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SO 101.1 - Komunikace a z..." sheetId="2" r:id="rId2"/>
    <sheet name="SO 101.2 - Kanalizace a o..." sheetId="3" r:id="rId3"/>
    <sheet name="SO 101.3 - Veřejné osvětlení" sheetId="4" r:id="rId4"/>
    <sheet name="SO 102.1 - Komunikace a z..." sheetId="5" r:id="rId5"/>
    <sheet name="SO 102.2 - Kanalizace a o..." sheetId="6" r:id="rId6"/>
    <sheet name="SO 102.3 - Veřejné osvětlení" sheetId="7" r:id="rId7"/>
    <sheet name="SO 103.1 - Komunikace a z..." sheetId="8" r:id="rId8"/>
    <sheet name="SO 103.2 - Kanalizace a o..." sheetId="9" r:id="rId9"/>
    <sheet name="SO 103.3 - Veřejné osvětlení" sheetId="10" r:id="rId10"/>
    <sheet name="Pokyny pro vyplnění" sheetId="11" r:id="rId11"/>
  </sheets>
  <definedNames>
    <definedName name="_xlnm.Print_Area" localSheetId="0">'Rekapitulace stavby'!$D$4:$AO$36,'Rekapitulace stavby'!$C$42:$AQ$67</definedName>
    <definedName name="_xlnm.Print_Titles" localSheetId="0">'Rekapitulace stavby'!$52:$52</definedName>
    <definedName name="_xlnm._FilterDatabase" localSheetId="1" hidden="1">'SO 101.1 - Komunikace a z...'!$C$99:$K$408</definedName>
    <definedName name="_xlnm.Print_Area" localSheetId="1">'SO 101.1 - Komunikace a z...'!$C$4:$J$41,'SO 101.1 - Komunikace a z...'!$C$47:$J$79,'SO 101.1 - Komunikace a z...'!$C$85:$K$408</definedName>
    <definedName name="_xlnm.Print_Titles" localSheetId="1">'SO 101.1 - Komunikace a z...'!$99:$99</definedName>
    <definedName name="_xlnm._FilterDatabase" localSheetId="2" hidden="1">'SO 101.2 - Kanalizace a o...'!$C$96:$K$256</definedName>
    <definedName name="_xlnm.Print_Area" localSheetId="2">'SO 101.2 - Kanalizace a o...'!$C$4:$J$41,'SO 101.2 - Kanalizace a o...'!$C$47:$J$76,'SO 101.2 - Kanalizace a o...'!$C$82:$K$256</definedName>
    <definedName name="_xlnm.Print_Titles" localSheetId="2">'SO 101.2 - Kanalizace a o...'!$96:$96</definedName>
    <definedName name="_xlnm._FilterDatabase" localSheetId="3" hidden="1">'SO 101.3 - Veřejné osvětlení'!$C$101:$K$215</definedName>
    <definedName name="_xlnm.Print_Area" localSheetId="3">'SO 101.3 - Veřejné osvětlení'!$C$4:$J$41,'SO 101.3 - Veřejné osvětlení'!$C$47:$J$81,'SO 101.3 - Veřejné osvětlení'!$C$87:$K$215</definedName>
    <definedName name="_xlnm.Print_Titles" localSheetId="3">'SO 101.3 - Veřejné osvětlení'!$101:$101</definedName>
    <definedName name="_xlnm._FilterDatabase" localSheetId="4" hidden="1">'SO 102.1 - Komunikace a z...'!$C$99:$K$403</definedName>
    <definedName name="_xlnm.Print_Area" localSheetId="4">'SO 102.1 - Komunikace a z...'!$C$4:$J$41,'SO 102.1 - Komunikace a z...'!$C$47:$J$79,'SO 102.1 - Komunikace a z...'!$C$85:$K$403</definedName>
    <definedName name="_xlnm.Print_Titles" localSheetId="4">'SO 102.1 - Komunikace a z...'!$99:$99</definedName>
    <definedName name="_xlnm._FilterDatabase" localSheetId="5" hidden="1">'SO 102.2 - Kanalizace a o...'!$C$96:$K$261</definedName>
    <definedName name="_xlnm.Print_Area" localSheetId="5">'SO 102.2 - Kanalizace a o...'!$C$4:$J$41,'SO 102.2 - Kanalizace a o...'!$C$47:$J$76,'SO 102.2 - Kanalizace a o...'!$C$82:$K$261</definedName>
    <definedName name="_xlnm.Print_Titles" localSheetId="5">'SO 102.2 - Kanalizace a o...'!$96:$96</definedName>
    <definedName name="_xlnm._FilterDatabase" localSheetId="6" hidden="1">'SO 102.3 - Veřejné osvětlení'!$C$101:$K$215</definedName>
    <definedName name="_xlnm.Print_Area" localSheetId="6">'SO 102.3 - Veřejné osvětlení'!$C$4:$J$41,'SO 102.3 - Veřejné osvětlení'!$C$47:$J$81,'SO 102.3 - Veřejné osvětlení'!$C$87:$K$215</definedName>
    <definedName name="_xlnm.Print_Titles" localSheetId="6">'SO 102.3 - Veřejné osvětlení'!$101:$101</definedName>
    <definedName name="_xlnm._FilterDatabase" localSheetId="7" hidden="1">'SO 103.1 - Komunikace a z...'!$C$99:$K$377</definedName>
    <definedName name="_xlnm.Print_Area" localSheetId="7">'SO 103.1 - Komunikace a z...'!$C$4:$J$41,'SO 103.1 - Komunikace a z...'!$C$47:$J$79,'SO 103.1 - Komunikace a z...'!$C$85:$K$377</definedName>
    <definedName name="_xlnm.Print_Titles" localSheetId="7">'SO 103.1 - Komunikace a z...'!$99:$99</definedName>
    <definedName name="_xlnm._FilterDatabase" localSheetId="8" hidden="1">'SO 103.2 - Kanalizace a o...'!$C$96:$K$272</definedName>
    <definedName name="_xlnm.Print_Area" localSheetId="8">'SO 103.2 - Kanalizace a o...'!$C$4:$J$41,'SO 103.2 - Kanalizace a o...'!$C$47:$J$76,'SO 103.2 - Kanalizace a o...'!$C$82:$K$272</definedName>
    <definedName name="_xlnm.Print_Titles" localSheetId="8">'SO 103.2 - Kanalizace a o...'!$96:$96</definedName>
    <definedName name="_xlnm._FilterDatabase" localSheetId="9" hidden="1">'SO 103.3 - Veřejné osvětlení'!$C$101:$K$215</definedName>
    <definedName name="_xlnm.Print_Area" localSheetId="9">'SO 103.3 - Veřejné osvětlení'!$C$4:$J$41,'SO 103.3 - Veřejné osvětlení'!$C$47:$J$81,'SO 103.3 - Veřejné osvětlení'!$C$87:$K$215</definedName>
    <definedName name="_xlnm.Print_Titles" localSheetId="9">'SO 103.3 - Veřejné osvětlení'!$101:$101</definedName>
    <definedName name="_xlnm.Print_Area" localSheetId="10">'Pokyny pro vyplnění'!$B$2:$K$71,'Pokyny pro vyplnění'!$B$74:$K$118,'Pokyny pro vyplnění'!$B$121:$K$161,'Pokyny pro vyplnění'!$B$164:$K$219</definedName>
  </definedNames>
  <calcPr/>
</workbook>
</file>

<file path=xl/calcChain.xml><?xml version="1.0" encoding="utf-8"?>
<calcChain xmlns="http://schemas.openxmlformats.org/spreadsheetml/2006/main">
  <c i="10" l="1" r="J39"/>
  <c r="J38"/>
  <c i="1" r="AY66"/>
  <c i="10" r="J37"/>
  <c i="1" r="AX66"/>
  <c i="10" r="BI215"/>
  <c r="BH215"/>
  <c r="BG215"/>
  <c r="BF215"/>
  <c r="T215"/>
  <c r="T214"/>
  <c r="R215"/>
  <c r="R214"/>
  <c r="P215"/>
  <c r="P214"/>
  <c r="BI213"/>
  <c r="BH213"/>
  <c r="BG213"/>
  <c r="BF213"/>
  <c r="T213"/>
  <c r="R213"/>
  <c r="P213"/>
  <c r="BI211"/>
  <c r="BH211"/>
  <c r="BG211"/>
  <c r="BF211"/>
  <c r="T211"/>
  <c r="R211"/>
  <c r="P211"/>
  <c r="BI209"/>
  <c r="BH209"/>
  <c r="BG209"/>
  <c r="BF209"/>
  <c r="T209"/>
  <c r="R209"/>
  <c r="P209"/>
  <c r="BI207"/>
  <c r="BH207"/>
  <c r="BG207"/>
  <c r="BF207"/>
  <c r="T207"/>
  <c r="R207"/>
  <c r="P207"/>
  <c r="BI205"/>
  <c r="BH205"/>
  <c r="BG205"/>
  <c r="BF205"/>
  <c r="T205"/>
  <c r="R205"/>
  <c r="P205"/>
  <c r="BI203"/>
  <c r="BH203"/>
  <c r="BG203"/>
  <c r="BF203"/>
  <c r="T203"/>
  <c r="R203"/>
  <c r="P203"/>
  <c r="BI201"/>
  <c r="BH201"/>
  <c r="BG201"/>
  <c r="BF201"/>
  <c r="T201"/>
  <c r="R201"/>
  <c r="P201"/>
  <c r="BI199"/>
  <c r="BH199"/>
  <c r="BG199"/>
  <c r="BF199"/>
  <c r="T199"/>
  <c r="R199"/>
  <c r="P199"/>
  <c r="BI197"/>
  <c r="BH197"/>
  <c r="BG197"/>
  <c r="BF197"/>
  <c r="T197"/>
  <c r="R197"/>
  <c r="P197"/>
  <c r="BI194"/>
  <c r="BH194"/>
  <c r="BG194"/>
  <c r="BF194"/>
  <c r="T194"/>
  <c r="R194"/>
  <c r="P194"/>
  <c r="BI191"/>
  <c r="BH191"/>
  <c r="BG191"/>
  <c r="BF191"/>
  <c r="T191"/>
  <c r="R191"/>
  <c r="P191"/>
  <c r="BI186"/>
  <c r="BH186"/>
  <c r="BG186"/>
  <c r="BF186"/>
  <c r="T186"/>
  <c r="R186"/>
  <c r="P186"/>
  <c r="BI184"/>
  <c r="BH184"/>
  <c r="BG184"/>
  <c r="BF184"/>
  <c r="T184"/>
  <c r="R184"/>
  <c r="P184"/>
  <c r="BI182"/>
  <c r="BH182"/>
  <c r="BG182"/>
  <c r="BF182"/>
  <c r="T182"/>
  <c r="R182"/>
  <c r="P182"/>
  <c r="BI181"/>
  <c r="BH181"/>
  <c r="BG181"/>
  <c r="BF181"/>
  <c r="T181"/>
  <c r="R181"/>
  <c r="P181"/>
  <c r="BI180"/>
  <c r="BH180"/>
  <c r="BG180"/>
  <c r="BF180"/>
  <c r="T180"/>
  <c r="R180"/>
  <c r="P180"/>
  <c r="BI179"/>
  <c r="BH179"/>
  <c r="BG179"/>
  <c r="BF179"/>
  <c r="T179"/>
  <c r="R179"/>
  <c r="P179"/>
  <c r="BI178"/>
  <c r="BH178"/>
  <c r="BG178"/>
  <c r="BF178"/>
  <c r="T178"/>
  <c r="R178"/>
  <c r="P178"/>
  <c r="BI177"/>
  <c r="BH177"/>
  <c r="BG177"/>
  <c r="BF177"/>
  <c r="T177"/>
  <c r="R177"/>
  <c r="P177"/>
  <c r="BI175"/>
  <c r="BH175"/>
  <c r="BG175"/>
  <c r="BF175"/>
  <c r="T175"/>
  <c r="R175"/>
  <c r="P175"/>
  <c r="BI174"/>
  <c r="BH174"/>
  <c r="BG174"/>
  <c r="BF174"/>
  <c r="T174"/>
  <c r="R174"/>
  <c r="P174"/>
  <c r="BI172"/>
  <c r="BH172"/>
  <c r="BG172"/>
  <c r="BF172"/>
  <c r="T172"/>
  <c r="R172"/>
  <c r="P172"/>
  <c r="BI170"/>
  <c r="BH170"/>
  <c r="BG170"/>
  <c r="BF170"/>
  <c r="T170"/>
  <c r="R170"/>
  <c r="P170"/>
  <c r="BI168"/>
  <c r="BH168"/>
  <c r="BG168"/>
  <c r="BF168"/>
  <c r="T168"/>
  <c r="R168"/>
  <c r="P168"/>
  <c r="BI167"/>
  <c r="BH167"/>
  <c r="BG167"/>
  <c r="BF167"/>
  <c r="T167"/>
  <c r="R167"/>
  <c r="P167"/>
  <c r="BI166"/>
  <c r="BH166"/>
  <c r="BG166"/>
  <c r="BF166"/>
  <c r="T166"/>
  <c r="R166"/>
  <c r="P166"/>
  <c r="BI165"/>
  <c r="BH165"/>
  <c r="BG165"/>
  <c r="BF165"/>
  <c r="T165"/>
  <c r="R165"/>
  <c r="P165"/>
  <c r="BI164"/>
  <c r="BH164"/>
  <c r="BG164"/>
  <c r="BF164"/>
  <c r="T164"/>
  <c r="R164"/>
  <c r="P164"/>
  <c r="BI161"/>
  <c r="BH161"/>
  <c r="BG161"/>
  <c r="BF161"/>
  <c r="T161"/>
  <c r="R161"/>
  <c r="P161"/>
  <c r="BI160"/>
  <c r="BH160"/>
  <c r="BG160"/>
  <c r="BF160"/>
  <c r="T160"/>
  <c r="R160"/>
  <c r="P160"/>
  <c r="BI158"/>
  <c r="BH158"/>
  <c r="BG158"/>
  <c r="BF158"/>
  <c r="T158"/>
  <c r="R158"/>
  <c r="P158"/>
  <c r="BI157"/>
  <c r="BH157"/>
  <c r="BG157"/>
  <c r="BF157"/>
  <c r="T157"/>
  <c r="R157"/>
  <c r="P157"/>
  <c r="BI156"/>
  <c r="BH156"/>
  <c r="BG156"/>
  <c r="BF156"/>
  <c r="T156"/>
  <c r="R156"/>
  <c r="P156"/>
  <c r="BI155"/>
  <c r="BH155"/>
  <c r="BG155"/>
  <c r="BF155"/>
  <c r="T155"/>
  <c r="R155"/>
  <c r="P155"/>
  <c r="BI154"/>
  <c r="BH154"/>
  <c r="BG154"/>
  <c r="BF154"/>
  <c r="T154"/>
  <c r="R154"/>
  <c r="P154"/>
  <c r="BI153"/>
  <c r="BH153"/>
  <c r="BG153"/>
  <c r="BF153"/>
  <c r="T153"/>
  <c r="R153"/>
  <c r="P153"/>
  <c r="BI152"/>
  <c r="BH152"/>
  <c r="BG152"/>
  <c r="BF152"/>
  <c r="T152"/>
  <c r="R152"/>
  <c r="P152"/>
  <c r="BI151"/>
  <c r="BH151"/>
  <c r="BG151"/>
  <c r="BF151"/>
  <c r="T151"/>
  <c r="R151"/>
  <c r="P151"/>
  <c r="BI150"/>
  <c r="BH150"/>
  <c r="BG150"/>
  <c r="BF150"/>
  <c r="T150"/>
  <c r="R150"/>
  <c r="P150"/>
  <c r="BI149"/>
  <c r="BH149"/>
  <c r="BG149"/>
  <c r="BF149"/>
  <c r="T149"/>
  <c r="R149"/>
  <c r="P149"/>
  <c r="BI147"/>
  <c r="BH147"/>
  <c r="BG147"/>
  <c r="BF147"/>
  <c r="T147"/>
  <c r="R147"/>
  <c r="P147"/>
  <c r="BI146"/>
  <c r="BH146"/>
  <c r="BG146"/>
  <c r="BF146"/>
  <c r="T146"/>
  <c r="R146"/>
  <c r="P146"/>
  <c r="BI145"/>
  <c r="BH145"/>
  <c r="BG145"/>
  <c r="BF145"/>
  <c r="T145"/>
  <c r="R145"/>
  <c r="P145"/>
  <c r="BI144"/>
  <c r="BH144"/>
  <c r="BG144"/>
  <c r="BF144"/>
  <c r="T144"/>
  <c r="R144"/>
  <c r="P144"/>
  <c r="BI143"/>
  <c r="BH143"/>
  <c r="BG143"/>
  <c r="BF143"/>
  <c r="T143"/>
  <c r="R143"/>
  <c r="P143"/>
  <c r="BI142"/>
  <c r="BH142"/>
  <c r="BG142"/>
  <c r="BF142"/>
  <c r="T142"/>
  <c r="R142"/>
  <c r="P142"/>
  <c r="BI141"/>
  <c r="BH141"/>
  <c r="BG141"/>
  <c r="BF141"/>
  <c r="T141"/>
  <c r="R141"/>
  <c r="P141"/>
  <c r="BI140"/>
  <c r="BH140"/>
  <c r="BG140"/>
  <c r="BF140"/>
  <c r="T140"/>
  <c r="R140"/>
  <c r="P140"/>
  <c r="BI137"/>
  <c r="BH137"/>
  <c r="BG137"/>
  <c r="BF137"/>
  <c r="T137"/>
  <c r="R137"/>
  <c r="P137"/>
  <c r="BI135"/>
  <c r="BH135"/>
  <c r="BG135"/>
  <c r="BF135"/>
  <c r="T135"/>
  <c r="R135"/>
  <c r="P135"/>
  <c r="BI134"/>
  <c r="BH134"/>
  <c r="BG134"/>
  <c r="BF134"/>
  <c r="T134"/>
  <c r="R134"/>
  <c r="P134"/>
  <c r="BI132"/>
  <c r="BH132"/>
  <c r="BG132"/>
  <c r="BF132"/>
  <c r="T132"/>
  <c r="R132"/>
  <c r="P132"/>
  <c r="BI130"/>
  <c r="BH130"/>
  <c r="BG130"/>
  <c r="BF130"/>
  <c r="T130"/>
  <c r="R130"/>
  <c r="P130"/>
  <c r="BI126"/>
  <c r="BH126"/>
  <c r="BG126"/>
  <c r="BF126"/>
  <c r="T126"/>
  <c r="R126"/>
  <c r="P126"/>
  <c r="BI124"/>
  <c r="BH124"/>
  <c r="BG124"/>
  <c r="BF124"/>
  <c r="T124"/>
  <c r="R124"/>
  <c r="P124"/>
  <c r="BI121"/>
  <c r="BH121"/>
  <c r="BG121"/>
  <c r="BF121"/>
  <c r="T121"/>
  <c r="T120"/>
  <c r="R121"/>
  <c r="R120"/>
  <c r="P121"/>
  <c r="P120"/>
  <c r="BI118"/>
  <c r="BH118"/>
  <c r="BG118"/>
  <c r="BF118"/>
  <c r="T118"/>
  <c r="T117"/>
  <c r="R118"/>
  <c r="R117"/>
  <c r="P118"/>
  <c r="P117"/>
  <c r="BI115"/>
  <c r="BH115"/>
  <c r="BG115"/>
  <c r="BF115"/>
  <c r="T115"/>
  <c r="R115"/>
  <c r="P115"/>
  <c r="BI113"/>
  <c r="BH113"/>
  <c r="BG113"/>
  <c r="BF113"/>
  <c r="T113"/>
  <c r="R113"/>
  <c r="P113"/>
  <c r="BI111"/>
  <c r="BH111"/>
  <c r="BG111"/>
  <c r="BF111"/>
  <c r="T111"/>
  <c r="R111"/>
  <c r="P111"/>
  <c r="BI109"/>
  <c r="BH109"/>
  <c r="BG109"/>
  <c r="BF109"/>
  <c r="T109"/>
  <c r="T108"/>
  <c r="R109"/>
  <c r="R108"/>
  <c r="P109"/>
  <c r="P108"/>
  <c r="BI105"/>
  <c r="BH105"/>
  <c r="BG105"/>
  <c r="BF105"/>
  <c r="T105"/>
  <c r="T104"/>
  <c r="T103"/>
  <c r="R105"/>
  <c r="R104"/>
  <c r="R103"/>
  <c r="P105"/>
  <c r="P104"/>
  <c r="P103"/>
  <c r="J99"/>
  <c r="J98"/>
  <c r="F98"/>
  <c r="F96"/>
  <c r="E94"/>
  <c r="J59"/>
  <c r="J58"/>
  <c r="F58"/>
  <c r="F56"/>
  <c r="E54"/>
  <c r="J20"/>
  <c r="E20"/>
  <c r="F59"/>
  <c r="J19"/>
  <c r="J14"/>
  <c r="J96"/>
  <c r="E7"/>
  <c r="E90"/>
  <c i="9" r="J39"/>
  <c r="J38"/>
  <c i="1" r="AY65"/>
  <c i="9" r="J37"/>
  <c i="1" r="AX65"/>
  <c i="9" r="BI272"/>
  <c r="BH272"/>
  <c r="BG272"/>
  <c r="BF272"/>
  <c r="T272"/>
  <c r="T271"/>
  <c r="R272"/>
  <c r="R271"/>
  <c r="P272"/>
  <c r="P271"/>
  <c r="BI270"/>
  <c r="BH270"/>
  <c r="BG270"/>
  <c r="BF270"/>
  <c r="T270"/>
  <c r="R270"/>
  <c r="P270"/>
  <c r="BI267"/>
  <c r="BH267"/>
  <c r="BG267"/>
  <c r="BF267"/>
  <c r="T267"/>
  <c r="R267"/>
  <c r="P267"/>
  <c r="BI266"/>
  <c r="BH266"/>
  <c r="BG266"/>
  <c r="BF266"/>
  <c r="T266"/>
  <c r="R266"/>
  <c r="P266"/>
  <c r="BI262"/>
  <c r="BH262"/>
  <c r="BG262"/>
  <c r="BF262"/>
  <c r="T262"/>
  <c r="R262"/>
  <c r="P262"/>
  <c r="BI260"/>
  <c r="BH260"/>
  <c r="BG260"/>
  <c r="BF260"/>
  <c r="T260"/>
  <c r="R260"/>
  <c r="P260"/>
  <c r="BI256"/>
  <c r="BH256"/>
  <c r="BG256"/>
  <c r="BF256"/>
  <c r="T256"/>
  <c r="T255"/>
  <c r="R256"/>
  <c r="R255"/>
  <c r="P256"/>
  <c r="P255"/>
  <c r="BI252"/>
  <c r="BH252"/>
  <c r="BG252"/>
  <c r="BF252"/>
  <c r="T252"/>
  <c r="R252"/>
  <c r="P252"/>
  <c r="BI249"/>
  <c r="BH249"/>
  <c r="BG249"/>
  <c r="BF249"/>
  <c r="T249"/>
  <c r="R249"/>
  <c r="P249"/>
  <c r="BI246"/>
  <c r="BH246"/>
  <c r="BG246"/>
  <c r="BF246"/>
  <c r="T246"/>
  <c r="R246"/>
  <c r="P246"/>
  <c r="BI244"/>
  <c r="BH244"/>
  <c r="BG244"/>
  <c r="BF244"/>
  <c r="T244"/>
  <c r="R244"/>
  <c r="P244"/>
  <c r="BI242"/>
  <c r="BH242"/>
  <c r="BG242"/>
  <c r="BF242"/>
  <c r="T242"/>
  <c r="R242"/>
  <c r="P242"/>
  <c r="BI240"/>
  <c r="BH240"/>
  <c r="BG240"/>
  <c r="BF240"/>
  <c r="T240"/>
  <c r="R240"/>
  <c r="P240"/>
  <c r="BI239"/>
  <c r="BH239"/>
  <c r="BG239"/>
  <c r="BF239"/>
  <c r="T239"/>
  <c r="R239"/>
  <c r="P239"/>
  <c r="BI238"/>
  <c r="BH238"/>
  <c r="BG238"/>
  <c r="BF238"/>
  <c r="T238"/>
  <c r="R238"/>
  <c r="P238"/>
  <c r="BI237"/>
  <c r="BH237"/>
  <c r="BG237"/>
  <c r="BF237"/>
  <c r="T237"/>
  <c r="R237"/>
  <c r="P237"/>
  <c r="BI235"/>
  <c r="BH235"/>
  <c r="BG235"/>
  <c r="BF235"/>
  <c r="T235"/>
  <c r="R235"/>
  <c r="P235"/>
  <c r="BI232"/>
  <c r="BH232"/>
  <c r="BG232"/>
  <c r="BF232"/>
  <c r="T232"/>
  <c r="R232"/>
  <c r="P232"/>
  <c r="BI231"/>
  <c r="BH231"/>
  <c r="BG231"/>
  <c r="BF231"/>
  <c r="T231"/>
  <c r="R231"/>
  <c r="P231"/>
  <c r="BI229"/>
  <c r="BH229"/>
  <c r="BG229"/>
  <c r="BF229"/>
  <c r="T229"/>
  <c r="R229"/>
  <c r="P229"/>
  <c r="BI228"/>
  <c r="BH228"/>
  <c r="BG228"/>
  <c r="BF228"/>
  <c r="T228"/>
  <c r="R228"/>
  <c r="P228"/>
  <c r="BI226"/>
  <c r="BH226"/>
  <c r="BG226"/>
  <c r="BF226"/>
  <c r="T226"/>
  <c r="R226"/>
  <c r="P226"/>
  <c r="BI225"/>
  <c r="BH225"/>
  <c r="BG225"/>
  <c r="BF225"/>
  <c r="T225"/>
  <c r="R225"/>
  <c r="P225"/>
  <c r="BI223"/>
  <c r="BH223"/>
  <c r="BG223"/>
  <c r="BF223"/>
  <c r="T223"/>
  <c r="R223"/>
  <c r="P223"/>
  <c r="BI222"/>
  <c r="BH222"/>
  <c r="BG222"/>
  <c r="BF222"/>
  <c r="T222"/>
  <c r="R222"/>
  <c r="P222"/>
  <c r="BI220"/>
  <c r="BH220"/>
  <c r="BG220"/>
  <c r="BF220"/>
  <c r="T220"/>
  <c r="R220"/>
  <c r="P220"/>
  <c r="BI219"/>
  <c r="BH219"/>
  <c r="BG219"/>
  <c r="BF219"/>
  <c r="T219"/>
  <c r="R219"/>
  <c r="P219"/>
  <c r="BI217"/>
  <c r="BH217"/>
  <c r="BG217"/>
  <c r="BF217"/>
  <c r="T217"/>
  <c r="R217"/>
  <c r="P217"/>
  <c r="BI215"/>
  <c r="BH215"/>
  <c r="BG215"/>
  <c r="BF215"/>
  <c r="T215"/>
  <c r="R215"/>
  <c r="P215"/>
  <c r="BI213"/>
  <c r="BH213"/>
  <c r="BG213"/>
  <c r="BF213"/>
  <c r="T213"/>
  <c r="R213"/>
  <c r="P213"/>
  <c r="BI211"/>
  <c r="BH211"/>
  <c r="BG211"/>
  <c r="BF211"/>
  <c r="T211"/>
  <c r="R211"/>
  <c r="P211"/>
  <c r="BI209"/>
  <c r="BH209"/>
  <c r="BG209"/>
  <c r="BF209"/>
  <c r="T209"/>
  <c r="R209"/>
  <c r="P209"/>
  <c r="BI207"/>
  <c r="BH207"/>
  <c r="BG207"/>
  <c r="BF207"/>
  <c r="T207"/>
  <c r="R207"/>
  <c r="P207"/>
  <c r="BI205"/>
  <c r="BH205"/>
  <c r="BG205"/>
  <c r="BF205"/>
  <c r="T205"/>
  <c r="R205"/>
  <c r="P205"/>
  <c r="BI203"/>
  <c r="BH203"/>
  <c r="BG203"/>
  <c r="BF203"/>
  <c r="T203"/>
  <c r="R203"/>
  <c r="P203"/>
  <c r="BI201"/>
  <c r="BH201"/>
  <c r="BG201"/>
  <c r="BF201"/>
  <c r="T201"/>
  <c r="R201"/>
  <c r="P201"/>
  <c r="BI198"/>
  <c r="BH198"/>
  <c r="BG198"/>
  <c r="BF198"/>
  <c r="T198"/>
  <c r="R198"/>
  <c r="P198"/>
  <c r="BI195"/>
  <c r="BH195"/>
  <c r="BG195"/>
  <c r="BF195"/>
  <c r="T195"/>
  <c r="R195"/>
  <c r="P195"/>
  <c r="BI192"/>
  <c r="BH192"/>
  <c r="BG192"/>
  <c r="BF192"/>
  <c r="T192"/>
  <c r="R192"/>
  <c r="P192"/>
  <c r="BI191"/>
  <c r="BH191"/>
  <c r="BG191"/>
  <c r="BF191"/>
  <c r="T191"/>
  <c r="R191"/>
  <c r="P191"/>
  <c r="BI190"/>
  <c r="BH190"/>
  <c r="BG190"/>
  <c r="BF190"/>
  <c r="T190"/>
  <c r="R190"/>
  <c r="P190"/>
  <c r="BI188"/>
  <c r="BH188"/>
  <c r="BG188"/>
  <c r="BF188"/>
  <c r="T188"/>
  <c r="R188"/>
  <c r="P188"/>
  <c r="BI187"/>
  <c r="BH187"/>
  <c r="BG187"/>
  <c r="BF187"/>
  <c r="T187"/>
  <c r="R187"/>
  <c r="P187"/>
  <c r="BI186"/>
  <c r="BH186"/>
  <c r="BG186"/>
  <c r="BF186"/>
  <c r="T186"/>
  <c r="R186"/>
  <c r="P186"/>
  <c r="BI184"/>
  <c r="BH184"/>
  <c r="BG184"/>
  <c r="BF184"/>
  <c r="T184"/>
  <c r="R184"/>
  <c r="P184"/>
  <c r="BI183"/>
  <c r="BH183"/>
  <c r="BG183"/>
  <c r="BF183"/>
  <c r="T183"/>
  <c r="R183"/>
  <c r="P183"/>
  <c r="BI182"/>
  <c r="BH182"/>
  <c r="BG182"/>
  <c r="BF182"/>
  <c r="T182"/>
  <c r="R182"/>
  <c r="P182"/>
  <c r="BI178"/>
  <c r="BH178"/>
  <c r="BG178"/>
  <c r="BF178"/>
  <c r="T178"/>
  <c r="R178"/>
  <c r="P178"/>
  <c r="BI177"/>
  <c r="BH177"/>
  <c r="BG177"/>
  <c r="BF177"/>
  <c r="T177"/>
  <c r="R177"/>
  <c r="P177"/>
  <c r="BI176"/>
  <c r="BH176"/>
  <c r="BG176"/>
  <c r="BF176"/>
  <c r="T176"/>
  <c r="R176"/>
  <c r="P176"/>
  <c r="BI173"/>
  <c r="BH173"/>
  <c r="BG173"/>
  <c r="BF173"/>
  <c r="T173"/>
  <c r="R173"/>
  <c r="P173"/>
  <c r="BI171"/>
  <c r="BH171"/>
  <c r="BG171"/>
  <c r="BF171"/>
  <c r="T171"/>
  <c r="R171"/>
  <c r="P171"/>
  <c r="BI167"/>
  <c r="BH167"/>
  <c r="BG167"/>
  <c r="BF167"/>
  <c r="T167"/>
  <c r="R167"/>
  <c r="P167"/>
  <c r="BI165"/>
  <c r="BH165"/>
  <c r="BG165"/>
  <c r="BF165"/>
  <c r="T165"/>
  <c r="R165"/>
  <c r="P165"/>
  <c r="BI163"/>
  <c r="BH163"/>
  <c r="BG163"/>
  <c r="BF163"/>
  <c r="T163"/>
  <c r="R163"/>
  <c r="P163"/>
  <c r="BI161"/>
  <c r="BH161"/>
  <c r="BG161"/>
  <c r="BF161"/>
  <c r="T161"/>
  <c r="R161"/>
  <c r="P161"/>
  <c r="BI158"/>
  <c r="BH158"/>
  <c r="BG158"/>
  <c r="BF158"/>
  <c r="T158"/>
  <c r="R158"/>
  <c r="P158"/>
  <c r="BI156"/>
  <c r="BH156"/>
  <c r="BG156"/>
  <c r="BF156"/>
  <c r="T156"/>
  <c r="R156"/>
  <c r="P156"/>
  <c r="BI153"/>
  <c r="BH153"/>
  <c r="BG153"/>
  <c r="BF153"/>
  <c r="T153"/>
  <c r="R153"/>
  <c r="P153"/>
  <c r="BI150"/>
  <c r="BH150"/>
  <c r="BG150"/>
  <c r="BF150"/>
  <c r="T150"/>
  <c r="R150"/>
  <c r="P150"/>
  <c r="BI144"/>
  <c r="BH144"/>
  <c r="BG144"/>
  <c r="BF144"/>
  <c r="T144"/>
  <c r="T143"/>
  <c r="R144"/>
  <c r="R143"/>
  <c r="P144"/>
  <c r="P143"/>
  <c r="BI141"/>
  <c r="BH141"/>
  <c r="BG141"/>
  <c r="BF141"/>
  <c r="T141"/>
  <c r="R141"/>
  <c r="P141"/>
  <c r="BI136"/>
  <c r="BH136"/>
  <c r="BG136"/>
  <c r="BF136"/>
  <c r="T136"/>
  <c r="R136"/>
  <c r="P136"/>
  <c r="BI132"/>
  <c r="BH132"/>
  <c r="BG132"/>
  <c r="BF132"/>
  <c r="T132"/>
  <c r="R132"/>
  <c r="P132"/>
  <c r="BI129"/>
  <c r="BH129"/>
  <c r="BG129"/>
  <c r="BF129"/>
  <c r="T129"/>
  <c r="R129"/>
  <c r="P129"/>
  <c r="BI126"/>
  <c r="BH126"/>
  <c r="BG126"/>
  <c r="BF126"/>
  <c r="T126"/>
  <c r="R126"/>
  <c r="P126"/>
  <c r="BI123"/>
  <c r="BH123"/>
  <c r="BG123"/>
  <c r="BF123"/>
  <c r="T123"/>
  <c r="R123"/>
  <c r="P123"/>
  <c r="BI120"/>
  <c r="BH120"/>
  <c r="BG120"/>
  <c r="BF120"/>
  <c r="T120"/>
  <c r="R120"/>
  <c r="P120"/>
  <c r="BI117"/>
  <c r="BH117"/>
  <c r="BG117"/>
  <c r="BF117"/>
  <c r="T117"/>
  <c r="R117"/>
  <c r="P117"/>
  <c r="BI115"/>
  <c r="BH115"/>
  <c r="BG115"/>
  <c r="BF115"/>
  <c r="T115"/>
  <c r="R115"/>
  <c r="P115"/>
  <c r="BI110"/>
  <c r="BH110"/>
  <c r="BG110"/>
  <c r="BF110"/>
  <c r="T110"/>
  <c r="R110"/>
  <c r="P110"/>
  <c r="BI105"/>
  <c r="BH105"/>
  <c r="BG105"/>
  <c r="BF105"/>
  <c r="T105"/>
  <c r="R105"/>
  <c r="P105"/>
  <c r="BI100"/>
  <c r="BH100"/>
  <c r="BG100"/>
  <c r="BF100"/>
  <c r="T100"/>
  <c r="R100"/>
  <c r="P100"/>
  <c r="J94"/>
  <c r="J93"/>
  <c r="F93"/>
  <c r="F91"/>
  <c r="E89"/>
  <c r="J59"/>
  <c r="J58"/>
  <c r="F58"/>
  <c r="F56"/>
  <c r="E54"/>
  <c r="J20"/>
  <c r="E20"/>
  <c r="F59"/>
  <c r="J19"/>
  <c r="J14"/>
  <c r="J56"/>
  <c r="E7"/>
  <c r="E50"/>
  <c i="8" r="J39"/>
  <c r="J38"/>
  <c i="1" r="AY64"/>
  <c i="8" r="J37"/>
  <c i="1" r="AX64"/>
  <c i="8" r="BI377"/>
  <c r="BH377"/>
  <c r="BG377"/>
  <c r="BF377"/>
  <c r="T377"/>
  <c r="T376"/>
  <c r="R377"/>
  <c r="R376"/>
  <c r="P377"/>
  <c r="P376"/>
  <c r="BI375"/>
  <c r="BH375"/>
  <c r="BG375"/>
  <c r="BF375"/>
  <c r="T375"/>
  <c r="R375"/>
  <c r="P375"/>
  <c r="BI372"/>
  <c r="BH372"/>
  <c r="BG372"/>
  <c r="BF372"/>
  <c r="T372"/>
  <c r="R372"/>
  <c r="P372"/>
  <c r="BI370"/>
  <c r="BH370"/>
  <c r="BG370"/>
  <c r="BF370"/>
  <c r="T370"/>
  <c r="R370"/>
  <c r="P370"/>
  <c r="BI369"/>
  <c r="BH369"/>
  <c r="BG369"/>
  <c r="BF369"/>
  <c r="T369"/>
  <c r="R369"/>
  <c r="P369"/>
  <c r="BI367"/>
  <c r="BH367"/>
  <c r="BG367"/>
  <c r="BF367"/>
  <c r="T367"/>
  <c r="R367"/>
  <c r="P367"/>
  <c r="BI364"/>
  <c r="BH364"/>
  <c r="BG364"/>
  <c r="BF364"/>
  <c r="T364"/>
  <c r="R364"/>
  <c r="P364"/>
  <c r="BI361"/>
  <c r="BH361"/>
  <c r="BG361"/>
  <c r="BF361"/>
  <c r="T361"/>
  <c r="R361"/>
  <c r="P361"/>
  <c r="BI360"/>
  <c r="BH360"/>
  <c r="BG360"/>
  <c r="BF360"/>
  <c r="T360"/>
  <c r="R360"/>
  <c r="P360"/>
  <c r="BI356"/>
  <c r="BH356"/>
  <c r="BG356"/>
  <c r="BF356"/>
  <c r="T356"/>
  <c r="T355"/>
  <c r="R356"/>
  <c r="R355"/>
  <c r="P356"/>
  <c r="P355"/>
  <c r="BI353"/>
  <c r="BH353"/>
  <c r="BG353"/>
  <c r="BF353"/>
  <c r="T353"/>
  <c r="R353"/>
  <c r="P353"/>
  <c r="BI351"/>
  <c r="BH351"/>
  <c r="BG351"/>
  <c r="BF351"/>
  <c r="T351"/>
  <c r="R351"/>
  <c r="P351"/>
  <c r="BI347"/>
  <c r="BH347"/>
  <c r="BG347"/>
  <c r="BF347"/>
  <c r="T347"/>
  <c r="R347"/>
  <c r="P347"/>
  <c r="BI343"/>
  <c r="BH343"/>
  <c r="BG343"/>
  <c r="BF343"/>
  <c r="T343"/>
  <c r="T342"/>
  <c r="R343"/>
  <c r="R342"/>
  <c r="P343"/>
  <c r="P342"/>
  <c r="BI339"/>
  <c r="BH339"/>
  <c r="BG339"/>
  <c r="BF339"/>
  <c r="T339"/>
  <c r="R339"/>
  <c r="P339"/>
  <c r="BI336"/>
  <c r="BH336"/>
  <c r="BG336"/>
  <c r="BF336"/>
  <c r="T336"/>
  <c r="R336"/>
  <c r="P336"/>
  <c r="BI333"/>
  <c r="BH333"/>
  <c r="BG333"/>
  <c r="BF333"/>
  <c r="T333"/>
  <c r="R333"/>
  <c r="P333"/>
  <c r="BI330"/>
  <c r="BH330"/>
  <c r="BG330"/>
  <c r="BF330"/>
  <c r="T330"/>
  <c r="R330"/>
  <c r="P330"/>
  <c r="BI327"/>
  <c r="BH327"/>
  <c r="BG327"/>
  <c r="BF327"/>
  <c r="T327"/>
  <c r="R327"/>
  <c r="P327"/>
  <c r="BI323"/>
  <c r="BH323"/>
  <c r="BG323"/>
  <c r="BF323"/>
  <c r="T323"/>
  <c r="R323"/>
  <c r="P323"/>
  <c r="BI320"/>
  <c r="BH320"/>
  <c r="BG320"/>
  <c r="BF320"/>
  <c r="T320"/>
  <c r="R320"/>
  <c r="P320"/>
  <c r="BI317"/>
  <c r="BH317"/>
  <c r="BG317"/>
  <c r="BF317"/>
  <c r="T317"/>
  <c r="R317"/>
  <c r="P317"/>
  <c r="BI314"/>
  <c r="BH314"/>
  <c r="BG314"/>
  <c r="BF314"/>
  <c r="T314"/>
  <c r="R314"/>
  <c r="P314"/>
  <c r="BI311"/>
  <c r="BH311"/>
  <c r="BG311"/>
  <c r="BF311"/>
  <c r="T311"/>
  <c r="R311"/>
  <c r="P311"/>
  <c r="BI299"/>
  <c r="BH299"/>
  <c r="BG299"/>
  <c r="BF299"/>
  <c r="T299"/>
  <c r="R299"/>
  <c r="P299"/>
  <c r="BI298"/>
  <c r="BH298"/>
  <c r="BG298"/>
  <c r="BF298"/>
  <c r="T298"/>
  <c r="R298"/>
  <c r="P298"/>
  <c r="BI295"/>
  <c r="BH295"/>
  <c r="BG295"/>
  <c r="BF295"/>
  <c r="T295"/>
  <c r="R295"/>
  <c r="P295"/>
  <c r="BI294"/>
  <c r="BH294"/>
  <c r="BG294"/>
  <c r="BF294"/>
  <c r="T294"/>
  <c r="R294"/>
  <c r="P294"/>
  <c r="BI293"/>
  <c r="BH293"/>
  <c r="BG293"/>
  <c r="BF293"/>
  <c r="T293"/>
  <c r="R293"/>
  <c r="P293"/>
  <c r="BI282"/>
  <c r="BH282"/>
  <c r="BG282"/>
  <c r="BF282"/>
  <c r="T282"/>
  <c r="R282"/>
  <c r="P282"/>
  <c r="BI279"/>
  <c r="BH279"/>
  <c r="BG279"/>
  <c r="BF279"/>
  <c r="T279"/>
  <c r="R279"/>
  <c r="P279"/>
  <c r="BI275"/>
  <c r="BH275"/>
  <c r="BG275"/>
  <c r="BF275"/>
  <c r="T275"/>
  <c r="R275"/>
  <c r="P275"/>
  <c r="BI272"/>
  <c r="BH272"/>
  <c r="BG272"/>
  <c r="BF272"/>
  <c r="T272"/>
  <c r="R272"/>
  <c r="P272"/>
  <c r="BI269"/>
  <c r="BH269"/>
  <c r="BG269"/>
  <c r="BF269"/>
  <c r="T269"/>
  <c r="R269"/>
  <c r="P269"/>
  <c r="BI265"/>
  <c r="BH265"/>
  <c r="BG265"/>
  <c r="BF265"/>
  <c r="T265"/>
  <c r="R265"/>
  <c r="P265"/>
  <c r="BI262"/>
  <c r="BH262"/>
  <c r="BG262"/>
  <c r="BF262"/>
  <c r="T262"/>
  <c r="R262"/>
  <c r="P262"/>
  <c r="BI258"/>
  <c r="BH258"/>
  <c r="BG258"/>
  <c r="BF258"/>
  <c r="T258"/>
  <c r="R258"/>
  <c r="P258"/>
  <c r="BI254"/>
  <c r="BH254"/>
  <c r="BG254"/>
  <c r="BF254"/>
  <c r="T254"/>
  <c r="R254"/>
  <c r="P254"/>
  <c r="BI250"/>
  <c r="BH250"/>
  <c r="BG250"/>
  <c r="BF250"/>
  <c r="T250"/>
  <c r="R250"/>
  <c r="P250"/>
  <c r="BI241"/>
  <c r="BH241"/>
  <c r="BG241"/>
  <c r="BF241"/>
  <c r="T241"/>
  <c r="R241"/>
  <c r="P241"/>
  <c r="BI229"/>
  <c r="BH229"/>
  <c r="BG229"/>
  <c r="BF229"/>
  <c r="T229"/>
  <c r="R229"/>
  <c r="P229"/>
  <c r="BI226"/>
  <c r="BH226"/>
  <c r="BG226"/>
  <c r="BF226"/>
  <c r="T226"/>
  <c r="R226"/>
  <c r="P226"/>
  <c r="BI223"/>
  <c r="BH223"/>
  <c r="BG223"/>
  <c r="BF223"/>
  <c r="T223"/>
  <c r="R223"/>
  <c r="P223"/>
  <c r="BI219"/>
  <c r="BH219"/>
  <c r="BG219"/>
  <c r="BF219"/>
  <c r="T219"/>
  <c r="R219"/>
  <c r="P219"/>
  <c r="BI217"/>
  <c r="BH217"/>
  <c r="BG217"/>
  <c r="BF217"/>
  <c r="T217"/>
  <c r="R217"/>
  <c r="P217"/>
  <c r="BI215"/>
  <c r="BH215"/>
  <c r="BG215"/>
  <c r="BF215"/>
  <c r="T215"/>
  <c r="R215"/>
  <c r="P215"/>
  <c r="BI212"/>
  <c r="BH212"/>
  <c r="BG212"/>
  <c r="BF212"/>
  <c r="T212"/>
  <c r="R212"/>
  <c r="P212"/>
  <c r="BI211"/>
  <c r="BH211"/>
  <c r="BG211"/>
  <c r="BF211"/>
  <c r="T211"/>
  <c r="R211"/>
  <c r="P211"/>
  <c r="BI210"/>
  <c r="BH210"/>
  <c r="BG210"/>
  <c r="BF210"/>
  <c r="T210"/>
  <c r="R210"/>
  <c r="P210"/>
  <c r="BI209"/>
  <c r="BH209"/>
  <c r="BG209"/>
  <c r="BF209"/>
  <c r="T209"/>
  <c r="R209"/>
  <c r="P209"/>
  <c r="BI208"/>
  <c r="BH208"/>
  <c r="BG208"/>
  <c r="BF208"/>
  <c r="T208"/>
  <c r="R208"/>
  <c r="P208"/>
  <c r="BI207"/>
  <c r="BH207"/>
  <c r="BG207"/>
  <c r="BF207"/>
  <c r="T207"/>
  <c r="R207"/>
  <c r="P207"/>
  <c r="BI206"/>
  <c r="BH206"/>
  <c r="BG206"/>
  <c r="BF206"/>
  <c r="T206"/>
  <c r="R206"/>
  <c r="P206"/>
  <c r="BI205"/>
  <c r="BH205"/>
  <c r="BG205"/>
  <c r="BF205"/>
  <c r="T205"/>
  <c r="R205"/>
  <c r="P205"/>
  <c r="BI204"/>
  <c r="BH204"/>
  <c r="BG204"/>
  <c r="BF204"/>
  <c r="T204"/>
  <c r="R204"/>
  <c r="P204"/>
  <c r="BI202"/>
  <c r="BH202"/>
  <c r="BG202"/>
  <c r="BF202"/>
  <c r="T202"/>
  <c r="R202"/>
  <c r="P202"/>
  <c r="BI201"/>
  <c r="BH201"/>
  <c r="BG201"/>
  <c r="BF201"/>
  <c r="T201"/>
  <c r="R201"/>
  <c r="P201"/>
  <c r="BI200"/>
  <c r="BH200"/>
  <c r="BG200"/>
  <c r="BF200"/>
  <c r="T200"/>
  <c r="R200"/>
  <c r="P200"/>
  <c r="BI198"/>
  <c r="BH198"/>
  <c r="BG198"/>
  <c r="BF198"/>
  <c r="T198"/>
  <c r="R198"/>
  <c r="P198"/>
  <c r="BI196"/>
  <c r="BH196"/>
  <c r="BG196"/>
  <c r="BF196"/>
  <c r="T196"/>
  <c r="R196"/>
  <c r="P196"/>
  <c r="BI194"/>
  <c r="BH194"/>
  <c r="BG194"/>
  <c r="BF194"/>
  <c r="T194"/>
  <c r="R194"/>
  <c r="P194"/>
  <c r="BI193"/>
  <c r="BH193"/>
  <c r="BG193"/>
  <c r="BF193"/>
  <c r="T193"/>
  <c r="R193"/>
  <c r="P193"/>
  <c r="BI192"/>
  <c r="BH192"/>
  <c r="BG192"/>
  <c r="BF192"/>
  <c r="T192"/>
  <c r="R192"/>
  <c r="P192"/>
  <c r="BI191"/>
  <c r="BH191"/>
  <c r="BG191"/>
  <c r="BF191"/>
  <c r="T191"/>
  <c r="R191"/>
  <c r="P191"/>
  <c r="BI190"/>
  <c r="BH190"/>
  <c r="BG190"/>
  <c r="BF190"/>
  <c r="T190"/>
  <c r="R190"/>
  <c r="P190"/>
  <c r="BI187"/>
  <c r="BH187"/>
  <c r="BG187"/>
  <c r="BF187"/>
  <c r="T187"/>
  <c r="R187"/>
  <c r="P187"/>
  <c r="BI183"/>
  <c r="BH183"/>
  <c r="BG183"/>
  <c r="BF183"/>
  <c r="T183"/>
  <c r="R183"/>
  <c r="P183"/>
  <c r="BI179"/>
  <c r="BH179"/>
  <c r="BG179"/>
  <c r="BF179"/>
  <c r="T179"/>
  <c r="R179"/>
  <c r="P179"/>
  <c r="BI177"/>
  <c r="BH177"/>
  <c r="BG177"/>
  <c r="BF177"/>
  <c r="T177"/>
  <c r="R177"/>
  <c r="P177"/>
  <c r="BI174"/>
  <c r="BH174"/>
  <c r="BG174"/>
  <c r="BF174"/>
  <c r="T174"/>
  <c r="R174"/>
  <c r="P174"/>
  <c r="BI171"/>
  <c r="BH171"/>
  <c r="BG171"/>
  <c r="BF171"/>
  <c r="T171"/>
  <c r="R171"/>
  <c r="P171"/>
  <c r="BI168"/>
  <c r="BH168"/>
  <c r="BG168"/>
  <c r="BF168"/>
  <c r="T168"/>
  <c r="R168"/>
  <c r="P168"/>
  <c r="BI161"/>
  <c r="BH161"/>
  <c r="BG161"/>
  <c r="BF161"/>
  <c r="T161"/>
  <c r="R161"/>
  <c r="P161"/>
  <c r="BI159"/>
  <c r="BH159"/>
  <c r="BG159"/>
  <c r="BF159"/>
  <c r="T159"/>
  <c r="R159"/>
  <c r="P159"/>
  <c r="BI156"/>
  <c r="BH156"/>
  <c r="BG156"/>
  <c r="BF156"/>
  <c r="T156"/>
  <c r="R156"/>
  <c r="P156"/>
  <c r="BI150"/>
  <c r="BH150"/>
  <c r="BG150"/>
  <c r="BF150"/>
  <c r="T150"/>
  <c r="R150"/>
  <c r="P150"/>
  <c r="BI146"/>
  <c r="BH146"/>
  <c r="BG146"/>
  <c r="BF146"/>
  <c r="T146"/>
  <c r="R146"/>
  <c r="P146"/>
  <c r="BI142"/>
  <c r="BH142"/>
  <c r="BG142"/>
  <c r="BF142"/>
  <c r="T142"/>
  <c r="R142"/>
  <c r="P142"/>
  <c r="BI135"/>
  <c r="BH135"/>
  <c r="BG135"/>
  <c r="BF135"/>
  <c r="T135"/>
  <c r="R135"/>
  <c r="P135"/>
  <c r="BI133"/>
  <c r="BH133"/>
  <c r="BG133"/>
  <c r="BF133"/>
  <c r="T133"/>
  <c r="R133"/>
  <c r="P133"/>
  <c r="BI130"/>
  <c r="BH130"/>
  <c r="BG130"/>
  <c r="BF130"/>
  <c r="T130"/>
  <c r="R130"/>
  <c r="P130"/>
  <c r="BI126"/>
  <c r="BH126"/>
  <c r="BG126"/>
  <c r="BF126"/>
  <c r="T126"/>
  <c r="R126"/>
  <c r="P126"/>
  <c r="BI119"/>
  <c r="BH119"/>
  <c r="BG119"/>
  <c r="BF119"/>
  <c r="T119"/>
  <c r="R119"/>
  <c r="P119"/>
  <c r="BI115"/>
  <c r="BH115"/>
  <c r="BG115"/>
  <c r="BF115"/>
  <c r="T115"/>
  <c r="R115"/>
  <c r="P115"/>
  <c r="BI111"/>
  <c r="BH111"/>
  <c r="BG111"/>
  <c r="BF111"/>
  <c r="T111"/>
  <c r="R111"/>
  <c r="P111"/>
  <c r="BI107"/>
  <c r="BH107"/>
  <c r="BG107"/>
  <c r="BF107"/>
  <c r="T107"/>
  <c r="R107"/>
  <c r="P107"/>
  <c r="BI103"/>
  <c r="BH103"/>
  <c r="BG103"/>
  <c r="BF103"/>
  <c r="T103"/>
  <c r="R103"/>
  <c r="P103"/>
  <c r="J97"/>
  <c r="J96"/>
  <c r="F96"/>
  <c r="F94"/>
  <c r="E92"/>
  <c r="J59"/>
  <c r="J58"/>
  <c r="F58"/>
  <c r="F56"/>
  <c r="E54"/>
  <c r="J20"/>
  <c r="E20"/>
  <c r="F97"/>
  <c r="J19"/>
  <c r="J14"/>
  <c r="J94"/>
  <c r="E7"/>
  <c r="E88"/>
  <c i="7" r="J39"/>
  <c r="J38"/>
  <c i="1" r="AY62"/>
  <c i="7" r="J37"/>
  <c i="1" r="AX62"/>
  <c i="7" r="BI215"/>
  <c r="BH215"/>
  <c r="BG215"/>
  <c r="BF215"/>
  <c r="T215"/>
  <c r="T214"/>
  <c r="R215"/>
  <c r="R214"/>
  <c r="P215"/>
  <c r="P214"/>
  <c r="BI213"/>
  <c r="BH213"/>
  <c r="BG213"/>
  <c r="BF213"/>
  <c r="T213"/>
  <c r="R213"/>
  <c r="P213"/>
  <c r="BI211"/>
  <c r="BH211"/>
  <c r="BG211"/>
  <c r="BF211"/>
  <c r="T211"/>
  <c r="R211"/>
  <c r="P211"/>
  <c r="BI209"/>
  <c r="BH209"/>
  <c r="BG209"/>
  <c r="BF209"/>
  <c r="T209"/>
  <c r="R209"/>
  <c r="P209"/>
  <c r="BI207"/>
  <c r="BH207"/>
  <c r="BG207"/>
  <c r="BF207"/>
  <c r="T207"/>
  <c r="R207"/>
  <c r="P207"/>
  <c r="BI205"/>
  <c r="BH205"/>
  <c r="BG205"/>
  <c r="BF205"/>
  <c r="T205"/>
  <c r="R205"/>
  <c r="P205"/>
  <c r="BI203"/>
  <c r="BH203"/>
  <c r="BG203"/>
  <c r="BF203"/>
  <c r="T203"/>
  <c r="R203"/>
  <c r="P203"/>
  <c r="BI201"/>
  <c r="BH201"/>
  <c r="BG201"/>
  <c r="BF201"/>
  <c r="T201"/>
  <c r="R201"/>
  <c r="P201"/>
  <c r="BI199"/>
  <c r="BH199"/>
  <c r="BG199"/>
  <c r="BF199"/>
  <c r="T199"/>
  <c r="R199"/>
  <c r="P199"/>
  <c r="BI197"/>
  <c r="BH197"/>
  <c r="BG197"/>
  <c r="BF197"/>
  <c r="T197"/>
  <c r="R197"/>
  <c r="P197"/>
  <c r="BI194"/>
  <c r="BH194"/>
  <c r="BG194"/>
  <c r="BF194"/>
  <c r="T194"/>
  <c r="R194"/>
  <c r="P194"/>
  <c r="BI191"/>
  <c r="BH191"/>
  <c r="BG191"/>
  <c r="BF191"/>
  <c r="T191"/>
  <c r="R191"/>
  <c r="P191"/>
  <c r="BI186"/>
  <c r="BH186"/>
  <c r="BG186"/>
  <c r="BF186"/>
  <c r="T186"/>
  <c r="R186"/>
  <c r="P186"/>
  <c r="BI184"/>
  <c r="BH184"/>
  <c r="BG184"/>
  <c r="BF184"/>
  <c r="T184"/>
  <c r="R184"/>
  <c r="P184"/>
  <c r="BI182"/>
  <c r="BH182"/>
  <c r="BG182"/>
  <c r="BF182"/>
  <c r="T182"/>
  <c r="R182"/>
  <c r="P182"/>
  <c r="BI181"/>
  <c r="BH181"/>
  <c r="BG181"/>
  <c r="BF181"/>
  <c r="T181"/>
  <c r="R181"/>
  <c r="P181"/>
  <c r="BI180"/>
  <c r="BH180"/>
  <c r="BG180"/>
  <c r="BF180"/>
  <c r="T180"/>
  <c r="R180"/>
  <c r="P180"/>
  <c r="BI179"/>
  <c r="BH179"/>
  <c r="BG179"/>
  <c r="BF179"/>
  <c r="T179"/>
  <c r="R179"/>
  <c r="P179"/>
  <c r="BI178"/>
  <c r="BH178"/>
  <c r="BG178"/>
  <c r="BF178"/>
  <c r="T178"/>
  <c r="R178"/>
  <c r="P178"/>
  <c r="BI177"/>
  <c r="BH177"/>
  <c r="BG177"/>
  <c r="BF177"/>
  <c r="T177"/>
  <c r="R177"/>
  <c r="P177"/>
  <c r="BI175"/>
  <c r="BH175"/>
  <c r="BG175"/>
  <c r="BF175"/>
  <c r="T175"/>
  <c r="R175"/>
  <c r="P175"/>
  <c r="BI174"/>
  <c r="BH174"/>
  <c r="BG174"/>
  <c r="BF174"/>
  <c r="T174"/>
  <c r="R174"/>
  <c r="P174"/>
  <c r="BI172"/>
  <c r="BH172"/>
  <c r="BG172"/>
  <c r="BF172"/>
  <c r="T172"/>
  <c r="R172"/>
  <c r="P172"/>
  <c r="BI170"/>
  <c r="BH170"/>
  <c r="BG170"/>
  <c r="BF170"/>
  <c r="T170"/>
  <c r="R170"/>
  <c r="P170"/>
  <c r="BI168"/>
  <c r="BH168"/>
  <c r="BG168"/>
  <c r="BF168"/>
  <c r="T168"/>
  <c r="R168"/>
  <c r="P168"/>
  <c r="BI167"/>
  <c r="BH167"/>
  <c r="BG167"/>
  <c r="BF167"/>
  <c r="T167"/>
  <c r="R167"/>
  <c r="P167"/>
  <c r="BI166"/>
  <c r="BH166"/>
  <c r="BG166"/>
  <c r="BF166"/>
  <c r="T166"/>
  <c r="R166"/>
  <c r="P166"/>
  <c r="BI165"/>
  <c r="BH165"/>
  <c r="BG165"/>
  <c r="BF165"/>
  <c r="T165"/>
  <c r="R165"/>
  <c r="P165"/>
  <c r="BI164"/>
  <c r="BH164"/>
  <c r="BG164"/>
  <c r="BF164"/>
  <c r="T164"/>
  <c r="R164"/>
  <c r="P164"/>
  <c r="BI161"/>
  <c r="BH161"/>
  <c r="BG161"/>
  <c r="BF161"/>
  <c r="T161"/>
  <c r="R161"/>
  <c r="P161"/>
  <c r="BI160"/>
  <c r="BH160"/>
  <c r="BG160"/>
  <c r="BF160"/>
  <c r="T160"/>
  <c r="R160"/>
  <c r="P160"/>
  <c r="BI158"/>
  <c r="BH158"/>
  <c r="BG158"/>
  <c r="BF158"/>
  <c r="T158"/>
  <c r="R158"/>
  <c r="P158"/>
  <c r="BI157"/>
  <c r="BH157"/>
  <c r="BG157"/>
  <c r="BF157"/>
  <c r="T157"/>
  <c r="R157"/>
  <c r="P157"/>
  <c r="BI156"/>
  <c r="BH156"/>
  <c r="BG156"/>
  <c r="BF156"/>
  <c r="T156"/>
  <c r="R156"/>
  <c r="P156"/>
  <c r="BI155"/>
  <c r="BH155"/>
  <c r="BG155"/>
  <c r="BF155"/>
  <c r="T155"/>
  <c r="R155"/>
  <c r="P155"/>
  <c r="BI154"/>
  <c r="BH154"/>
  <c r="BG154"/>
  <c r="BF154"/>
  <c r="T154"/>
  <c r="R154"/>
  <c r="P154"/>
  <c r="BI153"/>
  <c r="BH153"/>
  <c r="BG153"/>
  <c r="BF153"/>
  <c r="T153"/>
  <c r="R153"/>
  <c r="P153"/>
  <c r="BI152"/>
  <c r="BH152"/>
  <c r="BG152"/>
  <c r="BF152"/>
  <c r="T152"/>
  <c r="R152"/>
  <c r="P152"/>
  <c r="BI151"/>
  <c r="BH151"/>
  <c r="BG151"/>
  <c r="BF151"/>
  <c r="T151"/>
  <c r="R151"/>
  <c r="P151"/>
  <c r="BI150"/>
  <c r="BH150"/>
  <c r="BG150"/>
  <c r="BF150"/>
  <c r="T150"/>
  <c r="R150"/>
  <c r="P150"/>
  <c r="BI149"/>
  <c r="BH149"/>
  <c r="BG149"/>
  <c r="BF149"/>
  <c r="T149"/>
  <c r="R149"/>
  <c r="P149"/>
  <c r="BI147"/>
  <c r="BH147"/>
  <c r="BG147"/>
  <c r="BF147"/>
  <c r="T147"/>
  <c r="R147"/>
  <c r="P147"/>
  <c r="BI146"/>
  <c r="BH146"/>
  <c r="BG146"/>
  <c r="BF146"/>
  <c r="T146"/>
  <c r="R146"/>
  <c r="P146"/>
  <c r="BI145"/>
  <c r="BH145"/>
  <c r="BG145"/>
  <c r="BF145"/>
  <c r="T145"/>
  <c r="R145"/>
  <c r="P145"/>
  <c r="BI144"/>
  <c r="BH144"/>
  <c r="BG144"/>
  <c r="BF144"/>
  <c r="T144"/>
  <c r="R144"/>
  <c r="P144"/>
  <c r="BI143"/>
  <c r="BH143"/>
  <c r="BG143"/>
  <c r="BF143"/>
  <c r="T143"/>
  <c r="R143"/>
  <c r="P143"/>
  <c r="BI142"/>
  <c r="BH142"/>
  <c r="BG142"/>
  <c r="BF142"/>
  <c r="T142"/>
  <c r="R142"/>
  <c r="P142"/>
  <c r="BI141"/>
  <c r="BH141"/>
  <c r="BG141"/>
  <c r="BF141"/>
  <c r="T141"/>
  <c r="R141"/>
  <c r="P141"/>
  <c r="BI140"/>
  <c r="BH140"/>
  <c r="BG140"/>
  <c r="BF140"/>
  <c r="T140"/>
  <c r="R140"/>
  <c r="P140"/>
  <c r="BI137"/>
  <c r="BH137"/>
  <c r="BG137"/>
  <c r="BF137"/>
  <c r="T137"/>
  <c r="R137"/>
  <c r="P137"/>
  <c r="BI135"/>
  <c r="BH135"/>
  <c r="BG135"/>
  <c r="BF135"/>
  <c r="T135"/>
  <c r="R135"/>
  <c r="P135"/>
  <c r="BI134"/>
  <c r="BH134"/>
  <c r="BG134"/>
  <c r="BF134"/>
  <c r="T134"/>
  <c r="R134"/>
  <c r="P134"/>
  <c r="BI132"/>
  <c r="BH132"/>
  <c r="BG132"/>
  <c r="BF132"/>
  <c r="T132"/>
  <c r="R132"/>
  <c r="P132"/>
  <c r="BI130"/>
  <c r="BH130"/>
  <c r="BG130"/>
  <c r="BF130"/>
  <c r="T130"/>
  <c r="R130"/>
  <c r="P130"/>
  <c r="BI126"/>
  <c r="BH126"/>
  <c r="BG126"/>
  <c r="BF126"/>
  <c r="T126"/>
  <c r="R126"/>
  <c r="P126"/>
  <c r="BI124"/>
  <c r="BH124"/>
  <c r="BG124"/>
  <c r="BF124"/>
  <c r="T124"/>
  <c r="R124"/>
  <c r="P124"/>
  <c r="BI121"/>
  <c r="BH121"/>
  <c r="BG121"/>
  <c r="BF121"/>
  <c r="T121"/>
  <c r="T120"/>
  <c r="R121"/>
  <c r="R120"/>
  <c r="P121"/>
  <c r="P120"/>
  <c r="BI118"/>
  <c r="BH118"/>
  <c r="BG118"/>
  <c r="BF118"/>
  <c r="T118"/>
  <c r="T117"/>
  <c r="R118"/>
  <c r="R117"/>
  <c r="P118"/>
  <c r="P117"/>
  <c r="BI115"/>
  <c r="BH115"/>
  <c r="BG115"/>
  <c r="BF115"/>
  <c r="T115"/>
  <c r="R115"/>
  <c r="P115"/>
  <c r="BI113"/>
  <c r="BH113"/>
  <c r="BG113"/>
  <c r="BF113"/>
  <c r="T113"/>
  <c r="R113"/>
  <c r="P113"/>
  <c r="BI111"/>
  <c r="BH111"/>
  <c r="BG111"/>
  <c r="BF111"/>
  <c r="T111"/>
  <c r="R111"/>
  <c r="P111"/>
  <c r="BI109"/>
  <c r="BH109"/>
  <c r="BG109"/>
  <c r="BF109"/>
  <c r="T109"/>
  <c r="T108"/>
  <c r="R109"/>
  <c r="R108"/>
  <c r="P109"/>
  <c r="P108"/>
  <c r="BI105"/>
  <c r="BH105"/>
  <c r="BG105"/>
  <c r="BF105"/>
  <c r="T105"/>
  <c r="T104"/>
  <c r="T103"/>
  <c r="R105"/>
  <c r="R104"/>
  <c r="R103"/>
  <c r="P105"/>
  <c r="P104"/>
  <c r="P103"/>
  <c r="J99"/>
  <c r="J98"/>
  <c r="F98"/>
  <c r="F96"/>
  <c r="E94"/>
  <c r="J59"/>
  <c r="J58"/>
  <c r="F58"/>
  <c r="F56"/>
  <c r="E54"/>
  <c r="J20"/>
  <c r="E20"/>
  <c r="F99"/>
  <c r="J19"/>
  <c r="J14"/>
  <c r="J96"/>
  <c r="E7"/>
  <c r="E90"/>
  <c i="6" r="J39"/>
  <c r="J38"/>
  <c i="1" r="AY61"/>
  <c i="6" r="J37"/>
  <c i="1" r="AX61"/>
  <c i="6" r="BI261"/>
  <c r="BH261"/>
  <c r="BG261"/>
  <c r="BF261"/>
  <c r="T261"/>
  <c r="T260"/>
  <c r="R261"/>
  <c r="R260"/>
  <c r="P261"/>
  <c r="P260"/>
  <c r="BI259"/>
  <c r="BH259"/>
  <c r="BG259"/>
  <c r="BF259"/>
  <c r="T259"/>
  <c r="R259"/>
  <c r="P259"/>
  <c r="BI256"/>
  <c r="BH256"/>
  <c r="BG256"/>
  <c r="BF256"/>
  <c r="T256"/>
  <c r="R256"/>
  <c r="P256"/>
  <c r="BI255"/>
  <c r="BH255"/>
  <c r="BG255"/>
  <c r="BF255"/>
  <c r="T255"/>
  <c r="R255"/>
  <c r="P255"/>
  <c r="BI251"/>
  <c r="BH251"/>
  <c r="BG251"/>
  <c r="BF251"/>
  <c r="T251"/>
  <c r="R251"/>
  <c r="P251"/>
  <c r="BI249"/>
  <c r="BH249"/>
  <c r="BG249"/>
  <c r="BF249"/>
  <c r="T249"/>
  <c r="R249"/>
  <c r="P249"/>
  <c r="BI245"/>
  <c r="BH245"/>
  <c r="BG245"/>
  <c r="BF245"/>
  <c r="T245"/>
  <c r="T244"/>
  <c r="R245"/>
  <c r="R244"/>
  <c r="P245"/>
  <c r="P244"/>
  <c r="BI241"/>
  <c r="BH241"/>
  <c r="BG241"/>
  <c r="BF241"/>
  <c r="T241"/>
  <c r="R241"/>
  <c r="P241"/>
  <c r="BI238"/>
  <c r="BH238"/>
  <c r="BG238"/>
  <c r="BF238"/>
  <c r="T238"/>
  <c r="R238"/>
  <c r="P238"/>
  <c r="BI235"/>
  <c r="BH235"/>
  <c r="BG235"/>
  <c r="BF235"/>
  <c r="T235"/>
  <c r="R235"/>
  <c r="P235"/>
  <c r="BI233"/>
  <c r="BH233"/>
  <c r="BG233"/>
  <c r="BF233"/>
  <c r="T233"/>
  <c r="R233"/>
  <c r="P233"/>
  <c r="BI231"/>
  <c r="BH231"/>
  <c r="BG231"/>
  <c r="BF231"/>
  <c r="T231"/>
  <c r="R231"/>
  <c r="P231"/>
  <c r="BI229"/>
  <c r="BH229"/>
  <c r="BG229"/>
  <c r="BF229"/>
  <c r="T229"/>
  <c r="R229"/>
  <c r="P229"/>
  <c r="BI228"/>
  <c r="BH228"/>
  <c r="BG228"/>
  <c r="BF228"/>
  <c r="T228"/>
  <c r="R228"/>
  <c r="P228"/>
  <c r="BI227"/>
  <c r="BH227"/>
  <c r="BG227"/>
  <c r="BF227"/>
  <c r="T227"/>
  <c r="R227"/>
  <c r="P227"/>
  <c r="BI226"/>
  <c r="BH226"/>
  <c r="BG226"/>
  <c r="BF226"/>
  <c r="T226"/>
  <c r="R226"/>
  <c r="P226"/>
  <c r="BI224"/>
  <c r="BH224"/>
  <c r="BG224"/>
  <c r="BF224"/>
  <c r="T224"/>
  <c r="R224"/>
  <c r="P224"/>
  <c r="BI221"/>
  <c r="BH221"/>
  <c r="BG221"/>
  <c r="BF221"/>
  <c r="T221"/>
  <c r="R221"/>
  <c r="P221"/>
  <c r="BI220"/>
  <c r="BH220"/>
  <c r="BG220"/>
  <c r="BF220"/>
  <c r="T220"/>
  <c r="R220"/>
  <c r="P220"/>
  <c r="BI218"/>
  <c r="BH218"/>
  <c r="BG218"/>
  <c r="BF218"/>
  <c r="T218"/>
  <c r="R218"/>
  <c r="P218"/>
  <c r="BI217"/>
  <c r="BH217"/>
  <c r="BG217"/>
  <c r="BF217"/>
  <c r="T217"/>
  <c r="R217"/>
  <c r="P217"/>
  <c r="BI215"/>
  <c r="BH215"/>
  <c r="BG215"/>
  <c r="BF215"/>
  <c r="T215"/>
  <c r="R215"/>
  <c r="P215"/>
  <c r="BI214"/>
  <c r="BH214"/>
  <c r="BG214"/>
  <c r="BF214"/>
  <c r="T214"/>
  <c r="R214"/>
  <c r="P214"/>
  <c r="BI212"/>
  <c r="BH212"/>
  <c r="BG212"/>
  <c r="BF212"/>
  <c r="T212"/>
  <c r="R212"/>
  <c r="P212"/>
  <c r="BI211"/>
  <c r="BH211"/>
  <c r="BG211"/>
  <c r="BF211"/>
  <c r="T211"/>
  <c r="R211"/>
  <c r="P211"/>
  <c r="BI209"/>
  <c r="BH209"/>
  <c r="BG209"/>
  <c r="BF209"/>
  <c r="T209"/>
  <c r="R209"/>
  <c r="P209"/>
  <c r="BI208"/>
  <c r="BH208"/>
  <c r="BG208"/>
  <c r="BF208"/>
  <c r="T208"/>
  <c r="R208"/>
  <c r="P208"/>
  <c r="BI206"/>
  <c r="BH206"/>
  <c r="BG206"/>
  <c r="BF206"/>
  <c r="T206"/>
  <c r="R206"/>
  <c r="P206"/>
  <c r="BI204"/>
  <c r="BH204"/>
  <c r="BG204"/>
  <c r="BF204"/>
  <c r="T204"/>
  <c r="R204"/>
  <c r="P204"/>
  <c r="BI202"/>
  <c r="BH202"/>
  <c r="BG202"/>
  <c r="BF202"/>
  <c r="T202"/>
  <c r="R202"/>
  <c r="P202"/>
  <c r="BI200"/>
  <c r="BH200"/>
  <c r="BG200"/>
  <c r="BF200"/>
  <c r="T200"/>
  <c r="R200"/>
  <c r="P200"/>
  <c r="BI198"/>
  <c r="BH198"/>
  <c r="BG198"/>
  <c r="BF198"/>
  <c r="T198"/>
  <c r="R198"/>
  <c r="P198"/>
  <c r="BI196"/>
  <c r="BH196"/>
  <c r="BG196"/>
  <c r="BF196"/>
  <c r="T196"/>
  <c r="R196"/>
  <c r="P196"/>
  <c r="BI194"/>
  <c r="BH194"/>
  <c r="BG194"/>
  <c r="BF194"/>
  <c r="T194"/>
  <c r="R194"/>
  <c r="P194"/>
  <c r="BI192"/>
  <c r="BH192"/>
  <c r="BG192"/>
  <c r="BF192"/>
  <c r="T192"/>
  <c r="R192"/>
  <c r="P192"/>
  <c r="BI190"/>
  <c r="BH190"/>
  <c r="BG190"/>
  <c r="BF190"/>
  <c r="T190"/>
  <c r="R190"/>
  <c r="P190"/>
  <c r="BI187"/>
  <c r="BH187"/>
  <c r="BG187"/>
  <c r="BF187"/>
  <c r="T187"/>
  <c r="R187"/>
  <c r="P187"/>
  <c r="BI185"/>
  <c r="BH185"/>
  <c r="BG185"/>
  <c r="BF185"/>
  <c r="T185"/>
  <c r="R185"/>
  <c r="P185"/>
  <c r="BI182"/>
  <c r="BH182"/>
  <c r="BG182"/>
  <c r="BF182"/>
  <c r="T182"/>
  <c r="R182"/>
  <c r="P182"/>
  <c r="BI181"/>
  <c r="BH181"/>
  <c r="BG181"/>
  <c r="BF181"/>
  <c r="T181"/>
  <c r="R181"/>
  <c r="P181"/>
  <c r="BI180"/>
  <c r="BH180"/>
  <c r="BG180"/>
  <c r="BF180"/>
  <c r="T180"/>
  <c r="R180"/>
  <c r="P180"/>
  <c r="BI178"/>
  <c r="BH178"/>
  <c r="BG178"/>
  <c r="BF178"/>
  <c r="T178"/>
  <c r="R178"/>
  <c r="P178"/>
  <c r="BI177"/>
  <c r="BH177"/>
  <c r="BG177"/>
  <c r="BF177"/>
  <c r="T177"/>
  <c r="R177"/>
  <c r="P177"/>
  <c r="BI176"/>
  <c r="BH176"/>
  <c r="BG176"/>
  <c r="BF176"/>
  <c r="T176"/>
  <c r="R176"/>
  <c r="P176"/>
  <c r="BI172"/>
  <c r="BH172"/>
  <c r="BG172"/>
  <c r="BF172"/>
  <c r="T172"/>
  <c r="R172"/>
  <c r="P172"/>
  <c r="BI171"/>
  <c r="BH171"/>
  <c r="BG171"/>
  <c r="BF171"/>
  <c r="T171"/>
  <c r="R171"/>
  <c r="P171"/>
  <c r="BI170"/>
  <c r="BH170"/>
  <c r="BG170"/>
  <c r="BF170"/>
  <c r="T170"/>
  <c r="R170"/>
  <c r="P170"/>
  <c r="BI167"/>
  <c r="BH167"/>
  <c r="BG167"/>
  <c r="BF167"/>
  <c r="T167"/>
  <c r="R167"/>
  <c r="P167"/>
  <c r="BI165"/>
  <c r="BH165"/>
  <c r="BG165"/>
  <c r="BF165"/>
  <c r="T165"/>
  <c r="R165"/>
  <c r="P165"/>
  <c r="BI163"/>
  <c r="BH163"/>
  <c r="BG163"/>
  <c r="BF163"/>
  <c r="T163"/>
  <c r="R163"/>
  <c r="P163"/>
  <c r="BI161"/>
  <c r="BH161"/>
  <c r="BG161"/>
  <c r="BF161"/>
  <c r="T161"/>
  <c r="R161"/>
  <c r="P161"/>
  <c r="BI158"/>
  <c r="BH158"/>
  <c r="BG158"/>
  <c r="BF158"/>
  <c r="T158"/>
  <c r="R158"/>
  <c r="P158"/>
  <c r="BI156"/>
  <c r="BH156"/>
  <c r="BG156"/>
  <c r="BF156"/>
  <c r="T156"/>
  <c r="R156"/>
  <c r="P156"/>
  <c r="BI153"/>
  <c r="BH153"/>
  <c r="BG153"/>
  <c r="BF153"/>
  <c r="T153"/>
  <c r="R153"/>
  <c r="P153"/>
  <c r="BI150"/>
  <c r="BH150"/>
  <c r="BG150"/>
  <c r="BF150"/>
  <c r="T150"/>
  <c r="R150"/>
  <c r="P150"/>
  <c r="BI144"/>
  <c r="BH144"/>
  <c r="BG144"/>
  <c r="BF144"/>
  <c r="T144"/>
  <c r="T143"/>
  <c r="R144"/>
  <c r="R143"/>
  <c r="P144"/>
  <c r="P143"/>
  <c r="BI141"/>
  <c r="BH141"/>
  <c r="BG141"/>
  <c r="BF141"/>
  <c r="T141"/>
  <c r="R141"/>
  <c r="P141"/>
  <c r="BI136"/>
  <c r="BH136"/>
  <c r="BG136"/>
  <c r="BF136"/>
  <c r="T136"/>
  <c r="R136"/>
  <c r="P136"/>
  <c r="BI132"/>
  <c r="BH132"/>
  <c r="BG132"/>
  <c r="BF132"/>
  <c r="T132"/>
  <c r="R132"/>
  <c r="P132"/>
  <c r="BI129"/>
  <c r="BH129"/>
  <c r="BG129"/>
  <c r="BF129"/>
  <c r="T129"/>
  <c r="R129"/>
  <c r="P129"/>
  <c r="BI126"/>
  <c r="BH126"/>
  <c r="BG126"/>
  <c r="BF126"/>
  <c r="T126"/>
  <c r="R126"/>
  <c r="P126"/>
  <c r="BI123"/>
  <c r="BH123"/>
  <c r="BG123"/>
  <c r="BF123"/>
  <c r="T123"/>
  <c r="R123"/>
  <c r="P123"/>
  <c r="BI120"/>
  <c r="BH120"/>
  <c r="BG120"/>
  <c r="BF120"/>
  <c r="T120"/>
  <c r="R120"/>
  <c r="P120"/>
  <c r="BI117"/>
  <c r="BH117"/>
  <c r="BG117"/>
  <c r="BF117"/>
  <c r="T117"/>
  <c r="R117"/>
  <c r="P117"/>
  <c r="BI115"/>
  <c r="BH115"/>
  <c r="BG115"/>
  <c r="BF115"/>
  <c r="T115"/>
  <c r="R115"/>
  <c r="P115"/>
  <c r="BI110"/>
  <c r="BH110"/>
  <c r="BG110"/>
  <c r="BF110"/>
  <c r="T110"/>
  <c r="R110"/>
  <c r="P110"/>
  <c r="BI105"/>
  <c r="BH105"/>
  <c r="BG105"/>
  <c r="BF105"/>
  <c r="T105"/>
  <c r="R105"/>
  <c r="P105"/>
  <c r="BI100"/>
  <c r="BH100"/>
  <c r="BG100"/>
  <c r="BF100"/>
  <c r="T100"/>
  <c r="R100"/>
  <c r="P100"/>
  <c r="J94"/>
  <c r="J93"/>
  <c r="F93"/>
  <c r="F91"/>
  <c r="E89"/>
  <c r="J59"/>
  <c r="J58"/>
  <c r="F58"/>
  <c r="F56"/>
  <c r="E54"/>
  <c r="J20"/>
  <c r="E20"/>
  <c r="F94"/>
  <c r="J19"/>
  <c r="J14"/>
  <c r="J91"/>
  <c r="E7"/>
  <c r="E85"/>
  <c i="5" r="J39"/>
  <c r="J38"/>
  <c i="1" r="AY60"/>
  <c i="5" r="J37"/>
  <c i="1" r="AX60"/>
  <c i="5" r="BI403"/>
  <c r="BH403"/>
  <c r="BG403"/>
  <c r="BF403"/>
  <c r="T403"/>
  <c r="T402"/>
  <c r="R403"/>
  <c r="R402"/>
  <c r="P403"/>
  <c r="P402"/>
  <c r="BI401"/>
  <c r="BH401"/>
  <c r="BG401"/>
  <c r="BF401"/>
  <c r="T401"/>
  <c r="R401"/>
  <c r="P401"/>
  <c r="BI398"/>
  <c r="BH398"/>
  <c r="BG398"/>
  <c r="BF398"/>
  <c r="T398"/>
  <c r="R398"/>
  <c r="P398"/>
  <c r="BI396"/>
  <c r="BH396"/>
  <c r="BG396"/>
  <c r="BF396"/>
  <c r="T396"/>
  <c r="R396"/>
  <c r="P396"/>
  <c r="BI395"/>
  <c r="BH395"/>
  <c r="BG395"/>
  <c r="BF395"/>
  <c r="T395"/>
  <c r="R395"/>
  <c r="P395"/>
  <c r="BI393"/>
  <c r="BH393"/>
  <c r="BG393"/>
  <c r="BF393"/>
  <c r="T393"/>
  <c r="R393"/>
  <c r="P393"/>
  <c r="BI390"/>
  <c r="BH390"/>
  <c r="BG390"/>
  <c r="BF390"/>
  <c r="T390"/>
  <c r="R390"/>
  <c r="P390"/>
  <c r="BI387"/>
  <c r="BH387"/>
  <c r="BG387"/>
  <c r="BF387"/>
  <c r="T387"/>
  <c r="R387"/>
  <c r="P387"/>
  <c r="BI386"/>
  <c r="BH386"/>
  <c r="BG386"/>
  <c r="BF386"/>
  <c r="T386"/>
  <c r="R386"/>
  <c r="P386"/>
  <c r="BI382"/>
  <c r="BH382"/>
  <c r="BG382"/>
  <c r="BF382"/>
  <c r="T382"/>
  <c r="T381"/>
  <c r="R382"/>
  <c r="R381"/>
  <c r="P382"/>
  <c r="P381"/>
  <c r="BI379"/>
  <c r="BH379"/>
  <c r="BG379"/>
  <c r="BF379"/>
  <c r="T379"/>
  <c r="R379"/>
  <c r="P379"/>
  <c r="BI377"/>
  <c r="BH377"/>
  <c r="BG377"/>
  <c r="BF377"/>
  <c r="T377"/>
  <c r="R377"/>
  <c r="P377"/>
  <c r="BI373"/>
  <c r="BH373"/>
  <c r="BG373"/>
  <c r="BF373"/>
  <c r="T373"/>
  <c r="R373"/>
  <c r="P373"/>
  <c r="BI369"/>
  <c r="BH369"/>
  <c r="BG369"/>
  <c r="BF369"/>
  <c r="T369"/>
  <c r="T368"/>
  <c r="R369"/>
  <c r="R368"/>
  <c r="P369"/>
  <c r="P368"/>
  <c r="BI365"/>
  <c r="BH365"/>
  <c r="BG365"/>
  <c r="BF365"/>
  <c r="T365"/>
  <c r="R365"/>
  <c r="P365"/>
  <c r="BI362"/>
  <c r="BH362"/>
  <c r="BG362"/>
  <c r="BF362"/>
  <c r="T362"/>
  <c r="R362"/>
  <c r="P362"/>
  <c r="BI359"/>
  <c r="BH359"/>
  <c r="BG359"/>
  <c r="BF359"/>
  <c r="T359"/>
  <c r="R359"/>
  <c r="P359"/>
  <c r="BI356"/>
  <c r="BH356"/>
  <c r="BG356"/>
  <c r="BF356"/>
  <c r="T356"/>
  <c r="R356"/>
  <c r="P356"/>
  <c r="BI353"/>
  <c r="BH353"/>
  <c r="BG353"/>
  <c r="BF353"/>
  <c r="T353"/>
  <c r="R353"/>
  <c r="P353"/>
  <c r="BI346"/>
  <c r="BH346"/>
  <c r="BG346"/>
  <c r="BF346"/>
  <c r="T346"/>
  <c r="R346"/>
  <c r="P346"/>
  <c r="BI342"/>
  <c r="BH342"/>
  <c r="BG342"/>
  <c r="BF342"/>
  <c r="T342"/>
  <c r="R342"/>
  <c r="P342"/>
  <c r="BI340"/>
  <c r="BH340"/>
  <c r="BG340"/>
  <c r="BF340"/>
  <c r="T340"/>
  <c r="R340"/>
  <c r="P340"/>
  <c r="BI338"/>
  <c r="BH338"/>
  <c r="BG338"/>
  <c r="BF338"/>
  <c r="T338"/>
  <c r="R338"/>
  <c r="P338"/>
  <c r="BI334"/>
  <c r="BH334"/>
  <c r="BG334"/>
  <c r="BF334"/>
  <c r="T334"/>
  <c r="R334"/>
  <c r="P334"/>
  <c r="BI331"/>
  <c r="BH331"/>
  <c r="BG331"/>
  <c r="BF331"/>
  <c r="T331"/>
  <c r="R331"/>
  <c r="P331"/>
  <c r="BI328"/>
  <c r="BH328"/>
  <c r="BG328"/>
  <c r="BF328"/>
  <c r="T328"/>
  <c r="R328"/>
  <c r="P328"/>
  <c r="BI325"/>
  <c r="BH325"/>
  <c r="BG325"/>
  <c r="BF325"/>
  <c r="T325"/>
  <c r="R325"/>
  <c r="P325"/>
  <c r="BI322"/>
  <c r="BH322"/>
  <c r="BG322"/>
  <c r="BF322"/>
  <c r="T322"/>
  <c r="R322"/>
  <c r="P322"/>
  <c r="BI319"/>
  <c r="BH319"/>
  <c r="BG319"/>
  <c r="BF319"/>
  <c r="T319"/>
  <c r="R319"/>
  <c r="P319"/>
  <c r="BI307"/>
  <c r="BH307"/>
  <c r="BG307"/>
  <c r="BF307"/>
  <c r="T307"/>
  <c r="R307"/>
  <c r="P307"/>
  <c r="BI303"/>
  <c r="BH303"/>
  <c r="BG303"/>
  <c r="BF303"/>
  <c r="T303"/>
  <c r="R303"/>
  <c r="P303"/>
  <c r="BI301"/>
  <c r="BH301"/>
  <c r="BG301"/>
  <c r="BF301"/>
  <c r="T301"/>
  <c r="R301"/>
  <c r="P301"/>
  <c r="BI299"/>
  <c r="BH299"/>
  <c r="BG299"/>
  <c r="BF299"/>
  <c r="T299"/>
  <c r="R299"/>
  <c r="P299"/>
  <c r="BI295"/>
  <c r="BH295"/>
  <c r="BG295"/>
  <c r="BF295"/>
  <c r="T295"/>
  <c r="R295"/>
  <c r="P295"/>
  <c r="BI292"/>
  <c r="BH292"/>
  <c r="BG292"/>
  <c r="BF292"/>
  <c r="T292"/>
  <c r="R292"/>
  <c r="P292"/>
  <c r="BI289"/>
  <c r="BH289"/>
  <c r="BG289"/>
  <c r="BF289"/>
  <c r="T289"/>
  <c r="R289"/>
  <c r="P289"/>
  <c r="BI285"/>
  <c r="BH285"/>
  <c r="BG285"/>
  <c r="BF285"/>
  <c r="T285"/>
  <c r="R285"/>
  <c r="P285"/>
  <c r="BI282"/>
  <c r="BH282"/>
  <c r="BG282"/>
  <c r="BF282"/>
  <c r="T282"/>
  <c r="R282"/>
  <c r="P282"/>
  <c r="BI279"/>
  <c r="BH279"/>
  <c r="BG279"/>
  <c r="BF279"/>
  <c r="T279"/>
  <c r="R279"/>
  <c r="P279"/>
  <c r="BI275"/>
  <c r="BH275"/>
  <c r="BG275"/>
  <c r="BF275"/>
  <c r="T275"/>
  <c r="R275"/>
  <c r="P275"/>
  <c r="BI271"/>
  <c r="BH271"/>
  <c r="BG271"/>
  <c r="BF271"/>
  <c r="T271"/>
  <c r="R271"/>
  <c r="P271"/>
  <c r="BI267"/>
  <c r="BH267"/>
  <c r="BG267"/>
  <c r="BF267"/>
  <c r="T267"/>
  <c r="R267"/>
  <c r="P267"/>
  <c r="BI263"/>
  <c r="BH263"/>
  <c r="BG263"/>
  <c r="BF263"/>
  <c r="T263"/>
  <c r="R263"/>
  <c r="P263"/>
  <c r="BI259"/>
  <c r="BH259"/>
  <c r="BG259"/>
  <c r="BF259"/>
  <c r="T259"/>
  <c r="R259"/>
  <c r="P259"/>
  <c r="BI255"/>
  <c r="BH255"/>
  <c r="BG255"/>
  <c r="BF255"/>
  <c r="T255"/>
  <c r="R255"/>
  <c r="P255"/>
  <c r="BI246"/>
  <c r="BH246"/>
  <c r="BG246"/>
  <c r="BF246"/>
  <c r="T246"/>
  <c r="R246"/>
  <c r="P246"/>
  <c r="BI234"/>
  <c r="BH234"/>
  <c r="BG234"/>
  <c r="BF234"/>
  <c r="T234"/>
  <c r="R234"/>
  <c r="P234"/>
  <c r="BI231"/>
  <c r="BH231"/>
  <c r="BG231"/>
  <c r="BF231"/>
  <c r="T231"/>
  <c r="R231"/>
  <c r="P231"/>
  <c r="BI228"/>
  <c r="BH228"/>
  <c r="BG228"/>
  <c r="BF228"/>
  <c r="T228"/>
  <c r="R228"/>
  <c r="P228"/>
  <c r="BI224"/>
  <c r="BH224"/>
  <c r="BG224"/>
  <c r="BF224"/>
  <c r="T224"/>
  <c r="R224"/>
  <c r="P224"/>
  <c r="BI222"/>
  <c r="BH222"/>
  <c r="BG222"/>
  <c r="BF222"/>
  <c r="T222"/>
  <c r="R222"/>
  <c r="P222"/>
  <c r="BI220"/>
  <c r="BH220"/>
  <c r="BG220"/>
  <c r="BF220"/>
  <c r="T220"/>
  <c r="R220"/>
  <c r="P220"/>
  <c r="BI217"/>
  <c r="BH217"/>
  <c r="BG217"/>
  <c r="BF217"/>
  <c r="T217"/>
  <c r="R217"/>
  <c r="P217"/>
  <c r="BI216"/>
  <c r="BH216"/>
  <c r="BG216"/>
  <c r="BF216"/>
  <c r="T216"/>
  <c r="R216"/>
  <c r="P216"/>
  <c r="BI215"/>
  <c r="BH215"/>
  <c r="BG215"/>
  <c r="BF215"/>
  <c r="T215"/>
  <c r="R215"/>
  <c r="P215"/>
  <c r="BI214"/>
  <c r="BH214"/>
  <c r="BG214"/>
  <c r="BF214"/>
  <c r="T214"/>
  <c r="R214"/>
  <c r="P214"/>
  <c r="BI213"/>
  <c r="BH213"/>
  <c r="BG213"/>
  <c r="BF213"/>
  <c r="T213"/>
  <c r="R213"/>
  <c r="P213"/>
  <c r="BI212"/>
  <c r="BH212"/>
  <c r="BG212"/>
  <c r="BF212"/>
  <c r="T212"/>
  <c r="R212"/>
  <c r="P212"/>
  <c r="BI211"/>
  <c r="BH211"/>
  <c r="BG211"/>
  <c r="BF211"/>
  <c r="T211"/>
  <c r="R211"/>
  <c r="P211"/>
  <c r="BI210"/>
  <c r="BH210"/>
  <c r="BG210"/>
  <c r="BF210"/>
  <c r="T210"/>
  <c r="R210"/>
  <c r="P210"/>
  <c r="BI209"/>
  <c r="BH209"/>
  <c r="BG209"/>
  <c r="BF209"/>
  <c r="T209"/>
  <c r="R209"/>
  <c r="P209"/>
  <c r="BI207"/>
  <c r="BH207"/>
  <c r="BG207"/>
  <c r="BF207"/>
  <c r="T207"/>
  <c r="R207"/>
  <c r="P207"/>
  <c r="BI206"/>
  <c r="BH206"/>
  <c r="BG206"/>
  <c r="BF206"/>
  <c r="T206"/>
  <c r="R206"/>
  <c r="P206"/>
  <c r="BI205"/>
  <c r="BH205"/>
  <c r="BG205"/>
  <c r="BF205"/>
  <c r="T205"/>
  <c r="R205"/>
  <c r="P205"/>
  <c r="BI204"/>
  <c r="BH204"/>
  <c r="BG204"/>
  <c r="BF204"/>
  <c r="T204"/>
  <c r="R204"/>
  <c r="P204"/>
  <c r="BI202"/>
  <c r="BH202"/>
  <c r="BG202"/>
  <c r="BF202"/>
  <c r="T202"/>
  <c r="R202"/>
  <c r="P202"/>
  <c r="BI200"/>
  <c r="BH200"/>
  <c r="BG200"/>
  <c r="BF200"/>
  <c r="T200"/>
  <c r="R200"/>
  <c r="P200"/>
  <c r="BI199"/>
  <c r="BH199"/>
  <c r="BG199"/>
  <c r="BF199"/>
  <c r="T199"/>
  <c r="R199"/>
  <c r="P199"/>
  <c r="BI198"/>
  <c r="BH198"/>
  <c r="BG198"/>
  <c r="BF198"/>
  <c r="T198"/>
  <c r="R198"/>
  <c r="P198"/>
  <c r="BI197"/>
  <c r="BH197"/>
  <c r="BG197"/>
  <c r="BF197"/>
  <c r="T197"/>
  <c r="R197"/>
  <c r="P197"/>
  <c r="BI196"/>
  <c r="BH196"/>
  <c r="BG196"/>
  <c r="BF196"/>
  <c r="T196"/>
  <c r="R196"/>
  <c r="P196"/>
  <c r="BI193"/>
  <c r="BH193"/>
  <c r="BG193"/>
  <c r="BF193"/>
  <c r="T193"/>
  <c r="R193"/>
  <c r="P193"/>
  <c r="BI189"/>
  <c r="BH189"/>
  <c r="BG189"/>
  <c r="BF189"/>
  <c r="T189"/>
  <c r="R189"/>
  <c r="P189"/>
  <c r="BI185"/>
  <c r="BH185"/>
  <c r="BG185"/>
  <c r="BF185"/>
  <c r="T185"/>
  <c r="R185"/>
  <c r="P185"/>
  <c r="BI183"/>
  <c r="BH183"/>
  <c r="BG183"/>
  <c r="BF183"/>
  <c r="T183"/>
  <c r="R183"/>
  <c r="P183"/>
  <c r="BI180"/>
  <c r="BH180"/>
  <c r="BG180"/>
  <c r="BF180"/>
  <c r="T180"/>
  <c r="R180"/>
  <c r="P180"/>
  <c r="BI177"/>
  <c r="BH177"/>
  <c r="BG177"/>
  <c r="BF177"/>
  <c r="T177"/>
  <c r="R177"/>
  <c r="P177"/>
  <c r="BI174"/>
  <c r="BH174"/>
  <c r="BG174"/>
  <c r="BF174"/>
  <c r="T174"/>
  <c r="R174"/>
  <c r="P174"/>
  <c r="BI167"/>
  <c r="BH167"/>
  <c r="BG167"/>
  <c r="BF167"/>
  <c r="T167"/>
  <c r="R167"/>
  <c r="P167"/>
  <c r="BI165"/>
  <c r="BH165"/>
  <c r="BG165"/>
  <c r="BF165"/>
  <c r="T165"/>
  <c r="R165"/>
  <c r="P165"/>
  <c r="BI162"/>
  <c r="BH162"/>
  <c r="BG162"/>
  <c r="BF162"/>
  <c r="T162"/>
  <c r="R162"/>
  <c r="P162"/>
  <c r="BI156"/>
  <c r="BH156"/>
  <c r="BG156"/>
  <c r="BF156"/>
  <c r="T156"/>
  <c r="R156"/>
  <c r="P156"/>
  <c r="BI152"/>
  <c r="BH152"/>
  <c r="BG152"/>
  <c r="BF152"/>
  <c r="T152"/>
  <c r="R152"/>
  <c r="P152"/>
  <c r="BI145"/>
  <c r="BH145"/>
  <c r="BG145"/>
  <c r="BF145"/>
  <c r="T145"/>
  <c r="R145"/>
  <c r="P145"/>
  <c r="BI143"/>
  <c r="BH143"/>
  <c r="BG143"/>
  <c r="BF143"/>
  <c r="T143"/>
  <c r="R143"/>
  <c r="P143"/>
  <c r="BI140"/>
  <c r="BH140"/>
  <c r="BG140"/>
  <c r="BF140"/>
  <c r="T140"/>
  <c r="R140"/>
  <c r="P140"/>
  <c r="BI138"/>
  <c r="BH138"/>
  <c r="BG138"/>
  <c r="BF138"/>
  <c r="T138"/>
  <c r="R138"/>
  <c r="P138"/>
  <c r="BI134"/>
  <c r="BH134"/>
  <c r="BG134"/>
  <c r="BF134"/>
  <c r="T134"/>
  <c r="R134"/>
  <c r="P134"/>
  <c r="BI127"/>
  <c r="BH127"/>
  <c r="BG127"/>
  <c r="BF127"/>
  <c r="T127"/>
  <c r="R127"/>
  <c r="P127"/>
  <c r="BI123"/>
  <c r="BH123"/>
  <c r="BG123"/>
  <c r="BF123"/>
  <c r="T123"/>
  <c r="R123"/>
  <c r="P123"/>
  <c r="BI119"/>
  <c r="BH119"/>
  <c r="BG119"/>
  <c r="BF119"/>
  <c r="T119"/>
  <c r="R119"/>
  <c r="P119"/>
  <c r="BI115"/>
  <c r="BH115"/>
  <c r="BG115"/>
  <c r="BF115"/>
  <c r="T115"/>
  <c r="R115"/>
  <c r="P115"/>
  <c r="BI111"/>
  <c r="BH111"/>
  <c r="BG111"/>
  <c r="BF111"/>
  <c r="T111"/>
  <c r="R111"/>
  <c r="P111"/>
  <c r="BI107"/>
  <c r="BH107"/>
  <c r="BG107"/>
  <c r="BF107"/>
  <c r="T107"/>
  <c r="R107"/>
  <c r="P107"/>
  <c r="BI103"/>
  <c r="BH103"/>
  <c r="BG103"/>
  <c r="BF103"/>
  <c r="T103"/>
  <c r="R103"/>
  <c r="P103"/>
  <c r="J97"/>
  <c r="J96"/>
  <c r="F96"/>
  <c r="F94"/>
  <c r="E92"/>
  <c r="J59"/>
  <c r="J58"/>
  <c r="F58"/>
  <c r="F56"/>
  <c r="E54"/>
  <c r="J20"/>
  <c r="E20"/>
  <c r="F59"/>
  <c r="J19"/>
  <c r="J14"/>
  <c r="J94"/>
  <c r="E7"/>
  <c r="E88"/>
  <c i="4" r="J39"/>
  <c r="J38"/>
  <c i="1" r="AY58"/>
  <c i="4" r="J37"/>
  <c i="1" r="AX58"/>
  <c i="4" r="BI215"/>
  <c r="BH215"/>
  <c r="BG215"/>
  <c r="BF215"/>
  <c r="T215"/>
  <c r="T214"/>
  <c r="R215"/>
  <c r="R214"/>
  <c r="P215"/>
  <c r="P214"/>
  <c r="BI213"/>
  <c r="BH213"/>
  <c r="BG213"/>
  <c r="BF213"/>
  <c r="T213"/>
  <c r="R213"/>
  <c r="P213"/>
  <c r="BI211"/>
  <c r="BH211"/>
  <c r="BG211"/>
  <c r="BF211"/>
  <c r="T211"/>
  <c r="R211"/>
  <c r="P211"/>
  <c r="BI209"/>
  <c r="BH209"/>
  <c r="BG209"/>
  <c r="BF209"/>
  <c r="T209"/>
  <c r="R209"/>
  <c r="P209"/>
  <c r="BI207"/>
  <c r="BH207"/>
  <c r="BG207"/>
  <c r="BF207"/>
  <c r="T207"/>
  <c r="R207"/>
  <c r="P207"/>
  <c r="BI205"/>
  <c r="BH205"/>
  <c r="BG205"/>
  <c r="BF205"/>
  <c r="T205"/>
  <c r="R205"/>
  <c r="P205"/>
  <c r="BI203"/>
  <c r="BH203"/>
  <c r="BG203"/>
  <c r="BF203"/>
  <c r="T203"/>
  <c r="R203"/>
  <c r="P203"/>
  <c r="BI201"/>
  <c r="BH201"/>
  <c r="BG201"/>
  <c r="BF201"/>
  <c r="T201"/>
  <c r="R201"/>
  <c r="P201"/>
  <c r="BI199"/>
  <c r="BH199"/>
  <c r="BG199"/>
  <c r="BF199"/>
  <c r="T199"/>
  <c r="R199"/>
  <c r="P199"/>
  <c r="BI197"/>
  <c r="BH197"/>
  <c r="BG197"/>
  <c r="BF197"/>
  <c r="T197"/>
  <c r="R197"/>
  <c r="P197"/>
  <c r="BI194"/>
  <c r="BH194"/>
  <c r="BG194"/>
  <c r="BF194"/>
  <c r="T194"/>
  <c r="R194"/>
  <c r="P194"/>
  <c r="BI191"/>
  <c r="BH191"/>
  <c r="BG191"/>
  <c r="BF191"/>
  <c r="T191"/>
  <c r="R191"/>
  <c r="P191"/>
  <c r="BI186"/>
  <c r="BH186"/>
  <c r="BG186"/>
  <c r="BF186"/>
  <c r="T186"/>
  <c r="R186"/>
  <c r="P186"/>
  <c r="BI184"/>
  <c r="BH184"/>
  <c r="BG184"/>
  <c r="BF184"/>
  <c r="T184"/>
  <c r="R184"/>
  <c r="P184"/>
  <c r="BI182"/>
  <c r="BH182"/>
  <c r="BG182"/>
  <c r="BF182"/>
  <c r="T182"/>
  <c r="R182"/>
  <c r="P182"/>
  <c r="BI181"/>
  <c r="BH181"/>
  <c r="BG181"/>
  <c r="BF181"/>
  <c r="T181"/>
  <c r="R181"/>
  <c r="P181"/>
  <c r="BI180"/>
  <c r="BH180"/>
  <c r="BG180"/>
  <c r="BF180"/>
  <c r="T180"/>
  <c r="R180"/>
  <c r="P180"/>
  <c r="BI179"/>
  <c r="BH179"/>
  <c r="BG179"/>
  <c r="BF179"/>
  <c r="T179"/>
  <c r="R179"/>
  <c r="P179"/>
  <c r="BI178"/>
  <c r="BH178"/>
  <c r="BG178"/>
  <c r="BF178"/>
  <c r="T178"/>
  <c r="R178"/>
  <c r="P178"/>
  <c r="BI177"/>
  <c r="BH177"/>
  <c r="BG177"/>
  <c r="BF177"/>
  <c r="T177"/>
  <c r="R177"/>
  <c r="P177"/>
  <c r="BI175"/>
  <c r="BH175"/>
  <c r="BG175"/>
  <c r="BF175"/>
  <c r="T175"/>
  <c r="R175"/>
  <c r="P175"/>
  <c r="BI174"/>
  <c r="BH174"/>
  <c r="BG174"/>
  <c r="BF174"/>
  <c r="T174"/>
  <c r="R174"/>
  <c r="P174"/>
  <c r="BI172"/>
  <c r="BH172"/>
  <c r="BG172"/>
  <c r="BF172"/>
  <c r="T172"/>
  <c r="R172"/>
  <c r="P172"/>
  <c r="BI170"/>
  <c r="BH170"/>
  <c r="BG170"/>
  <c r="BF170"/>
  <c r="T170"/>
  <c r="R170"/>
  <c r="P170"/>
  <c r="BI168"/>
  <c r="BH168"/>
  <c r="BG168"/>
  <c r="BF168"/>
  <c r="T168"/>
  <c r="R168"/>
  <c r="P168"/>
  <c r="BI167"/>
  <c r="BH167"/>
  <c r="BG167"/>
  <c r="BF167"/>
  <c r="T167"/>
  <c r="R167"/>
  <c r="P167"/>
  <c r="BI166"/>
  <c r="BH166"/>
  <c r="BG166"/>
  <c r="BF166"/>
  <c r="T166"/>
  <c r="R166"/>
  <c r="P166"/>
  <c r="BI165"/>
  <c r="BH165"/>
  <c r="BG165"/>
  <c r="BF165"/>
  <c r="T165"/>
  <c r="R165"/>
  <c r="P165"/>
  <c r="BI164"/>
  <c r="BH164"/>
  <c r="BG164"/>
  <c r="BF164"/>
  <c r="T164"/>
  <c r="R164"/>
  <c r="P164"/>
  <c r="BI161"/>
  <c r="BH161"/>
  <c r="BG161"/>
  <c r="BF161"/>
  <c r="T161"/>
  <c r="R161"/>
  <c r="P161"/>
  <c r="BI160"/>
  <c r="BH160"/>
  <c r="BG160"/>
  <c r="BF160"/>
  <c r="T160"/>
  <c r="R160"/>
  <c r="P160"/>
  <c r="BI158"/>
  <c r="BH158"/>
  <c r="BG158"/>
  <c r="BF158"/>
  <c r="T158"/>
  <c r="R158"/>
  <c r="P158"/>
  <c r="BI157"/>
  <c r="BH157"/>
  <c r="BG157"/>
  <c r="BF157"/>
  <c r="T157"/>
  <c r="R157"/>
  <c r="P157"/>
  <c r="BI156"/>
  <c r="BH156"/>
  <c r="BG156"/>
  <c r="BF156"/>
  <c r="T156"/>
  <c r="R156"/>
  <c r="P156"/>
  <c r="BI155"/>
  <c r="BH155"/>
  <c r="BG155"/>
  <c r="BF155"/>
  <c r="T155"/>
  <c r="R155"/>
  <c r="P155"/>
  <c r="BI154"/>
  <c r="BH154"/>
  <c r="BG154"/>
  <c r="BF154"/>
  <c r="T154"/>
  <c r="R154"/>
  <c r="P154"/>
  <c r="BI153"/>
  <c r="BH153"/>
  <c r="BG153"/>
  <c r="BF153"/>
  <c r="T153"/>
  <c r="R153"/>
  <c r="P153"/>
  <c r="BI152"/>
  <c r="BH152"/>
  <c r="BG152"/>
  <c r="BF152"/>
  <c r="T152"/>
  <c r="R152"/>
  <c r="P152"/>
  <c r="BI151"/>
  <c r="BH151"/>
  <c r="BG151"/>
  <c r="BF151"/>
  <c r="T151"/>
  <c r="R151"/>
  <c r="P151"/>
  <c r="BI150"/>
  <c r="BH150"/>
  <c r="BG150"/>
  <c r="BF150"/>
  <c r="T150"/>
  <c r="R150"/>
  <c r="P150"/>
  <c r="BI149"/>
  <c r="BH149"/>
  <c r="BG149"/>
  <c r="BF149"/>
  <c r="T149"/>
  <c r="R149"/>
  <c r="P149"/>
  <c r="BI147"/>
  <c r="BH147"/>
  <c r="BG147"/>
  <c r="BF147"/>
  <c r="T147"/>
  <c r="R147"/>
  <c r="P147"/>
  <c r="BI146"/>
  <c r="BH146"/>
  <c r="BG146"/>
  <c r="BF146"/>
  <c r="T146"/>
  <c r="R146"/>
  <c r="P146"/>
  <c r="BI145"/>
  <c r="BH145"/>
  <c r="BG145"/>
  <c r="BF145"/>
  <c r="T145"/>
  <c r="R145"/>
  <c r="P145"/>
  <c r="BI144"/>
  <c r="BH144"/>
  <c r="BG144"/>
  <c r="BF144"/>
  <c r="T144"/>
  <c r="R144"/>
  <c r="P144"/>
  <c r="BI143"/>
  <c r="BH143"/>
  <c r="BG143"/>
  <c r="BF143"/>
  <c r="T143"/>
  <c r="R143"/>
  <c r="P143"/>
  <c r="BI142"/>
  <c r="BH142"/>
  <c r="BG142"/>
  <c r="BF142"/>
  <c r="T142"/>
  <c r="R142"/>
  <c r="P142"/>
  <c r="BI141"/>
  <c r="BH141"/>
  <c r="BG141"/>
  <c r="BF141"/>
  <c r="T141"/>
  <c r="R141"/>
  <c r="P141"/>
  <c r="BI140"/>
  <c r="BH140"/>
  <c r="BG140"/>
  <c r="BF140"/>
  <c r="T140"/>
  <c r="R140"/>
  <c r="P140"/>
  <c r="BI137"/>
  <c r="BH137"/>
  <c r="BG137"/>
  <c r="BF137"/>
  <c r="T137"/>
  <c r="R137"/>
  <c r="P137"/>
  <c r="BI135"/>
  <c r="BH135"/>
  <c r="BG135"/>
  <c r="BF135"/>
  <c r="T135"/>
  <c r="R135"/>
  <c r="P135"/>
  <c r="BI134"/>
  <c r="BH134"/>
  <c r="BG134"/>
  <c r="BF134"/>
  <c r="T134"/>
  <c r="R134"/>
  <c r="P134"/>
  <c r="BI132"/>
  <c r="BH132"/>
  <c r="BG132"/>
  <c r="BF132"/>
  <c r="T132"/>
  <c r="R132"/>
  <c r="P132"/>
  <c r="BI130"/>
  <c r="BH130"/>
  <c r="BG130"/>
  <c r="BF130"/>
  <c r="T130"/>
  <c r="R130"/>
  <c r="P130"/>
  <c r="BI126"/>
  <c r="BH126"/>
  <c r="BG126"/>
  <c r="BF126"/>
  <c r="T126"/>
  <c r="R126"/>
  <c r="P126"/>
  <c r="BI124"/>
  <c r="BH124"/>
  <c r="BG124"/>
  <c r="BF124"/>
  <c r="T124"/>
  <c r="R124"/>
  <c r="P124"/>
  <c r="BI121"/>
  <c r="BH121"/>
  <c r="BG121"/>
  <c r="BF121"/>
  <c r="T121"/>
  <c r="T120"/>
  <c r="R121"/>
  <c r="R120"/>
  <c r="P121"/>
  <c r="P120"/>
  <c r="BI118"/>
  <c r="BH118"/>
  <c r="BG118"/>
  <c r="BF118"/>
  <c r="T118"/>
  <c r="T117"/>
  <c r="R118"/>
  <c r="R117"/>
  <c r="P118"/>
  <c r="P117"/>
  <c r="BI115"/>
  <c r="BH115"/>
  <c r="BG115"/>
  <c r="BF115"/>
  <c r="T115"/>
  <c r="R115"/>
  <c r="P115"/>
  <c r="BI113"/>
  <c r="BH113"/>
  <c r="BG113"/>
  <c r="BF113"/>
  <c r="T113"/>
  <c r="R113"/>
  <c r="P113"/>
  <c r="BI111"/>
  <c r="BH111"/>
  <c r="BG111"/>
  <c r="BF111"/>
  <c r="T111"/>
  <c r="R111"/>
  <c r="P111"/>
  <c r="BI109"/>
  <c r="BH109"/>
  <c r="BG109"/>
  <c r="BF109"/>
  <c r="T109"/>
  <c r="T108"/>
  <c r="R109"/>
  <c r="R108"/>
  <c r="P109"/>
  <c r="P108"/>
  <c r="BI105"/>
  <c r="BH105"/>
  <c r="BG105"/>
  <c r="BF105"/>
  <c r="T105"/>
  <c r="T104"/>
  <c r="T103"/>
  <c r="R105"/>
  <c r="R104"/>
  <c r="R103"/>
  <c r="P105"/>
  <c r="P104"/>
  <c r="P103"/>
  <c r="J99"/>
  <c r="J98"/>
  <c r="F98"/>
  <c r="F96"/>
  <c r="E94"/>
  <c r="J59"/>
  <c r="J58"/>
  <c r="F58"/>
  <c r="F56"/>
  <c r="E54"/>
  <c r="J20"/>
  <c r="E20"/>
  <c r="F59"/>
  <c r="J19"/>
  <c r="J14"/>
  <c r="J56"/>
  <c r="E7"/>
  <c r="E50"/>
  <c i="3" r="J39"/>
  <c r="J38"/>
  <c i="1" r="AY57"/>
  <c i="3" r="J37"/>
  <c i="1" r="AX57"/>
  <c i="3" r="BI256"/>
  <c r="BH256"/>
  <c r="BG256"/>
  <c r="BF256"/>
  <c r="T256"/>
  <c r="T255"/>
  <c r="R256"/>
  <c r="R255"/>
  <c r="P256"/>
  <c r="P255"/>
  <c r="BI254"/>
  <c r="BH254"/>
  <c r="BG254"/>
  <c r="BF254"/>
  <c r="T254"/>
  <c r="R254"/>
  <c r="P254"/>
  <c r="BI251"/>
  <c r="BH251"/>
  <c r="BG251"/>
  <c r="BF251"/>
  <c r="T251"/>
  <c r="R251"/>
  <c r="P251"/>
  <c r="BI250"/>
  <c r="BH250"/>
  <c r="BG250"/>
  <c r="BF250"/>
  <c r="T250"/>
  <c r="R250"/>
  <c r="P250"/>
  <c r="BI246"/>
  <c r="BH246"/>
  <c r="BG246"/>
  <c r="BF246"/>
  <c r="T246"/>
  <c r="R246"/>
  <c r="P246"/>
  <c r="BI244"/>
  <c r="BH244"/>
  <c r="BG244"/>
  <c r="BF244"/>
  <c r="T244"/>
  <c r="R244"/>
  <c r="P244"/>
  <c r="BI240"/>
  <c r="BH240"/>
  <c r="BG240"/>
  <c r="BF240"/>
  <c r="T240"/>
  <c r="T239"/>
  <c r="R240"/>
  <c r="R239"/>
  <c r="P240"/>
  <c r="P239"/>
  <c r="BI236"/>
  <c r="BH236"/>
  <c r="BG236"/>
  <c r="BF236"/>
  <c r="T236"/>
  <c r="R236"/>
  <c r="P236"/>
  <c r="BI233"/>
  <c r="BH233"/>
  <c r="BG233"/>
  <c r="BF233"/>
  <c r="T233"/>
  <c r="R233"/>
  <c r="P233"/>
  <c r="BI230"/>
  <c r="BH230"/>
  <c r="BG230"/>
  <c r="BF230"/>
  <c r="T230"/>
  <c r="R230"/>
  <c r="P230"/>
  <c r="BI228"/>
  <c r="BH228"/>
  <c r="BG228"/>
  <c r="BF228"/>
  <c r="T228"/>
  <c r="R228"/>
  <c r="P228"/>
  <c r="BI226"/>
  <c r="BH226"/>
  <c r="BG226"/>
  <c r="BF226"/>
  <c r="T226"/>
  <c r="R226"/>
  <c r="P226"/>
  <c r="BI224"/>
  <c r="BH224"/>
  <c r="BG224"/>
  <c r="BF224"/>
  <c r="T224"/>
  <c r="R224"/>
  <c r="P224"/>
  <c r="BI223"/>
  <c r="BH223"/>
  <c r="BG223"/>
  <c r="BF223"/>
  <c r="T223"/>
  <c r="R223"/>
  <c r="P223"/>
  <c r="BI222"/>
  <c r="BH222"/>
  <c r="BG222"/>
  <c r="BF222"/>
  <c r="T222"/>
  <c r="R222"/>
  <c r="P222"/>
  <c r="BI221"/>
  <c r="BH221"/>
  <c r="BG221"/>
  <c r="BF221"/>
  <c r="T221"/>
  <c r="R221"/>
  <c r="P221"/>
  <c r="BI219"/>
  <c r="BH219"/>
  <c r="BG219"/>
  <c r="BF219"/>
  <c r="T219"/>
  <c r="R219"/>
  <c r="P219"/>
  <c r="BI216"/>
  <c r="BH216"/>
  <c r="BG216"/>
  <c r="BF216"/>
  <c r="T216"/>
  <c r="R216"/>
  <c r="P216"/>
  <c r="BI215"/>
  <c r="BH215"/>
  <c r="BG215"/>
  <c r="BF215"/>
  <c r="T215"/>
  <c r="R215"/>
  <c r="P215"/>
  <c r="BI213"/>
  <c r="BH213"/>
  <c r="BG213"/>
  <c r="BF213"/>
  <c r="T213"/>
  <c r="R213"/>
  <c r="P213"/>
  <c r="BI212"/>
  <c r="BH212"/>
  <c r="BG212"/>
  <c r="BF212"/>
  <c r="T212"/>
  <c r="R212"/>
  <c r="P212"/>
  <c r="BI210"/>
  <c r="BH210"/>
  <c r="BG210"/>
  <c r="BF210"/>
  <c r="T210"/>
  <c r="R210"/>
  <c r="P210"/>
  <c r="BI209"/>
  <c r="BH209"/>
  <c r="BG209"/>
  <c r="BF209"/>
  <c r="T209"/>
  <c r="R209"/>
  <c r="P209"/>
  <c r="BI207"/>
  <c r="BH207"/>
  <c r="BG207"/>
  <c r="BF207"/>
  <c r="T207"/>
  <c r="R207"/>
  <c r="P207"/>
  <c r="BI206"/>
  <c r="BH206"/>
  <c r="BG206"/>
  <c r="BF206"/>
  <c r="T206"/>
  <c r="R206"/>
  <c r="P206"/>
  <c r="BI204"/>
  <c r="BH204"/>
  <c r="BG204"/>
  <c r="BF204"/>
  <c r="T204"/>
  <c r="R204"/>
  <c r="P204"/>
  <c r="BI203"/>
  <c r="BH203"/>
  <c r="BG203"/>
  <c r="BF203"/>
  <c r="T203"/>
  <c r="R203"/>
  <c r="P203"/>
  <c r="BI201"/>
  <c r="BH201"/>
  <c r="BG201"/>
  <c r="BF201"/>
  <c r="T201"/>
  <c r="R201"/>
  <c r="P201"/>
  <c r="BI199"/>
  <c r="BH199"/>
  <c r="BG199"/>
  <c r="BF199"/>
  <c r="T199"/>
  <c r="R199"/>
  <c r="P199"/>
  <c r="BI197"/>
  <c r="BH197"/>
  <c r="BG197"/>
  <c r="BF197"/>
  <c r="T197"/>
  <c r="R197"/>
  <c r="P197"/>
  <c r="BI195"/>
  <c r="BH195"/>
  <c r="BG195"/>
  <c r="BF195"/>
  <c r="T195"/>
  <c r="R195"/>
  <c r="P195"/>
  <c r="BI193"/>
  <c r="BH193"/>
  <c r="BG193"/>
  <c r="BF193"/>
  <c r="T193"/>
  <c r="R193"/>
  <c r="P193"/>
  <c r="BI190"/>
  <c r="BH190"/>
  <c r="BG190"/>
  <c r="BF190"/>
  <c r="T190"/>
  <c r="R190"/>
  <c r="P190"/>
  <c r="BI188"/>
  <c r="BH188"/>
  <c r="BG188"/>
  <c r="BF188"/>
  <c r="T188"/>
  <c r="R188"/>
  <c r="P188"/>
  <c r="BI185"/>
  <c r="BH185"/>
  <c r="BG185"/>
  <c r="BF185"/>
  <c r="T185"/>
  <c r="R185"/>
  <c r="P185"/>
  <c r="BI184"/>
  <c r="BH184"/>
  <c r="BG184"/>
  <c r="BF184"/>
  <c r="T184"/>
  <c r="R184"/>
  <c r="P184"/>
  <c r="BI183"/>
  <c r="BH183"/>
  <c r="BG183"/>
  <c r="BF183"/>
  <c r="T183"/>
  <c r="R183"/>
  <c r="P183"/>
  <c r="BI181"/>
  <c r="BH181"/>
  <c r="BG181"/>
  <c r="BF181"/>
  <c r="T181"/>
  <c r="R181"/>
  <c r="P181"/>
  <c r="BI180"/>
  <c r="BH180"/>
  <c r="BG180"/>
  <c r="BF180"/>
  <c r="T180"/>
  <c r="R180"/>
  <c r="P180"/>
  <c r="BI179"/>
  <c r="BH179"/>
  <c r="BG179"/>
  <c r="BF179"/>
  <c r="T179"/>
  <c r="R179"/>
  <c r="P179"/>
  <c r="BI175"/>
  <c r="BH175"/>
  <c r="BG175"/>
  <c r="BF175"/>
  <c r="T175"/>
  <c r="R175"/>
  <c r="P175"/>
  <c r="BI174"/>
  <c r="BH174"/>
  <c r="BG174"/>
  <c r="BF174"/>
  <c r="T174"/>
  <c r="R174"/>
  <c r="P174"/>
  <c r="BI173"/>
  <c r="BH173"/>
  <c r="BG173"/>
  <c r="BF173"/>
  <c r="T173"/>
  <c r="R173"/>
  <c r="P173"/>
  <c r="BI170"/>
  <c r="BH170"/>
  <c r="BG170"/>
  <c r="BF170"/>
  <c r="T170"/>
  <c r="R170"/>
  <c r="P170"/>
  <c r="BI168"/>
  <c r="BH168"/>
  <c r="BG168"/>
  <c r="BF168"/>
  <c r="T168"/>
  <c r="R168"/>
  <c r="P168"/>
  <c r="BI164"/>
  <c r="BH164"/>
  <c r="BG164"/>
  <c r="BF164"/>
  <c r="T164"/>
  <c r="R164"/>
  <c r="P164"/>
  <c r="BI162"/>
  <c r="BH162"/>
  <c r="BG162"/>
  <c r="BF162"/>
  <c r="T162"/>
  <c r="R162"/>
  <c r="P162"/>
  <c r="BI159"/>
  <c r="BH159"/>
  <c r="BG159"/>
  <c r="BF159"/>
  <c r="T159"/>
  <c r="R159"/>
  <c r="P159"/>
  <c r="BI157"/>
  <c r="BH157"/>
  <c r="BG157"/>
  <c r="BF157"/>
  <c r="T157"/>
  <c r="R157"/>
  <c r="P157"/>
  <c r="BI154"/>
  <c r="BH154"/>
  <c r="BG154"/>
  <c r="BF154"/>
  <c r="T154"/>
  <c r="R154"/>
  <c r="P154"/>
  <c r="BI151"/>
  <c r="BH151"/>
  <c r="BG151"/>
  <c r="BF151"/>
  <c r="T151"/>
  <c r="R151"/>
  <c r="P151"/>
  <c r="BI145"/>
  <c r="BH145"/>
  <c r="BG145"/>
  <c r="BF145"/>
  <c r="T145"/>
  <c r="T144"/>
  <c r="R145"/>
  <c r="R144"/>
  <c r="P145"/>
  <c r="P144"/>
  <c r="BI142"/>
  <c r="BH142"/>
  <c r="BG142"/>
  <c r="BF142"/>
  <c r="T142"/>
  <c r="R142"/>
  <c r="P142"/>
  <c r="BI137"/>
  <c r="BH137"/>
  <c r="BG137"/>
  <c r="BF137"/>
  <c r="T137"/>
  <c r="R137"/>
  <c r="P137"/>
  <c r="BI133"/>
  <c r="BH133"/>
  <c r="BG133"/>
  <c r="BF133"/>
  <c r="T133"/>
  <c r="R133"/>
  <c r="P133"/>
  <c r="BI130"/>
  <c r="BH130"/>
  <c r="BG130"/>
  <c r="BF130"/>
  <c r="T130"/>
  <c r="R130"/>
  <c r="P130"/>
  <c r="BI127"/>
  <c r="BH127"/>
  <c r="BG127"/>
  <c r="BF127"/>
  <c r="T127"/>
  <c r="R127"/>
  <c r="P127"/>
  <c r="BI124"/>
  <c r="BH124"/>
  <c r="BG124"/>
  <c r="BF124"/>
  <c r="T124"/>
  <c r="R124"/>
  <c r="P124"/>
  <c r="BI121"/>
  <c r="BH121"/>
  <c r="BG121"/>
  <c r="BF121"/>
  <c r="T121"/>
  <c r="R121"/>
  <c r="P121"/>
  <c r="BI118"/>
  <c r="BH118"/>
  <c r="BG118"/>
  <c r="BF118"/>
  <c r="T118"/>
  <c r="R118"/>
  <c r="P118"/>
  <c r="BI116"/>
  <c r="BH116"/>
  <c r="BG116"/>
  <c r="BF116"/>
  <c r="T116"/>
  <c r="R116"/>
  <c r="P116"/>
  <c r="BI111"/>
  <c r="BH111"/>
  <c r="BG111"/>
  <c r="BF111"/>
  <c r="T111"/>
  <c r="R111"/>
  <c r="P111"/>
  <c r="BI105"/>
  <c r="BH105"/>
  <c r="BG105"/>
  <c r="BF105"/>
  <c r="T105"/>
  <c r="R105"/>
  <c r="P105"/>
  <c r="BI100"/>
  <c r="BH100"/>
  <c r="BG100"/>
  <c r="BF100"/>
  <c r="T100"/>
  <c r="R100"/>
  <c r="P100"/>
  <c r="J94"/>
  <c r="J93"/>
  <c r="F93"/>
  <c r="F91"/>
  <c r="E89"/>
  <c r="J59"/>
  <c r="J58"/>
  <c r="F58"/>
  <c r="F56"/>
  <c r="E54"/>
  <c r="J20"/>
  <c r="E20"/>
  <c r="F59"/>
  <c r="J19"/>
  <c r="J14"/>
  <c r="J91"/>
  <c r="E7"/>
  <c r="E85"/>
  <c i="1" r="AY56"/>
  <c i="2" r="J39"/>
  <c r="J38"/>
  <c r="J37"/>
  <c i="1" r="AX56"/>
  <c i="2" r="BI408"/>
  <c r="BH408"/>
  <c r="BG408"/>
  <c r="BF408"/>
  <c r="T408"/>
  <c r="T407"/>
  <c r="R408"/>
  <c r="R407"/>
  <c r="P408"/>
  <c r="P407"/>
  <c r="BI406"/>
  <c r="BH406"/>
  <c r="BG406"/>
  <c r="BF406"/>
  <c r="T406"/>
  <c r="R406"/>
  <c r="P406"/>
  <c r="BI403"/>
  <c r="BH403"/>
  <c r="BG403"/>
  <c r="BF403"/>
  <c r="T403"/>
  <c r="R403"/>
  <c r="P403"/>
  <c r="BI401"/>
  <c r="BH401"/>
  <c r="BG401"/>
  <c r="BF401"/>
  <c r="T401"/>
  <c r="R401"/>
  <c r="P401"/>
  <c r="BI400"/>
  <c r="BH400"/>
  <c r="BG400"/>
  <c r="BF400"/>
  <c r="T400"/>
  <c r="R400"/>
  <c r="P400"/>
  <c r="BI398"/>
  <c r="BH398"/>
  <c r="BG398"/>
  <c r="BF398"/>
  <c r="T398"/>
  <c r="R398"/>
  <c r="P398"/>
  <c r="BI395"/>
  <c r="BH395"/>
  <c r="BG395"/>
  <c r="BF395"/>
  <c r="T395"/>
  <c r="R395"/>
  <c r="P395"/>
  <c r="BI392"/>
  <c r="BH392"/>
  <c r="BG392"/>
  <c r="BF392"/>
  <c r="T392"/>
  <c r="R392"/>
  <c r="P392"/>
  <c r="BI391"/>
  <c r="BH391"/>
  <c r="BG391"/>
  <c r="BF391"/>
  <c r="T391"/>
  <c r="R391"/>
  <c r="P391"/>
  <c r="BI387"/>
  <c r="BH387"/>
  <c r="BG387"/>
  <c r="BF387"/>
  <c r="T387"/>
  <c r="T386"/>
  <c r="R387"/>
  <c r="R386"/>
  <c r="P387"/>
  <c r="P386"/>
  <c r="BI384"/>
  <c r="BH384"/>
  <c r="BG384"/>
  <c r="BF384"/>
  <c r="T384"/>
  <c r="R384"/>
  <c r="P384"/>
  <c r="BI382"/>
  <c r="BH382"/>
  <c r="BG382"/>
  <c r="BF382"/>
  <c r="T382"/>
  <c r="R382"/>
  <c r="P382"/>
  <c r="BI378"/>
  <c r="BH378"/>
  <c r="BG378"/>
  <c r="BF378"/>
  <c r="T378"/>
  <c r="R378"/>
  <c r="P378"/>
  <c r="BI374"/>
  <c r="BH374"/>
  <c r="BG374"/>
  <c r="BF374"/>
  <c r="T374"/>
  <c r="T373"/>
  <c r="R374"/>
  <c r="R373"/>
  <c r="P374"/>
  <c r="P373"/>
  <c r="BI370"/>
  <c r="BH370"/>
  <c r="BG370"/>
  <c r="BF370"/>
  <c r="T370"/>
  <c r="R370"/>
  <c r="P370"/>
  <c r="BI367"/>
  <c r="BH367"/>
  <c r="BG367"/>
  <c r="BF367"/>
  <c r="T367"/>
  <c r="R367"/>
  <c r="P367"/>
  <c r="BI364"/>
  <c r="BH364"/>
  <c r="BG364"/>
  <c r="BF364"/>
  <c r="T364"/>
  <c r="R364"/>
  <c r="P364"/>
  <c r="BI361"/>
  <c r="BH361"/>
  <c r="BG361"/>
  <c r="BF361"/>
  <c r="T361"/>
  <c r="R361"/>
  <c r="P361"/>
  <c r="BI358"/>
  <c r="BH358"/>
  <c r="BG358"/>
  <c r="BF358"/>
  <c r="T358"/>
  <c r="R358"/>
  <c r="P358"/>
  <c r="BI351"/>
  <c r="BH351"/>
  <c r="BG351"/>
  <c r="BF351"/>
  <c r="T351"/>
  <c r="R351"/>
  <c r="P351"/>
  <c r="BI347"/>
  <c r="BH347"/>
  <c r="BG347"/>
  <c r="BF347"/>
  <c r="T347"/>
  <c r="R347"/>
  <c r="P347"/>
  <c r="BI345"/>
  <c r="BH345"/>
  <c r="BG345"/>
  <c r="BF345"/>
  <c r="T345"/>
  <c r="R345"/>
  <c r="P345"/>
  <c r="BI343"/>
  <c r="BH343"/>
  <c r="BG343"/>
  <c r="BF343"/>
  <c r="T343"/>
  <c r="R343"/>
  <c r="P343"/>
  <c r="BI339"/>
  <c r="BH339"/>
  <c r="BG339"/>
  <c r="BF339"/>
  <c r="T339"/>
  <c r="R339"/>
  <c r="P339"/>
  <c r="BI336"/>
  <c r="BH336"/>
  <c r="BG336"/>
  <c r="BF336"/>
  <c r="T336"/>
  <c r="R336"/>
  <c r="P336"/>
  <c r="BI333"/>
  <c r="BH333"/>
  <c r="BG333"/>
  <c r="BF333"/>
  <c r="T333"/>
  <c r="R333"/>
  <c r="P333"/>
  <c r="BI330"/>
  <c r="BH330"/>
  <c r="BG330"/>
  <c r="BF330"/>
  <c r="T330"/>
  <c r="R330"/>
  <c r="P330"/>
  <c r="BI327"/>
  <c r="BH327"/>
  <c r="BG327"/>
  <c r="BF327"/>
  <c r="T327"/>
  <c r="R327"/>
  <c r="P327"/>
  <c r="BI324"/>
  <c r="BH324"/>
  <c r="BG324"/>
  <c r="BF324"/>
  <c r="T324"/>
  <c r="R324"/>
  <c r="P324"/>
  <c r="BI312"/>
  <c r="BH312"/>
  <c r="BG312"/>
  <c r="BF312"/>
  <c r="T312"/>
  <c r="R312"/>
  <c r="P312"/>
  <c r="BI308"/>
  <c r="BH308"/>
  <c r="BG308"/>
  <c r="BF308"/>
  <c r="T308"/>
  <c r="R308"/>
  <c r="P308"/>
  <c r="BI306"/>
  <c r="BH306"/>
  <c r="BG306"/>
  <c r="BF306"/>
  <c r="T306"/>
  <c r="R306"/>
  <c r="P306"/>
  <c r="BI304"/>
  <c r="BH304"/>
  <c r="BG304"/>
  <c r="BF304"/>
  <c r="T304"/>
  <c r="R304"/>
  <c r="P304"/>
  <c r="BI300"/>
  <c r="BH300"/>
  <c r="BG300"/>
  <c r="BF300"/>
  <c r="T300"/>
  <c r="R300"/>
  <c r="P300"/>
  <c r="BI297"/>
  <c r="BH297"/>
  <c r="BG297"/>
  <c r="BF297"/>
  <c r="T297"/>
  <c r="R297"/>
  <c r="P297"/>
  <c r="BI294"/>
  <c r="BH294"/>
  <c r="BG294"/>
  <c r="BF294"/>
  <c r="T294"/>
  <c r="R294"/>
  <c r="P294"/>
  <c r="BI290"/>
  <c r="BH290"/>
  <c r="BG290"/>
  <c r="BF290"/>
  <c r="T290"/>
  <c r="R290"/>
  <c r="P290"/>
  <c r="BI287"/>
  <c r="BH287"/>
  <c r="BG287"/>
  <c r="BF287"/>
  <c r="T287"/>
  <c r="R287"/>
  <c r="P287"/>
  <c r="BI284"/>
  <c r="BH284"/>
  <c r="BG284"/>
  <c r="BF284"/>
  <c r="T284"/>
  <c r="R284"/>
  <c r="P284"/>
  <c r="BI280"/>
  <c r="BH280"/>
  <c r="BG280"/>
  <c r="BF280"/>
  <c r="T280"/>
  <c r="R280"/>
  <c r="P280"/>
  <c r="BI276"/>
  <c r="BH276"/>
  <c r="BG276"/>
  <c r="BF276"/>
  <c r="T276"/>
  <c r="R276"/>
  <c r="P276"/>
  <c r="BI272"/>
  <c r="BH272"/>
  <c r="BG272"/>
  <c r="BF272"/>
  <c r="T272"/>
  <c r="R272"/>
  <c r="P272"/>
  <c r="BI268"/>
  <c r="BH268"/>
  <c r="BG268"/>
  <c r="BF268"/>
  <c r="T268"/>
  <c r="R268"/>
  <c r="P268"/>
  <c r="BI264"/>
  <c r="BH264"/>
  <c r="BG264"/>
  <c r="BF264"/>
  <c r="T264"/>
  <c r="R264"/>
  <c r="P264"/>
  <c r="BI260"/>
  <c r="BH260"/>
  <c r="BG260"/>
  <c r="BF260"/>
  <c r="T260"/>
  <c r="R260"/>
  <c r="P260"/>
  <c r="BI251"/>
  <c r="BH251"/>
  <c r="BG251"/>
  <c r="BF251"/>
  <c r="T251"/>
  <c r="R251"/>
  <c r="P251"/>
  <c r="BI239"/>
  <c r="BH239"/>
  <c r="BG239"/>
  <c r="BF239"/>
  <c r="T239"/>
  <c r="R239"/>
  <c r="P239"/>
  <c r="BI236"/>
  <c r="BH236"/>
  <c r="BG236"/>
  <c r="BF236"/>
  <c r="T236"/>
  <c r="R236"/>
  <c r="P236"/>
  <c r="BI233"/>
  <c r="BH233"/>
  <c r="BG233"/>
  <c r="BF233"/>
  <c r="T233"/>
  <c r="R233"/>
  <c r="P233"/>
  <c r="BI229"/>
  <c r="BH229"/>
  <c r="BG229"/>
  <c r="BF229"/>
  <c r="T229"/>
  <c r="R229"/>
  <c r="P229"/>
  <c r="BI227"/>
  <c r="BH227"/>
  <c r="BG227"/>
  <c r="BF227"/>
  <c r="T227"/>
  <c r="R227"/>
  <c r="P227"/>
  <c r="BI225"/>
  <c r="BH225"/>
  <c r="BG225"/>
  <c r="BF225"/>
  <c r="T225"/>
  <c r="R225"/>
  <c r="P225"/>
  <c r="BI222"/>
  <c r="BH222"/>
  <c r="BG222"/>
  <c r="BF222"/>
  <c r="T222"/>
  <c r="R222"/>
  <c r="P222"/>
  <c r="BI221"/>
  <c r="BH221"/>
  <c r="BG221"/>
  <c r="BF221"/>
  <c r="T221"/>
  <c r="R221"/>
  <c r="P221"/>
  <c r="BI220"/>
  <c r="BH220"/>
  <c r="BG220"/>
  <c r="BF220"/>
  <c r="T220"/>
  <c r="R220"/>
  <c r="P220"/>
  <c r="BI219"/>
  <c r="BH219"/>
  <c r="BG219"/>
  <c r="BF219"/>
  <c r="T219"/>
  <c r="R219"/>
  <c r="P219"/>
  <c r="BI218"/>
  <c r="BH218"/>
  <c r="BG218"/>
  <c r="BF218"/>
  <c r="T218"/>
  <c r="R218"/>
  <c r="P218"/>
  <c r="BI217"/>
  <c r="BH217"/>
  <c r="BG217"/>
  <c r="BF217"/>
  <c r="T217"/>
  <c r="R217"/>
  <c r="P217"/>
  <c r="BI216"/>
  <c r="BH216"/>
  <c r="BG216"/>
  <c r="BF216"/>
  <c r="T216"/>
  <c r="R216"/>
  <c r="P216"/>
  <c r="BI215"/>
  <c r="BH215"/>
  <c r="BG215"/>
  <c r="BF215"/>
  <c r="T215"/>
  <c r="R215"/>
  <c r="P215"/>
  <c r="BI214"/>
  <c r="BH214"/>
  <c r="BG214"/>
  <c r="BF214"/>
  <c r="T214"/>
  <c r="R214"/>
  <c r="P214"/>
  <c r="BI212"/>
  <c r="BH212"/>
  <c r="BG212"/>
  <c r="BF212"/>
  <c r="T212"/>
  <c r="R212"/>
  <c r="P212"/>
  <c r="BI211"/>
  <c r="BH211"/>
  <c r="BG211"/>
  <c r="BF211"/>
  <c r="T211"/>
  <c r="R211"/>
  <c r="P211"/>
  <c r="BI210"/>
  <c r="BH210"/>
  <c r="BG210"/>
  <c r="BF210"/>
  <c r="T210"/>
  <c r="R210"/>
  <c r="P210"/>
  <c r="BI208"/>
  <c r="BH208"/>
  <c r="BG208"/>
  <c r="BF208"/>
  <c r="T208"/>
  <c r="R208"/>
  <c r="P208"/>
  <c r="BI206"/>
  <c r="BH206"/>
  <c r="BG206"/>
  <c r="BF206"/>
  <c r="T206"/>
  <c r="R206"/>
  <c r="P206"/>
  <c r="BI204"/>
  <c r="BH204"/>
  <c r="BG204"/>
  <c r="BF204"/>
  <c r="T204"/>
  <c r="R204"/>
  <c r="P204"/>
  <c r="BI203"/>
  <c r="BH203"/>
  <c r="BG203"/>
  <c r="BF203"/>
  <c r="T203"/>
  <c r="R203"/>
  <c r="P203"/>
  <c r="BI202"/>
  <c r="BH202"/>
  <c r="BG202"/>
  <c r="BF202"/>
  <c r="T202"/>
  <c r="R202"/>
  <c r="P202"/>
  <c r="BI201"/>
  <c r="BH201"/>
  <c r="BG201"/>
  <c r="BF201"/>
  <c r="T201"/>
  <c r="R201"/>
  <c r="P201"/>
  <c r="BI200"/>
  <c r="BH200"/>
  <c r="BG200"/>
  <c r="BF200"/>
  <c r="T200"/>
  <c r="R200"/>
  <c r="P200"/>
  <c r="BI197"/>
  <c r="BH197"/>
  <c r="BG197"/>
  <c r="BF197"/>
  <c r="T197"/>
  <c r="R197"/>
  <c r="P197"/>
  <c r="BI193"/>
  <c r="BH193"/>
  <c r="BG193"/>
  <c r="BF193"/>
  <c r="T193"/>
  <c r="R193"/>
  <c r="P193"/>
  <c r="BI189"/>
  <c r="BH189"/>
  <c r="BG189"/>
  <c r="BF189"/>
  <c r="T189"/>
  <c r="R189"/>
  <c r="P189"/>
  <c r="BI187"/>
  <c r="BH187"/>
  <c r="BG187"/>
  <c r="BF187"/>
  <c r="T187"/>
  <c r="R187"/>
  <c r="P187"/>
  <c r="BI184"/>
  <c r="BH184"/>
  <c r="BG184"/>
  <c r="BF184"/>
  <c r="T184"/>
  <c r="R184"/>
  <c r="P184"/>
  <c r="BI181"/>
  <c r="BH181"/>
  <c r="BG181"/>
  <c r="BF181"/>
  <c r="T181"/>
  <c r="R181"/>
  <c r="P181"/>
  <c r="BI178"/>
  <c r="BH178"/>
  <c r="BG178"/>
  <c r="BF178"/>
  <c r="T178"/>
  <c r="R178"/>
  <c r="P178"/>
  <c r="BI171"/>
  <c r="BH171"/>
  <c r="BG171"/>
  <c r="BF171"/>
  <c r="T171"/>
  <c r="R171"/>
  <c r="P171"/>
  <c r="BI169"/>
  <c r="BH169"/>
  <c r="BG169"/>
  <c r="BF169"/>
  <c r="T169"/>
  <c r="R169"/>
  <c r="P169"/>
  <c r="BI166"/>
  <c r="BH166"/>
  <c r="BG166"/>
  <c r="BF166"/>
  <c r="T166"/>
  <c r="R166"/>
  <c r="P166"/>
  <c r="BI160"/>
  <c r="BH160"/>
  <c r="BG160"/>
  <c r="BF160"/>
  <c r="T160"/>
  <c r="R160"/>
  <c r="P160"/>
  <c r="BI156"/>
  <c r="BH156"/>
  <c r="BG156"/>
  <c r="BF156"/>
  <c r="T156"/>
  <c r="R156"/>
  <c r="P156"/>
  <c r="BI149"/>
  <c r="BH149"/>
  <c r="BG149"/>
  <c r="BF149"/>
  <c r="T149"/>
  <c r="R149"/>
  <c r="P149"/>
  <c r="BI147"/>
  <c r="BH147"/>
  <c r="BG147"/>
  <c r="BF147"/>
  <c r="T147"/>
  <c r="R147"/>
  <c r="P147"/>
  <c r="BI144"/>
  <c r="BH144"/>
  <c r="BG144"/>
  <c r="BF144"/>
  <c r="T144"/>
  <c r="R144"/>
  <c r="P144"/>
  <c r="BI142"/>
  <c r="BH142"/>
  <c r="BG142"/>
  <c r="BF142"/>
  <c r="T142"/>
  <c r="R142"/>
  <c r="P142"/>
  <c r="BI138"/>
  <c r="BH138"/>
  <c r="BG138"/>
  <c r="BF138"/>
  <c r="T138"/>
  <c r="R138"/>
  <c r="P138"/>
  <c r="BI131"/>
  <c r="BH131"/>
  <c r="BG131"/>
  <c r="BF131"/>
  <c r="T131"/>
  <c r="R131"/>
  <c r="P131"/>
  <c r="BI127"/>
  <c r="BH127"/>
  <c r="BG127"/>
  <c r="BF127"/>
  <c r="T127"/>
  <c r="R127"/>
  <c r="P127"/>
  <c r="BI123"/>
  <c r="BH123"/>
  <c r="BG123"/>
  <c r="BF123"/>
  <c r="T123"/>
  <c r="R123"/>
  <c r="P123"/>
  <c r="BI119"/>
  <c r="BH119"/>
  <c r="BG119"/>
  <c r="BF119"/>
  <c r="T119"/>
  <c r="R119"/>
  <c r="P119"/>
  <c r="BI115"/>
  <c r="BH115"/>
  <c r="BG115"/>
  <c r="BF115"/>
  <c r="T115"/>
  <c r="R115"/>
  <c r="P115"/>
  <c r="BI113"/>
  <c r="BH113"/>
  <c r="BG113"/>
  <c r="BF113"/>
  <c r="T113"/>
  <c r="R113"/>
  <c r="P113"/>
  <c r="BI111"/>
  <c r="BH111"/>
  <c r="BG111"/>
  <c r="BF111"/>
  <c r="T111"/>
  <c r="R111"/>
  <c r="P111"/>
  <c r="BI107"/>
  <c r="BH107"/>
  <c r="BG107"/>
  <c r="BF107"/>
  <c r="T107"/>
  <c r="R107"/>
  <c r="P107"/>
  <c r="BI103"/>
  <c r="BH103"/>
  <c r="BG103"/>
  <c r="BF103"/>
  <c r="T103"/>
  <c r="R103"/>
  <c r="P103"/>
  <c r="J97"/>
  <c r="J96"/>
  <c r="F96"/>
  <c r="F94"/>
  <c r="E92"/>
  <c r="J59"/>
  <c r="J58"/>
  <c r="F58"/>
  <c r="F56"/>
  <c r="E54"/>
  <c r="J20"/>
  <c r="E20"/>
  <c r="F97"/>
  <c r="J19"/>
  <c r="J14"/>
  <c r="J56"/>
  <c r="E7"/>
  <c r="E88"/>
  <c i="1" r="L50"/>
  <c r="AM50"/>
  <c r="AM49"/>
  <c r="L49"/>
  <c r="AM47"/>
  <c r="L47"/>
  <c r="L45"/>
  <c r="L44"/>
  <c i="2" r="J123"/>
  <c r="BK166"/>
  <c r="J217"/>
  <c i="3" r="BK164"/>
  <c i="4" r="BK132"/>
  <c r="J115"/>
  <c i="5" r="J373"/>
  <c r="BK359"/>
  <c i="6" r="BK211"/>
  <c r="J249"/>
  <c i="7" r="BK178"/>
  <c r="J137"/>
  <c i="8" r="BK272"/>
  <c i="9" r="J192"/>
  <c r="J239"/>
  <c i="10" r="J160"/>
  <c i="2" r="J336"/>
  <c r="BK178"/>
  <c i="4" r="J177"/>
  <c r="BK158"/>
  <c i="5" r="BK216"/>
  <c r="J167"/>
  <c r="J234"/>
  <c i="6" r="BK187"/>
  <c r="J156"/>
  <c r="BK212"/>
  <c i="7" r="J157"/>
  <c r="BK137"/>
  <c i="8" r="BK205"/>
  <c r="J254"/>
  <c r="J161"/>
  <c i="9" r="BK187"/>
  <c r="BK153"/>
  <c r="BK226"/>
  <c i="10" r="BK182"/>
  <c r="J155"/>
  <c r="BK144"/>
  <c i="2" r="J361"/>
  <c r="BK225"/>
  <c r="BK294"/>
  <c r="BK171"/>
  <c r="BK214"/>
  <c r="J364"/>
  <c r="BK211"/>
  <c i="4" r="BK145"/>
  <c r="J109"/>
  <c r="J180"/>
  <c i="5" r="J299"/>
  <c r="BK143"/>
  <c r="BK282"/>
  <c i="6" r="BK261"/>
  <c i="7" r="J203"/>
  <c r="BK177"/>
  <c i="8" r="J192"/>
  <c i="9" r="J242"/>
  <c i="10" r="J205"/>
  <c i="2" r="BK308"/>
  <c r="BK216"/>
  <c r="J166"/>
  <c i="3" r="BK233"/>
  <c r="J216"/>
  <c r="J246"/>
  <c r="J173"/>
  <c i="4" r="BK142"/>
  <c r="J142"/>
  <c i="5" r="BK138"/>
  <c r="BK145"/>
  <c r="J295"/>
  <c i="6" r="J150"/>
  <c r="BK215"/>
  <c i="7" r="J153"/>
  <c r="BK184"/>
  <c r="J165"/>
  <c i="8" r="BK103"/>
  <c r="BK330"/>
  <c r="BK206"/>
  <c i="9" r="BK120"/>
  <c r="J219"/>
  <c i="10" r="BK191"/>
  <c r="J149"/>
  <c r="J134"/>
  <c i="2" r="BK204"/>
  <c r="J229"/>
  <c r="BK181"/>
  <c i="3" r="J190"/>
  <c r="J164"/>
  <c r="BK236"/>
  <c i="4" r="BK199"/>
  <c r="BK166"/>
  <c i="5" r="BK263"/>
  <c r="BK217"/>
  <c r="BK271"/>
  <c i="6" r="BK202"/>
  <c r="J241"/>
  <c i="7" r="J201"/>
  <c r="BK207"/>
  <c i="8" r="J314"/>
  <c r="BK377"/>
  <c r="BK293"/>
  <c i="9" r="J209"/>
  <c r="BK249"/>
  <c i="10" r="J203"/>
  <c r="BK158"/>
  <c r="J118"/>
  <c i="2" r="J189"/>
  <c r="J107"/>
  <c i="3" r="J157"/>
  <c r="J116"/>
  <c i="4" r="J179"/>
  <c i="5" r="J325"/>
  <c r="BK224"/>
  <c r="J396"/>
  <c i="6" r="J202"/>
  <c i="7" r="J149"/>
  <c r="J181"/>
  <c i="8" r="J194"/>
  <c r="BK356"/>
  <c r="J174"/>
  <c r="BK254"/>
  <c i="9" r="J228"/>
  <c r="J188"/>
  <c r="J120"/>
  <c i="10" r="BK179"/>
  <c r="BK132"/>
  <c i="2" r="J251"/>
  <c r="BK210"/>
  <c r="J395"/>
  <c i="3" r="BK199"/>
  <c r="BK180"/>
  <c i="4" r="BK151"/>
  <c r="J199"/>
  <c i="5" r="J211"/>
  <c r="BK213"/>
  <c r="J279"/>
  <c i="6" r="BK214"/>
  <c r="BK256"/>
  <c i="7" r="BK170"/>
  <c r="BK199"/>
  <c i="8" r="BK299"/>
  <c r="J367"/>
  <c r="BK111"/>
  <c i="9" r="J226"/>
  <c r="J187"/>
  <c r="BK232"/>
  <c i="10" r="BK121"/>
  <c r="J182"/>
  <c r="BK135"/>
  <c i="2" r="BK219"/>
  <c r="J221"/>
  <c r="BK131"/>
  <c r="BK111"/>
  <c i="3" r="J250"/>
  <c r="BK124"/>
  <c i="4" r="J141"/>
  <c i="5" r="J210"/>
  <c r="BK231"/>
  <c i="6" r="BK190"/>
  <c r="J224"/>
  <c i="7" r="BK174"/>
  <c i="8" r="J115"/>
  <c r="J159"/>
  <c i="9" r="J153"/>
  <c r="J220"/>
  <c i="10" r="J140"/>
  <c i="2" r="J36"/>
  <c i="6" r="J221"/>
  <c i="7" r="BK205"/>
  <c i="8" r="J229"/>
  <c r="J336"/>
  <c i="10" r="BK177"/>
  <c i="2" r="BK406"/>
  <c r="J142"/>
  <c r="J222"/>
  <c i="3" r="BK230"/>
  <c r="J254"/>
  <c i="4" r="J181"/>
  <c r="BK209"/>
  <c i="5" r="J111"/>
  <c r="BK353"/>
  <c r="J393"/>
  <c i="6" r="J233"/>
  <c r="BK177"/>
  <c i="7" r="BK186"/>
  <c r="J194"/>
  <c r="BK172"/>
  <c i="8" r="BK320"/>
  <c r="J135"/>
  <c r="BK269"/>
  <c i="9" r="J171"/>
  <c r="BK231"/>
  <c i="10" r="J126"/>
  <c r="J111"/>
  <c i="2" r="BK276"/>
  <c r="J287"/>
  <c r="J208"/>
  <c i="3" r="BK250"/>
  <c r="BK223"/>
  <c r="BK210"/>
  <c i="4" r="BK140"/>
  <c r="J191"/>
  <c i="5" r="J209"/>
  <c r="J356"/>
  <c r="BK205"/>
  <c r="BK111"/>
  <c i="6" r="BK185"/>
  <c r="BK217"/>
  <c i="7" r="BK165"/>
  <c i="3" r="BK121"/>
  <c i="4" r="J113"/>
  <c i="5" r="J246"/>
  <c r="J382"/>
  <c r="BK207"/>
  <c i="6" r="J170"/>
  <c r="J227"/>
  <c i="7" r="BK124"/>
  <c r="J205"/>
  <c i="8" r="J207"/>
  <c r="J217"/>
  <c r="J187"/>
  <c r="BK133"/>
  <c i="9" r="BK190"/>
  <c r="J249"/>
  <c i="10" r="J211"/>
  <c r="J181"/>
  <c i="2" r="J280"/>
  <c r="BK221"/>
  <c r="BK333"/>
  <c i="3" r="J195"/>
  <c r="BK193"/>
  <c i="4" r="J156"/>
  <c i="5" r="BK211"/>
  <c r="J134"/>
  <c r="J307"/>
  <c i="6" r="J192"/>
  <c r="J211"/>
  <c r="BK171"/>
  <c i="7" r="BK213"/>
  <c i="8" r="BK295"/>
  <c r="J377"/>
  <c r="BK372"/>
  <c i="9" r="J184"/>
  <c r="BK266"/>
  <c r="J213"/>
  <c i="10" r="BK165"/>
  <c r="J121"/>
  <c i="2" r="J304"/>
  <c r="BK290"/>
  <c r="BK374"/>
  <c i="3" r="BK226"/>
  <c r="BK145"/>
  <c i="4" r="J105"/>
  <c r="BK135"/>
  <c i="5" r="J207"/>
  <c r="BK222"/>
  <c i="6" r="BK228"/>
  <c i="7" r="BK118"/>
  <c r="J140"/>
  <c i="8" r="J265"/>
  <c i="9" r="J117"/>
  <c r="BK223"/>
  <c r="J110"/>
  <c i="10" r="BK111"/>
  <c i="1" r="AS63"/>
  <c i="5" r="BK103"/>
  <c r="J103"/>
  <c r="BK234"/>
  <c r="J331"/>
  <c i="6" r="BK100"/>
  <c r="J206"/>
  <c r="BK178"/>
  <c i="7" r="BK130"/>
  <c r="J180"/>
  <c i="8" r="BK126"/>
  <c r="J190"/>
  <c r="J208"/>
  <c i="9" r="BK186"/>
  <c r="BK235"/>
  <c r="BK165"/>
  <c i="10" r="J170"/>
  <c r="BK155"/>
  <c i="2" r="J378"/>
  <c r="J324"/>
  <c r="J171"/>
  <c r="BK239"/>
  <c r="BK408"/>
  <c r="BK403"/>
  <c r="J115"/>
  <c i="3" r="J193"/>
  <c i="4" r="J130"/>
  <c r="BK154"/>
  <c r="BK153"/>
  <c i="5" r="J143"/>
  <c r="BK398"/>
  <c i="6" r="J177"/>
  <c r="J163"/>
  <c i="7" r="J172"/>
  <c i="8" r="J103"/>
  <c r="J156"/>
  <c i="10" r="BK205"/>
  <c i="2" r="J382"/>
  <c r="J204"/>
  <c r="BK378"/>
  <c i="3" r="BK111"/>
  <c r="BK213"/>
  <c r="BK224"/>
  <c r="BK228"/>
  <c i="4" r="J145"/>
  <c r="J207"/>
  <c i="5" r="BK200"/>
  <c r="BK156"/>
  <c r="BK196"/>
  <c i="6" r="J176"/>
  <c r="BK110"/>
  <c i="7" r="BK134"/>
  <c r="BK166"/>
  <c i="8" r="J150"/>
  <c r="J353"/>
  <c i="9" r="J129"/>
  <c r="BK144"/>
  <c i="10" r="J194"/>
  <c r="BK109"/>
  <c i="2" r="J260"/>
  <c r="BK197"/>
  <c i="3" r="J184"/>
  <c r="BK207"/>
  <c r="J175"/>
  <c r="J199"/>
  <c i="4" r="BK156"/>
  <c r="J215"/>
  <c r="BK141"/>
  <c i="5" r="J115"/>
  <c r="BK189"/>
  <c r="BK340"/>
  <c i="6" r="BK238"/>
  <c r="J153"/>
  <c r="J110"/>
  <c i="7" r="J145"/>
  <c r="J132"/>
  <c i="8" r="J320"/>
  <c r="J375"/>
  <c i="9" r="J165"/>
  <c r="J203"/>
  <c r="J231"/>
  <c i="10" r="BK142"/>
  <c i="2" r="F38"/>
  <c r="BK287"/>
  <c r="BK149"/>
  <c i="3" r="BK209"/>
  <c i="4" r="BK150"/>
  <c r="BK178"/>
  <c i="5" r="J196"/>
  <c r="BK279"/>
  <c i="9" r="J115"/>
  <c i="10" r="BK151"/>
  <c i="2" r="J184"/>
  <c r="BK343"/>
  <c r="BK123"/>
  <c i="3" r="BK222"/>
  <c r="J223"/>
  <c i="4" r="J124"/>
  <c i="5" r="J322"/>
  <c r="J198"/>
  <c r="J206"/>
  <c i="6" r="J158"/>
  <c r="BK153"/>
  <c i="7" r="J152"/>
  <c i="8" r="J211"/>
  <c i="9" r="BK198"/>
  <c r="J266"/>
  <c i="10" r="BK161"/>
  <c r="BK166"/>
  <c i="2" r="BK222"/>
  <c i="4" r="J150"/>
  <c r="BK215"/>
  <c i="5" r="J217"/>
  <c r="J285"/>
  <c r="BK393"/>
  <c i="6" r="BK136"/>
  <c r="J171"/>
  <c r="BK251"/>
  <c i="7" r="BK158"/>
  <c r="BK209"/>
  <c i="8" r="BK294"/>
  <c r="BK369"/>
  <c r="J299"/>
  <c i="9" r="J132"/>
  <c r="J270"/>
  <c r="BK123"/>
  <c i="10" r="J130"/>
  <c r="J161"/>
  <c r="BK124"/>
  <c i="2" r="J347"/>
  <c r="BK200"/>
  <c r="BK260"/>
  <c r="J149"/>
  <c r="BK401"/>
  <c r="J156"/>
  <c r="BK119"/>
  <c i="3" r="J180"/>
  <c i="4" r="BK164"/>
  <c r="BK170"/>
  <c r="J132"/>
  <c i="5" r="BK140"/>
  <c r="BK396"/>
  <c i="6" r="J235"/>
  <c r="J132"/>
  <c i="7" r="BK203"/>
  <c r="J134"/>
  <c i="8" r="BK201"/>
  <c i="10" r="J186"/>
  <c r="BK143"/>
  <c i="2" r="BK300"/>
  <c r="BK144"/>
  <c i="3" r="BK188"/>
  <c r="J183"/>
  <c r="BK203"/>
  <c i="4" r="J151"/>
  <c r="J174"/>
  <c i="5" r="BK165"/>
  <c r="J199"/>
  <c r="BK390"/>
  <c i="6" r="J141"/>
  <c i="7" r="BK211"/>
  <c r="BK179"/>
  <c r="BK121"/>
  <c i="8" r="J275"/>
  <c r="BK367"/>
  <c i="9" r="J177"/>
  <c r="BK272"/>
  <c r="J235"/>
  <c i="10" r="BK175"/>
  <c r="BK118"/>
  <c i="2" r="J181"/>
  <c r="J212"/>
  <c i="3" r="BK162"/>
  <c r="J121"/>
  <c r="J170"/>
  <c i="4" r="J118"/>
  <c r="BK172"/>
  <c i="5" r="J215"/>
  <c r="J346"/>
  <c r="J177"/>
  <c r="J395"/>
  <c i="6" r="J180"/>
  <c r="BK259"/>
  <c i="7" r="J207"/>
  <c r="J175"/>
  <c r="BK168"/>
  <c i="8" r="J201"/>
  <c r="BK298"/>
  <c r="BK361"/>
  <c i="9" r="J240"/>
  <c r="BK262"/>
  <c r="J205"/>
  <c i="10" r="BK181"/>
  <c r="J152"/>
  <c i="2" r="J214"/>
  <c i="3" r="J233"/>
  <c r="J162"/>
  <c r="BK246"/>
  <c i="4" r="J143"/>
  <c i="5" r="J224"/>
  <c r="J174"/>
  <c r="BK377"/>
  <c i="6" r="BK206"/>
  <c r="BK208"/>
  <c i="7" r="J174"/>
  <c i="8" r="J226"/>
  <c r="BK171"/>
  <c r="BK202"/>
  <c r="BK343"/>
  <c r="BK347"/>
  <c i="9" r="J105"/>
  <c r="BK183"/>
  <c r="J141"/>
  <c i="10" r="J172"/>
  <c i="2" r="BK370"/>
  <c r="J398"/>
  <c r="J193"/>
  <c r="BK138"/>
  <c i="3" r="J185"/>
  <c r="J244"/>
  <c i="4" r="BK201"/>
  <c r="BK211"/>
  <c i="5" r="BK307"/>
  <c r="J212"/>
  <c r="J156"/>
  <c i="6" r="BK158"/>
  <c r="J100"/>
  <c i="7" r="BK151"/>
  <c r="J158"/>
  <c r="J144"/>
  <c i="8" r="J298"/>
  <c r="BK204"/>
  <c r="J183"/>
  <c i="9" r="BK213"/>
  <c r="BK225"/>
  <c i="10" r="BK209"/>
  <c r="BK105"/>
  <c r="J143"/>
  <c i="2" r="J284"/>
  <c r="BK264"/>
  <c r="BK107"/>
  <c r="J264"/>
  <c i="3" r="BK251"/>
  <c r="J213"/>
  <c r="J240"/>
  <c r="J179"/>
  <c i="4" r="BK157"/>
  <c r="J121"/>
  <c i="5" r="BK210"/>
  <c r="J292"/>
  <c r="J220"/>
  <c i="6" r="BK192"/>
  <c i="7" r="BK191"/>
  <c r="J124"/>
  <c i="8" r="BK156"/>
  <c r="J142"/>
  <c r="J262"/>
  <c i="9" r="J161"/>
  <c r="BK229"/>
  <c i="10" r="BK215"/>
  <c r="BK115"/>
  <c i="2" r="J403"/>
  <c r="J197"/>
  <c i="4" r="J170"/>
  <c r="BK155"/>
  <c r="J146"/>
  <c r="J165"/>
  <c i="5" r="BK267"/>
  <c r="BK193"/>
  <c r="BK346"/>
  <c r="J138"/>
  <c i="6" r="BK141"/>
  <c r="J229"/>
  <c r="BK167"/>
  <c i="7" r="BK105"/>
  <c r="J164"/>
  <c r="J199"/>
  <c i="8" r="BK317"/>
  <c r="BK208"/>
  <c r="BK223"/>
  <c i="9" r="J238"/>
  <c r="J229"/>
  <c r="J225"/>
  <c r="BK270"/>
  <c r="J223"/>
  <c i="10" r="BK154"/>
  <c r="BK130"/>
  <c r="J150"/>
  <c i="2" r="J392"/>
  <c r="J351"/>
  <c r="BK306"/>
  <c r="BK217"/>
  <c r="BK395"/>
  <c r="J216"/>
  <c r="BK336"/>
  <c r="BK236"/>
  <c r="BK387"/>
  <c r="BK184"/>
  <c i="3" r="J130"/>
  <c i="4" r="BK184"/>
  <c r="BK174"/>
  <c r="BK181"/>
  <c r="J135"/>
  <c i="5" r="BK334"/>
  <c r="BK295"/>
  <c r="J222"/>
  <c r="BK373"/>
  <c i="6" r="J214"/>
  <c r="BK218"/>
  <c i="7" r="J215"/>
  <c i="8" r="J333"/>
  <c r="BK210"/>
  <c r="J209"/>
  <c i="10" r="J151"/>
  <c r="J177"/>
  <c r="J145"/>
  <c i="2" r="J327"/>
  <c r="BK169"/>
  <c r="J408"/>
  <c i="1" r="AS55"/>
  <c i="3" r="J124"/>
  <c r="BK127"/>
  <c i="4" r="J152"/>
  <c r="BK115"/>
  <c i="5" r="BK331"/>
  <c r="J403"/>
  <c r="BK204"/>
  <c i="6" r="J209"/>
  <c r="J220"/>
  <c i="7" r="BK201"/>
  <c r="J111"/>
  <c i="8" r="BK119"/>
  <c r="J168"/>
  <c i="9" r="J173"/>
  <c r="BK171"/>
  <c r="J167"/>
  <c i="10" r="J158"/>
  <c r="J175"/>
  <c i="2" r="J119"/>
  <c r="J391"/>
  <c r="BK312"/>
  <c i="3" r="BK190"/>
  <c r="J215"/>
  <c r="J209"/>
  <c r="J133"/>
  <c i="4" r="BK186"/>
  <c r="BK213"/>
  <c i="5" r="J362"/>
  <c r="J205"/>
  <c r="J390"/>
  <c r="BK299"/>
  <c i="6" r="J172"/>
  <c r="J259"/>
  <c r="BK255"/>
  <c i="7" r="BK154"/>
  <c r="J130"/>
  <c i="8" r="J200"/>
  <c r="J364"/>
  <c i="9" r="BK178"/>
  <c r="BK217"/>
  <c i="10" r="J166"/>
  <c r="BK180"/>
  <c i="2" r="J210"/>
  <c i="3" r="BK216"/>
  <c i="4" r="BK149"/>
  <c r="J153"/>
  <c i="5" r="J342"/>
  <c r="J359"/>
  <c r="J353"/>
  <c i="6" r="J238"/>
  <c r="BK196"/>
  <c i="7" r="BK143"/>
  <c i="8" r="J323"/>
  <c r="J196"/>
  <c r="J193"/>
  <c r="BK339"/>
  <c r="BK107"/>
  <c i="9" r="BK100"/>
  <c r="J207"/>
  <c i="10" r="BK150"/>
  <c r="J135"/>
  <c i="2" r="BK189"/>
  <c r="BK142"/>
  <c r="J370"/>
  <c i="3" r="J224"/>
  <c r="BK105"/>
  <c i="4" r="J137"/>
  <c i="5" r="BK174"/>
  <c r="BK289"/>
  <c r="BK387"/>
  <c i="6" r="BK163"/>
  <c r="BK241"/>
  <c r="BK220"/>
  <c i="7" r="BK145"/>
  <c r="BK160"/>
  <c r="BK153"/>
  <c i="8" r="J126"/>
  <c r="BK370"/>
  <c i="9" r="BK163"/>
  <c r="BK161"/>
  <c r="BK252"/>
  <c i="10" r="J197"/>
  <c r="BK172"/>
  <c i="2" r="J239"/>
  <c r="J202"/>
  <c r="BK392"/>
  <c r="BK304"/>
  <c i="3" r="BK256"/>
  <c r="BK118"/>
  <c i="4" r="J157"/>
  <c r="J164"/>
  <c i="5" r="J127"/>
  <c r="J328"/>
  <c i="6" r="J200"/>
  <c r="J245"/>
  <c i="7" r="BK146"/>
  <c i="8" r="J215"/>
  <c r="BK279"/>
  <c i="9" r="BK177"/>
  <c r="BK136"/>
  <c i="10" r="J157"/>
  <c r="J154"/>
  <c i="2" r="BK361"/>
  <c i="4" r="J126"/>
  <c r="J175"/>
  <c i="5" r="J289"/>
  <c r="BK328"/>
  <c r="BK202"/>
  <c r="J214"/>
  <c i="6" r="J217"/>
  <c r="J255"/>
  <c i="7" r="BK197"/>
  <c r="J161"/>
  <c i="8" r="BK183"/>
  <c r="J241"/>
  <c r="BK115"/>
  <c i="9" r="J217"/>
  <c i="2" r="BK127"/>
  <c r="J169"/>
  <c r="BK212"/>
  <c r="BK268"/>
  <c i="3" r="BK212"/>
  <c i="4" r="BK126"/>
  <c r="BK175"/>
  <c r="BK205"/>
  <c i="5" r="BK365"/>
  <c r="BK185"/>
  <c r="BK209"/>
  <c i="6" r="J231"/>
  <c r="BK120"/>
  <c i="7" r="BK144"/>
  <c i="8" r="J191"/>
  <c i="9" r="J158"/>
  <c i="10" r="J165"/>
  <c i="2" r="BK347"/>
  <c r="F37"/>
  <c i="10" r="J142"/>
  <c r="BK149"/>
  <c i="2" r="BK345"/>
  <c r="J401"/>
  <c r="BK367"/>
  <c i="1" r="AS59"/>
  <c i="3" r="BK254"/>
  <c i="4" r="BK191"/>
  <c r="BK152"/>
  <c r="BK194"/>
  <c i="5" r="J183"/>
  <c r="BK292"/>
  <c r="J365"/>
  <c r="BK162"/>
  <c i="6" r="J215"/>
  <c r="J181"/>
  <c i="7" r="BK109"/>
  <c r="J170"/>
  <c i="8" r="BK211"/>
  <c r="BK336"/>
  <c r="BK212"/>
  <c i="9" r="BK184"/>
  <c r="J163"/>
  <c r="J232"/>
  <c i="10" r="J191"/>
  <c r="J147"/>
  <c i="2" r="BK330"/>
  <c i="3" r="J188"/>
  <c r="J204"/>
  <c r="BK184"/>
  <c i="4" r="BK167"/>
  <c r="J184"/>
  <c i="6" r="J165"/>
  <c r="J123"/>
  <c r="J136"/>
  <c i="7" r="BK182"/>
  <c r="BK181"/>
  <c i="8" r="J204"/>
  <c r="J372"/>
  <c r="J360"/>
  <c i="9" r="BK158"/>
  <c r="J211"/>
  <c i="10" r="BK199"/>
  <c i="2" r="BK384"/>
  <c r="BK160"/>
  <c r="BK201"/>
  <c r="J220"/>
  <c i="3" r="J230"/>
  <c r="J118"/>
  <c i="4" r="BK124"/>
  <c r="BK137"/>
  <c i="5" r="J162"/>
  <c r="J398"/>
  <c r="J189"/>
  <c i="6" r="BK224"/>
  <c r="BK181"/>
  <c i="7" r="BK167"/>
  <c r="J121"/>
  <c i="8" r="J295"/>
  <c r="BK250"/>
  <c r="J294"/>
  <c i="9" r="BK126"/>
  <c r="BK110"/>
  <c r="BK129"/>
  <c i="10" r="BK147"/>
  <c i="2" r="J330"/>
  <c r="BK215"/>
  <c r="J268"/>
  <c r="J187"/>
  <c i="3" r="BK181"/>
  <c r="BK116"/>
  <c i="4" r="BK207"/>
  <c r="J182"/>
  <c i="5" r="BK379"/>
  <c r="J145"/>
  <c i="6" r="BK126"/>
  <c i="7" r="BK180"/>
  <c r="BK149"/>
  <c i="8" r="BK179"/>
  <c r="J343"/>
  <c i="9" r="BK201"/>
  <c r="J178"/>
  <c i="10" r="J178"/>
  <c i="2" r="J387"/>
  <c i="3" r="J105"/>
  <c i="4" r="J144"/>
  <c i="5" r="J377"/>
  <c r="J107"/>
  <c r="J340"/>
  <c r="J231"/>
  <c i="6" r="BK182"/>
  <c r="J129"/>
  <c i="7" r="J160"/>
  <c r="BK132"/>
  <c r="J141"/>
  <c i="8" r="BK177"/>
  <c r="BK194"/>
  <c i="9" r="J123"/>
  <c r="BK220"/>
  <c r="J186"/>
  <c i="10" r="BK197"/>
  <c r="J201"/>
  <c r="J124"/>
  <c i="2" r="J233"/>
  <c r="BK156"/>
  <c r="BK227"/>
  <c r="J343"/>
  <c r="J201"/>
  <c r="J306"/>
  <c i="3" r="BK157"/>
  <c r="BK197"/>
  <c i="4" r="BK147"/>
  <c r="J201"/>
  <c i="5" r="BK255"/>
  <c r="J228"/>
  <c r="J200"/>
  <c i="6" r="J115"/>
  <c r="BK150"/>
  <c i="7" r="BK194"/>
  <c r="J177"/>
  <c i="8" r="J369"/>
  <c i="9" r="J156"/>
  <c i="10" r="BK167"/>
  <c i="2" r="BK364"/>
  <c r="BK193"/>
  <c r="BK202"/>
  <c i="3" r="BK174"/>
  <c r="J151"/>
  <c r="J137"/>
  <c r="BK244"/>
  <c i="4" r="BK121"/>
  <c r="BK160"/>
  <c r="J154"/>
  <c i="5" r="J263"/>
  <c r="J301"/>
  <c r="BK362"/>
  <c i="6" r="BK176"/>
  <c r="J256"/>
  <c r="BK161"/>
  <c i="7" r="BK141"/>
  <c r="J109"/>
  <c i="8" r="J272"/>
  <c r="BK207"/>
  <c r="J361"/>
  <c r="J282"/>
  <c i="9" r="BK215"/>
  <c r="J244"/>
  <c r="BK228"/>
  <c r="BK205"/>
  <c i="10" r="BK207"/>
  <c r="J184"/>
  <c i="2" r="F39"/>
  <c i="6" r="BK165"/>
  <c i="7" r="BK126"/>
  <c r="BK215"/>
  <c i="8" r="BK275"/>
  <c r="BK142"/>
  <c r="J351"/>
  <c i="9" r="BK219"/>
  <c r="BK246"/>
  <c r="J100"/>
  <c r="BK156"/>
  <c i="10" r="J132"/>
  <c r="J174"/>
  <c r="J105"/>
  <c i="2" r="J144"/>
  <c i="3" r="J127"/>
  <c r="J100"/>
  <c r="J226"/>
  <c i="4" r="J168"/>
  <c r="J211"/>
  <c i="5" r="BK127"/>
  <c r="BK206"/>
  <c r="J282"/>
  <c i="6" r="BK226"/>
  <c r="BK194"/>
  <c i="7" r="J156"/>
  <c r="J150"/>
  <c r="J146"/>
  <c i="8" r="BK258"/>
  <c r="BK135"/>
  <c r="BK161"/>
  <c r="J206"/>
  <c r="BK360"/>
  <c r="BK323"/>
  <c r="J279"/>
  <c i="9" r="BK192"/>
  <c r="J195"/>
  <c r="J190"/>
  <c i="10" r="BK140"/>
  <c r="J215"/>
  <c i="2" r="J358"/>
  <c r="J218"/>
  <c r="J236"/>
  <c r="J400"/>
  <c r="J206"/>
  <c i="3" r="J168"/>
  <c r="BK142"/>
  <c r="BK204"/>
  <c i="4" r="J172"/>
  <c r="J209"/>
  <c i="5" r="J140"/>
  <c r="J275"/>
  <c r="BK401"/>
  <c r="BK356"/>
  <c i="6" r="BK209"/>
  <c r="J251"/>
  <c r="BK198"/>
  <c i="7" r="BK142"/>
  <c r="J113"/>
  <c r="BK140"/>
  <c i="8" r="J107"/>
  <c r="J179"/>
  <c i="9" r="J272"/>
  <c r="J267"/>
  <c i="10" r="J199"/>
  <c r="J168"/>
  <c r="J109"/>
  <c i="2" r="BK391"/>
  <c r="J406"/>
  <c r="BK327"/>
  <c r="J203"/>
  <c i="3" r="J206"/>
  <c i="4" r="BK182"/>
  <c i="5" r="BK123"/>
  <c r="BK152"/>
  <c i="6" r="J161"/>
  <c r="J196"/>
  <c i="7" r="BK113"/>
  <c i="8" r="BK191"/>
  <c r="J370"/>
  <c i="9" r="BK242"/>
  <c r="J262"/>
  <c i="10" r="J180"/>
  <c i="2" r="J178"/>
  <c i="3" r="J111"/>
  <c i="4" r="J149"/>
  <c r="BK203"/>
  <c i="5" r="BK198"/>
  <c r="BK197"/>
  <c r="BK386"/>
  <c i="6" r="J187"/>
  <c r="J117"/>
  <c r="BK123"/>
  <c i="7" r="BK157"/>
  <c r="J191"/>
  <c i="8" r="J146"/>
  <c r="BK333"/>
  <c i="9" r="BK238"/>
  <c r="J198"/>
  <c r="J256"/>
  <c i="10" r="J213"/>
  <c r="BK201"/>
  <c r="J179"/>
  <c r="J144"/>
  <c i="2" r="J297"/>
  <c r="BK115"/>
  <c r="J215"/>
  <c r="BK229"/>
  <c r="J200"/>
  <c i="3" r="J154"/>
  <c i="4" r="BK111"/>
  <c r="J111"/>
  <c r="BK197"/>
  <c i="5" r="J123"/>
  <c r="BK303"/>
  <c r="BK395"/>
  <c i="6" r="BK129"/>
  <c r="J212"/>
  <c i="7" r="BK150"/>
  <c i="8" r="J250"/>
  <c r="J293"/>
  <c i="10" r="J115"/>
  <c i="2" r="BK358"/>
  <c r="J227"/>
  <c r="J308"/>
  <c i="3" r="BK137"/>
  <c r="BK215"/>
  <c r="BK175"/>
  <c r="J222"/>
  <c i="4" r="J155"/>
  <c r="J194"/>
  <c i="5" r="J202"/>
  <c r="BK301"/>
  <c r="BK259"/>
  <c i="6" r="BK144"/>
  <c r="J226"/>
  <c i="7" r="BK156"/>
  <c r="J147"/>
  <c i="8" r="BK241"/>
  <c r="BK229"/>
  <c r="BK282"/>
  <c r="BK192"/>
  <c i="9" r="BK237"/>
  <c r="BK176"/>
  <c i="10" r="BK160"/>
  <c r="BK157"/>
  <c r="BK141"/>
  <c i="2" r="BK218"/>
  <c r="BK400"/>
  <c i="3" r="J145"/>
  <c r="BK133"/>
  <c r="BK100"/>
  <c r="BK151"/>
  <c i="4" r="BK143"/>
  <c r="BK109"/>
  <c r="BK179"/>
  <c i="5" r="J165"/>
  <c r="J216"/>
  <c r="BK342"/>
  <c i="6" r="J218"/>
  <c r="BK235"/>
  <c i="7" r="J213"/>
  <c r="BK115"/>
  <c r="J118"/>
  <c i="8" r="J119"/>
  <c r="BK327"/>
  <c r="BK196"/>
  <c i="9" r="BK115"/>
  <c r="BK105"/>
  <c r="BK191"/>
  <c i="10" r="BK211"/>
  <c i="2" r="J111"/>
  <c i="3" r="BK179"/>
  <c r="J256"/>
  <c r="BK170"/>
  <c i="4" r="BK168"/>
  <c i="5" r="J119"/>
  <c r="BK119"/>
  <c i="6" r="J204"/>
  <c r="BK115"/>
  <c i="7" r="J155"/>
  <c r="BK164"/>
  <c i="8" r="J317"/>
  <c r="BK226"/>
  <c r="BK168"/>
  <c r="BK375"/>
  <c i="9" r="J150"/>
  <c r="BK256"/>
  <c i="10" r="J164"/>
  <c r="BK153"/>
  <c i="2" r="J312"/>
  <c r="J219"/>
  <c r="BK147"/>
  <c r="J290"/>
  <c i="3" r="BK130"/>
  <c r="J207"/>
  <c i="4" r="BK105"/>
  <c i="5" r="BK285"/>
  <c r="BK382"/>
  <c r="J387"/>
  <c i="6" r="J185"/>
  <c r="BK117"/>
  <c r="BK204"/>
  <c i="7" r="BK111"/>
  <c r="J168"/>
  <c i="8" r="BK174"/>
  <c r="BK200"/>
  <c r="BK265"/>
  <c i="9" r="J182"/>
  <c r="BK260"/>
  <c i="10" r="BK186"/>
  <c r="BK137"/>
  <c i="2" r="BK351"/>
  <c r="J300"/>
  <c r="BK208"/>
  <c r="J138"/>
  <c i="3" r="BK154"/>
  <c r="BK183"/>
  <c i="4" r="J178"/>
  <c r="J197"/>
  <c i="5" r="J204"/>
  <c r="J379"/>
  <c i="6" r="J126"/>
  <c r="BK200"/>
  <c i="7" r="J209"/>
  <c i="8" r="BK262"/>
  <c r="BK215"/>
  <c r="BK150"/>
  <c i="9" r="BK182"/>
  <c i="10" r="J209"/>
  <c i="2" r="J225"/>
  <c r="J131"/>
  <c i="4" r="BK161"/>
  <c r="J205"/>
  <c i="5" r="J180"/>
  <c r="BK325"/>
  <c r="J152"/>
  <c r="J193"/>
  <c i="6" r="J120"/>
  <c i="7" r="J105"/>
  <c r="J186"/>
  <c i="8" r="J171"/>
  <c r="J111"/>
  <c r="BK130"/>
  <c i="9" r="J191"/>
  <c r="BK211"/>
  <c i="10" r="J153"/>
  <c r="BK184"/>
  <c r="BK168"/>
  <c r="BK126"/>
  <c i="2" r="BK272"/>
  <c r="BK398"/>
  <c r="BK206"/>
  <c r="BK280"/>
  <c r="J384"/>
  <c r="BK324"/>
  <c r="F36"/>
  <c i="5" r="J213"/>
  <c i="6" r="BK221"/>
  <c i="7" r="BK152"/>
  <c r="J115"/>
  <c i="8" r="J327"/>
  <c i="9" r="BK209"/>
  <c i="10" r="BK203"/>
  <c r="J113"/>
  <c i="2" r="J276"/>
  <c r="J211"/>
  <c i="3" r="BK219"/>
  <c r="J201"/>
  <c r="J142"/>
  <c i="4" r="J203"/>
  <c r="J167"/>
  <c i="5" r="BK369"/>
  <c r="J386"/>
  <c r="J303"/>
  <c i="6" r="BK233"/>
  <c i="7" r="BK161"/>
  <c r="BK135"/>
  <c i="8" r="BK311"/>
  <c r="BK146"/>
  <c r="BK219"/>
  <c i="9" r="J252"/>
  <c r="BK244"/>
  <c r="BK132"/>
  <c r="J136"/>
  <c i="10" r="BK164"/>
  <c i="2" r="BK339"/>
  <c r="BK113"/>
  <c r="J147"/>
  <c r="J127"/>
  <c i="3" r="BK221"/>
  <c r="BK206"/>
  <c i="4" r="BK144"/>
  <c r="BK165"/>
  <c r="BK146"/>
  <c i="5" r="BK107"/>
  <c r="J369"/>
  <c r="BK403"/>
  <c r="BK212"/>
  <c i="6" r="J228"/>
  <c r="J198"/>
  <c i="7" r="BK175"/>
  <c i="8" r="J219"/>
  <c r="BK187"/>
  <c r="J202"/>
  <c r="BK217"/>
  <c i="9" r="J246"/>
  <c r="J260"/>
  <c r="J126"/>
  <c i="10" r="J207"/>
  <c r="J167"/>
  <c r="J146"/>
  <c i="3" r="J221"/>
  <c r="BK201"/>
  <c r="J236"/>
  <c r="J212"/>
  <c i="4" r="BK180"/>
  <c i="5" r="BK319"/>
  <c r="BK246"/>
  <c i="6" r="J190"/>
  <c r="J144"/>
  <c i="7" r="J179"/>
  <c r="J135"/>
  <c i="8" r="J205"/>
  <c r="J347"/>
  <c r="BK198"/>
  <c i="9" r="BK117"/>
  <c r="BK188"/>
  <c i="10" r="J156"/>
  <c r="BK134"/>
  <c i="2" r="J294"/>
  <c r="BK297"/>
  <c r="BK284"/>
  <c i="3" r="BK168"/>
  <c r="BK240"/>
  <c r="J203"/>
  <c i="4" r="J213"/>
  <c r="BK130"/>
  <c i="5" r="BK183"/>
  <c r="BK220"/>
  <c r="BK199"/>
  <c i="6" r="BK245"/>
  <c r="J261"/>
  <c r="BK105"/>
  <c i="7" r="J126"/>
  <c i="8" r="BK193"/>
  <c r="BK353"/>
  <c r="BK190"/>
  <c i="9" r="J237"/>
  <c r="BK150"/>
  <c r="J201"/>
  <c i="10" r="BK146"/>
  <c r="BK156"/>
  <c i="2" r="J374"/>
  <c r="BK251"/>
  <c r="BK187"/>
  <c r="BK382"/>
  <c i="3" r="BK185"/>
  <c r="J251"/>
  <c i="4" r="BK134"/>
  <c i="5" r="BK167"/>
  <c r="BK322"/>
  <c r="BK134"/>
  <c i="6" r="BK180"/>
  <c r="BK172"/>
  <c i="7" r="J178"/>
  <c i="8" r="J311"/>
  <c i="9" r="J222"/>
  <c r="BK207"/>
  <c i="10" r="BK113"/>
  <c i="2" r="BK203"/>
  <c i="3" r="J210"/>
  <c i="4" r="J166"/>
  <c i="5" r="J259"/>
  <c r="J185"/>
  <c r="J338"/>
  <c i="6" r="J208"/>
  <c r="J182"/>
  <c r="BK132"/>
  <c i="7" r="BK147"/>
  <c r="J166"/>
  <c i="8" r="J269"/>
  <c r="J212"/>
  <c r="BK364"/>
  <c i="9" r="J176"/>
  <c r="BK141"/>
  <c i="4" r="BK118"/>
  <c r="J161"/>
  <c r="BK113"/>
  <c i="5" r="BK177"/>
  <c r="BK180"/>
  <c r="BK115"/>
  <c i="6" r="BK227"/>
  <c i="7" r="J211"/>
  <c r="J151"/>
  <c i="8" r="J130"/>
  <c r="J258"/>
  <c i="10" r="BK152"/>
  <c r="BK145"/>
  <c i="2" r="BK220"/>
  <c r="J160"/>
  <c r="J113"/>
  <c i="3" r="J197"/>
  <c r="BK159"/>
  <c i="4" r="J140"/>
  <c r="J147"/>
  <c i="5" r="BK228"/>
  <c r="J255"/>
  <c r="J334"/>
  <c i="6" r="BK156"/>
  <c r="J194"/>
  <c i="7" r="J182"/>
  <c r="J167"/>
  <c i="8" r="J198"/>
  <c r="BK209"/>
  <c r="J133"/>
  <c i="9" r="BK195"/>
  <c r="J144"/>
  <c r="BK240"/>
  <c i="10" r="BK213"/>
  <c r="J141"/>
  <c i="2" r="J333"/>
  <c r="J367"/>
  <c r="BK233"/>
  <c i="3" r="BK195"/>
  <c r="J159"/>
  <c r="J181"/>
  <c r="BK173"/>
  <c i="4" r="J158"/>
  <c i="5" r="BK275"/>
  <c r="J271"/>
  <c r="J319"/>
  <c r="BK215"/>
  <c i="6" r="J167"/>
  <c r="J178"/>
  <c i="7" r="J197"/>
  <c r="J143"/>
  <c i="8" r="BK314"/>
  <c r="J330"/>
  <c r="J223"/>
  <c r="J177"/>
  <c i="9" r="BK167"/>
  <c r="BK173"/>
  <c i="10" r="BK174"/>
  <c r="J137"/>
  <c i="2" r="J272"/>
  <c i="3" r="J228"/>
  <c r="J219"/>
  <c i="4" r="J134"/>
  <c r="J160"/>
  <c i="5" r="J197"/>
  <c r="BK214"/>
  <c i="6" r="J105"/>
  <c r="BK249"/>
  <c i="7" r="BK155"/>
  <c r="J142"/>
  <c i="8" r="BK159"/>
  <c r="J356"/>
  <c i="9" r="BK203"/>
  <c r="BK267"/>
  <c i="10" r="BK194"/>
  <c r="BK170"/>
  <c i="2" r="J345"/>
  <c r="BK103"/>
  <c r="J339"/>
  <c r="J103"/>
  <c i="3" r="J174"/>
  <c i="4" r="BK177"/>
  <c r="J186"/>
  <c i="5" r="BK338"/>
  <c r="J401"/>
  <c r="J267"/>
  <c i="6" r="BK170"/>
  <c r="BK231"/>
  <c r="BK229"/>
  <c i="7" r="J154"/>
  <c r="J184"/>
  <c i="8" r="J210"/>
  <c r="BK351"/>
  <c r="J339"/>
  <c i="9" r="BK239"/>
  <c r="J215"/>
  <c r="BK222"/>
  <c r="J183"/>
  <c i="10" r="BK178"/>
  <c i="2" l="1" r="BK102"/>
  <c r="J102"/>
  <c r="J65"/>
  <c r="P228"/>
  <c r="BK350"/>
  <c r="J350"/>
  <c r="J70"/>
  <c r="T399"/>
  <c i="3" r="BK150"/>
  <c r="J150"/>
  <c r="J67"/>
  <c r="R218"/>
  <c r="BK249"/>
  <c r="J249"/>
  <c r="J74"/>
  <c i="4" r="R110"/>
  <c r="P123"/>
  <c r="BK139"/>
  <c r="J139"/>
  <c r="J74"/>
  <c r="T176"/>
  <c i="5" r="T223"/>
  <c r="R345"/>
  <c r="R394"/>
  <c i="6" r="P99"/>
  <c r="T232"/>
  <c r="P254"/>
  <c r="P253"/>
  <c i="7" r="R110"/>
  <c r="BK123"/>
  <c r="J123"/>
  <c r="J71"/>
  <c r="BK139"/>
  <c r="J139"/>
  <c r="J74"/>
  <c r="BK159"/>
  <c r="J159"/>
  <c r="J76"/>
  <c r="BK163"/>
  <c r="J163"/>
  <c r="J78"/>
  <c i="8" r="P189"/>
  <c r="T281"/>
  <c r="BK346"/>
  <c r="BK345"/>
  <c r="J345"/>
  <c r="J72"/>
  <c r="P359"/>
  <c i="9" r="P243"/>
  <c r="R265"/>
  <c r="R264"/>
  <c i="2" r="R228"/>
  <c r="R350"/>
  <c r="T377"/>
  <c r="T376"/>
  <c r="R390"/>
  <c i="3" r="T150"/>
  <c r="R227"/>
  <c r="P243"/>
  <c r="P242"/>
  <c i="4" r="T123"/>
  <c r="T139"/>
  <c r="P176"/>
  <c i="5" r="R223"/>
  <c r="BK345"/>
  <c r="J345"/>
  <c r="J70"/>
  <c r="R385"/>
  <c r="R384"/>
  <c i="6" r="P149"/>
  <c r="P223"/>
  <c r="R248"/>
  <c r="R247"/>
  <c i="7" r="T129"/>
  <c r="BK176"/>
  <c r="J176"/>
  <c r="J79"/>
  <c i="8" r="R189"/>
  <c r="P281"/>
  <c i="9" r="R99"/>
  <c r="R234"/>
  <c r="BK259"/>
  <c r="J259"/>
  <c r="J72"/>
  <c i="10" r="BK110"/>
  <c r="J110"/>
  <c r="J68"/>
  <c r="BK129"/>
  <c i="2" r="BK199"/>
  <c r="J199"/>
  <c r="J66"/>
  <c r="R199"/>
  <c r="BK307"/>
  <c r="J307"/>
  <c r="J69"/>
  <c r="T350"/>
  <c r="P377"/>
  <c r="P376"/>
  <c r="T390"/>
  <c r="T389"/>
  <c i="3" r="R150"/>
  <c r="P227"/>
  <c r="T243"/>
  <c r="T242"/>
  <c i="4" r="BK123"/>
  <c r="J123"/>
  <c r="J71"/>
  <c r="P139"/>
  <c r="BK163"/>
  <c r="J163"/>
  <c r="J78"/>
  <c r="R163"/>
  <c i="5" r="BK102"/>
  <c r="J102"/>
  <c r="J65"/>
  <c r="BK195"/>
  <c r="J195"/>
  <c r="J66"/>
  <c r="BK219"/>
  <c r="J219"/>
  <c r="J67"/>
  <c r="BK302"/>
  <c r="J302"/>
  <c r="J69"/>
  <c r="BK372"/>
  <c r="BK371"/>
  <c r="J371"/>
  <c r="J72"/>
  <c r="BK385"/>
  <c r="J385"/>
  <c r="J76"/>
  <c i="6" r="R149"/>
  <c r="R223"/>
  <c r="BK248"/>
  <c r="J248"/>
  <c r="J72"/>
  <c i="7" r="P110"/>
  <c r="P107"/>
  <c r="P123"/>
  <c r="T139"/>
  <c r="P159"/>
  <c r="P148"/>
  <c r="R163"/>
  <c i="8" r="BK218"/>
  <c r="J218"/>
  <c r="J68"/>
  <c r="T326"/>
  <c r="T359"/>
  <c i="9" r="BK149"/>
  <c r="J149"/>
  <c r="J67"/>
  <c r="R243"/>
  <c r="P259"/>
  <c r="P258"/>
  <c i="10" r="P123"/>
  <c r="BK159"/>
  <c r="J159"/>
  <c r="J76"/>
  <c i="8" r="T102"/>
  <c r="BK214"/>
  <c r="J214"/>
  <c r="J67"/>
  <c r="R214"/>
  <c r="R326"/>
  <c r="R368"/>
  <c i="9" r="T149"/>
  <c r="P265"/>
  <c r="P264"/>
  <c i="10" r="T129"/>
  <c i="2" r="T102"/>
  <c r="T199"/>
  <c r="P224"/>
  <c r="T224"/>
  <c r="T307"/>
  <c r="BK377"/>
  <c r="J377"/>
  <c r="J73"/>
  <c r="R399"/>
  <c i="3" r="R99"/>
  <c r="R98"/>
  <c r="P218"/>
  <c r="P249"/>
  <c r="P248"/>
  <c i="4" r="R129"/>
  <c r="R176"/>
  <c i="5" r="P102"/>
  <c r="P195"/>
  <c r="R219"/>
  <c r="P302"/>
  <c r="P372"/>
  <c r="P371"/>
  <c r="BK394"/>
  <c r="J394"/>
  <c r="J77"/>
  <c i="6" r="T149"/>
  <c r="R232"/>
  <c r="BK254"/>
  <c i="7" r="T123"/>
  <c r="P139"/>
  <c r="T159"/>
  <c r="T148"/>
  <c r="T163"/>
  <c i="8" r="R102"/>
  <c r="BK281"/>
  <c r="J281"/>
  <c r="J69"/>
  <c r="T368"/>
  <c i="9" r="P234"/>
  <c i="10" r="BK163"/>
  <c i="2" r="P102"/>
  <c r="BK228"/>
  <c r="J228"/>
  <c r="J68"/>
  <c r="P307"/>
  <c r="BK390"/>
  <c r="BK399"/>
  <c r="J399"/>
  <c r="J77"/>
  <c i="3" r="BK99"/>
  <c r="J99"/>
  <c r="J65"/>
  <c r="BK227"/>
  <c r="J227"/>
  <c r="J69"/>
  <c r="BK243"/>
  <c r="J243"/>
  <c r="J72"/>
  <c i="4" r="BK110"/>
  <c r="P129"/>
  <c r="BK176"/>
  <c r="J176"/>
  <c r="J79"/>
  <c i="5" r="BK223"/>
  <c r="J223"/>
  <c r="J68"/>
  <c r="P345"/>
  <c r="R372"/>
  <c r="R371"/>
  <c r="P394"/>
  <c i="6" r="BK99"/>
  <c r="J99"/>
  <c r="J65"/>
  <c r="BK223"/>
  <c r="J223"/>
  <c r="J68"/>
  <c r="P248"/>
  <c r="P247"/>
  <c i="7" r="BK110"/>
  <c r="J110"/>
  <c r="J68"/>
  <c r="R123"/>
  <c r="R139"/>
  <c r="R159"/>
  <c r="R148"/>
  <c r="P163"/>
  <c i="8" r="P102"/>
  <c r="P218"/>
  <c r="P326"/>
  <c r="R346"/>
  <c r="R345"/>
  <c r="BK368"/>
  <c r="J368"/>
  <c r="J77"/>
  <c i="9" r="T243"/>
  <c r="T265"/>
  <c r="T264"/>
  <c i="10" r="P110"/>
  <c r="P107"/>
  <c r="T139"/>
  <c r="P159"/>
  <c r="P148"/>
  <c r="P163"/>
  <c i="2" r="R102"/>
  <c r="R101"/>
  <c r="P199"/>
  <c r="BK224"/>
  <c r="J224"/>
  <c r="J67"/>
  <c r="R224"/>
  <c r="R307"/>
  <c r="P399"/>
  <c i="3" r="T99"/>
  <c r="T218"/>
  <c r="T249"/>
  <c r="T248"/>
  <c i="4" r="T110"/>
  <c r="T107"/>
  <c r="BK129"/>
  <c i="5" r="T102"/>
  <c r="T195"/>
  <c r="T219"/>
  <c r="R302"/>
  <c r="T394"/>
  <c i="6" r="R99"/>
  <c r="R98"/>
  <c r="R97"/>
  <c r="BK232"/>
  <c r="J232"/>
  <c r="J69"/>
  <c r="R254"/>
  <c r="R253"/>
  <c i="7" r="P129"/>
  <c r="P176"/>
  <c i="8" r="T218"/>
  <c r="P368"/>
  <c i="9" r="R149"/>
  <c r="R98"/>
  <c r="T259"/>
  <c r="T258"/>
  <c i="10" r="T110"/>
  <c r="BK123"/>
  <c r="J123"/>
  <c r="J71"/>
  <c r="R139"/>
  <c r="T159"/>
  <c r="T148"/>
  <c r="R163"/>
  <c i="9" r="P149"/>
  <c i="10" r="T123"/>
  <c r="BK139"/>
  <c r="J139"/>
  <c r="J74"/>
  <c r="BK176"/>
  <c r="J176"/>
  <c r="J79"/>
  <c i="8" r="BK189"/>
  <c r="J189"/>
  <c r="J66"/>
  <c r="R281"/>
  <c r="P346"/>
  <c r="P345"/>
  <c r="R359"/>
  <c r="R358"/>
  <c i="9" r="BK99"/>
  <c r="BK243"/>
  <c r="J243"/>
  <c r="J69"/>
  <c r="BK265"/>
  <c i="10" r="R123"/>
  <c r="T176"/>
  <c i="3" r="P99"/>
  <c r="BK218"/>
  <c r="J218"/>
  <c r="J68"/>
  <c r="R249"/>
  <c r="R248"/>
  <c i="4" r="T129"/>
  <c r="R159"/>
  <c r="R148"/>
  <c r="P163"/>
  <c r="P162"/>
  <c i="5" r="R102"/>
  <c r="R101"/>
  <c r="R100"/>
  <c r="R195"/>
  <c r="P219"/>
  <c r="T302"/>
  <c r="T372"/>
  <c r="T371"/>
  <c r="P385"/>
  <c r="P384"/>
  <c i="6" r="T99"/>
  <c r="P232"/>
  <c r="T254"/>
  <c r="T253"/>
  <c i="7" r="BK129"/>
  <c r="J129"/>
  <c r="J73"/>
  <c r="R176"/>
  <c i="8" r="T189"/>
  <c r="P214"/>
  <c r="T214"/>
  <c r="BK326"/>
  <c r="J326"/>
  <c r="J70"/>
  <c r="T346"/>
  <c r="T345"/>
  <c r="BK359"/>
  <c r="J359"/>
  <c r="J76"/>
  <c i="9" r="P99"/>
  <c r="BK234"/>
  <c r="J234"/>
  <c r="J68"/>
  <c r="R259"/>
  <c r="R258"/>
  <c i="10" r="R110"/>
  <c r="R107"/>
  <c r="P139"/>
  <c r="R159"/>
  <c r="R148"/>
  <c r="T163"/>
  <c r="T162"/>
  <c r="P129"/>
  <c r="R176"/>
  <c i="2" r="T228"/>
  <c r="P350"/>
  <c r="R377"/>
  <c r="R376"/>
  <c r="P390"/>
  <c r="P389"/>
  <c i="3" r="P150"/>
  <c r="T227"/>
  <c r="R243"/>
  <c r="R242"/>
  <c i="4" r="P110"/>
  <c r="P107"/>
  <c r="R123"/>
  <c r="R139"/>
  <c r="BK159"/>
  <c r="J159"/>
  <c r="J76"/>
  <c r="P159"/>
  <c r="P148"/>
  <c r="T159"/>
  <c r="T148"/>
  <c r="T163"/>
  <c r="T162"/>
  <c i="5" r="P223"/>
  <c r="T345"/>
  <c r="T385"/>
  <c r="T384"/>
  <c i="6" r="BK149"/>
  <c r="J149"/>
  <c r="J67"/>
  <c r="T223"/>
  <c r="T248"/>
  <c r="T247"/>
  <c i="7" r="T110"/>
  <c r="T107"/>
  <c r="R129"/>
  <c r="T176"/>
  <c i="8" r="BK102"/>
  <c r="J102"/>
  <c r="J65"/>
  <c r="R218"/>
  <c i="9" r="T99"/>
  <c r="T234"/>
  <c i="10" r="R129"/>
  <c r="P176"/>
  <c i="3" r="BK255"/>
  <c r="J255"/>
  <c r="J75"/>
  <c i="4" r="BK148"/>
  <c r="J148"/>
  <c r="J75"/>
  <c r="BK120"/>
  <c r="J120"/>
  <c r="J70"/>
  <c i="6" r="BK244"/>
  <c r="J244"/>
  <c r="J70"/>
  <c i="7" r="BK117"/>
  <c r="J117"/>
  <c r="J69"/>
  <c i="8" r="BK342"/>
  <c r="J342"/>
  <c r="J71"/>
  <c i="6" r="BK260"/>
  <c r="J260"/>
  <c r="J75"/>
  <c i="7" r="BK104"/>
  <c r="J104"/>
  <c r="J65"/>
  <c r="BK214"/>
  <c r="J214"/>
  <c r="J80"/>
  <c i="8" r="BK355"/>
  <c r="J355"/>
  <c r="J74"/>
  <c r="BK376"/>
  <c r="J376"/>
  <c r="J78"/>
  <c i="10" r="BK120"/>
  <c r="J120"/>
  <c r="J70"/>
  <c r="BK148"/>
  <c r="J148"/>
  <c r="J75"/>
  <c i="3" r="BK239"/>
  <c r="J239"/>
  <c r="J70"/>
  <c i="4" r="BK117"/>
  <c r="J117"/>
  <c r="J69"/>
  <c i="7" r="BK108"/>
  <c r="J108"/>
  <c r="J67"/>
  <c r="BK120"/>
  <c r="J120"/>
  <c r="J70"/>
  <c r="BK148"/>
  <c r="J148"/>
  <c r="J75"/>
  <c i="9" r="BK143"/>
  <c r="J143"/>
  <c r="J66"/>
  <c r="BK255"/>
  <c r="J255"/>
  <c r="J70"/>
  <c i="2" r="BK373"/>
  <c r="J373"/>
  <c r="J71"/>
  <c r="BK407"/>
  <c r="J407"/>
  <c r="J78"/>
  <c i="3" r="BK144"/>
  <c r="J144"/>
  <c r="J66"/>
  <c i="6" r="BK143"/>
  <c r="J143"/>
  <c r="J66"/>
  <c i="2" r="BK386"/>
  <c r="J386"/>
  <c r="J74"/>
  <c i="4" r="BK104"/>
  <c r="BK103"/>
  <c i="5" r="BK368"/>
  <c r="J368"/>
  <c r="J71"/>
  <c r="BK381"/>
  <c r="J381"/>
  <c r="J74"/>
  <c i="9" r="BK271"/>
  <c r="J271"/>
  <c r="J75"/>
  <c i="4" r="BK108"/>
  <c r="J108"/>
  <c r="J67"/>
  <c i="10" r="BK104"/>
  <c r="J104"/>
  <c r="J65"/>
  <c r="BK108"/>
  <c i="4" r="BK214"/>
  <c r="J214"/>
  <c r="J80"/>
  <c i="5" r="BK402"/>
  <c r="J402"/>
  <c r="J78"/>
  <c i="10" r="BK117"/>
  <c r="J117"/>
  <c r="J69"/>
  <c r="BK214"/>
  <c r="J214"/>
  <c r="J80"/>
  <c r="BE142"/>
  <c r="BE143"/>
  <c r="E50"/>
  <c r="J56"/>
  <c r="BE115"/>
  <c r="BE124"/>
  <c r="BE130"/>
  <c r="BE132"/>
  <c i="9" r="J99"/>
  <c r="J65"/>
  <c i="10" r="F99"/>
  <c r="BE111"/>
  <c r="BE121"/>
  <c r="BE140"/>
  <c r="BE146"/>
  <c r="BE150"/>
  <c r="BE105"/>
  <c r="BE113"/>
  <c r="BE141"/>
  <c r="BE154"/>
  <c r="BE161"/>
  <c r="BE184"/>
  <c r="BE194"/>
  <c r="BE197"/>
  <c r="BE205"/>
  <c i="9" r="J265"/>
  <c r="J74"/>
  <c i="10" r="BE109"/>
  <c r="BE118"/>
  <c r="BE126"/>
  <c r="BE134"/>
  <c r="BE135"/>
  <c r="BE137"/>
  <c r="BE149"/>
  <c r="BE160"/>
  <c r="BE181"/>
  <c r="BE186"/>
  <c r="BE203"/>
  <c r="BE207"/>
  <c r="BE209"/>
  <c r="BE144"/>
  <c r="BE145"/>
  <c r="BE147"/>
  <c r="BE151"/>
  <c r="BE153"/>
  <c r="BE156"/>
  <c r="BE165"/>
  <c r="BE166"/>
  <c r="BE168"/>
  <c r="BE172"/>
  <c r="BE175"/>
  <c r="BE177"/>
  <c r="BE179"/>
  <c r="BE182"/>
  <c r="BE191"/>
  <c r="BE199"/>
  <c r="BE213"/>
  <c r="BE215"/>
  <c r="BE152"/>
  <c r="BE155"/>
  <c r="BE157"/>
  <c r="BE158"/>
  <c r="BE164"/>
  <c r="BE167"/>
  <c r="BE170"/>
  <c r="BE174"/>
  <c r="BE178"/>
  <c r="BE180"/>
  <c r="BE201"/>
  <c r="BE211"/>
  <c i="8" r="BK101"/>
  <c r="J101"/>
  <c r="J64"/>
  <c r="J346"/>
  <c r="J73"/>
  <c r="BK358"/>
  <c r="J358"/>
  <c r="J75"/>
  <c i="9" r="J91"/>
  <c r="BE100"/>
  <c r="BE129"/>
  <c r="BE153"/>
  <c r="BE171"/>
  <c r="BE177"/>
  <c r="BE178"/>
  <c r="BE186"/>
  <c r="BE190"/>
  <c r="BE191"/>
  <c r="BE211"/>
  <c r="BE215"/>
  <c r="BE237"/>
  <c r="BE246"/>
  <c r="BE249"/>
  <c r="F94"/>
  <c r="BE105"/>
  <c r="BE110"/>
  <c r="BE182"/>
  <c r="BE183"/>
  <c r="BE239"/>
  <c r="BE256"/>
  <c r="BE266"/>
  <c r="BE156"/>
  <c r="BE184"/>
  <c r="BE262"/>
  <c r="BE267"/>
  <c r="BE176"/>
  <c r="BE213"/>
  <c r="BE238"/>
  <c r="BE260"/>
  <c r="BE272"/>
  <c r="BE123"/>
  <c r="BE144"/>
  <c r="BE163"/>
  <c r="BE165"/>
  <c r="BE167"/>
  <c r="BE203"/>
  <c r="BE209"/>
  <c r="BE231"/>
  <c r="BE244"/>
  <c r="BE252"/>
  <c r="BE270"/>
  <c r="BE115"/>
  <c r="BE117"/>
  <c r="BE136"/>
  <c r="BE158"/>
  <c r="BE205"/>
  <c r="BE217"/>
  <c r="BE235"/>
  <c r="BE120"/>
  <c r="BE188"/>
  <c r="BE201"/>
  <c r="BE126"/>
  <c r="BE192"/>
  <c r="BE223"/>
  <c r="BE141"/>
  <c r="BE173"/>
  <c r="BE187"/>
  <c r="BE198"/>
  <c r="BE219"/>
  <c r="BE228"/>
  <c r="E85"/>
  <c r="BE132"/>
  <c r="BE207"/>
  <c r="BE226"/>
  <c r="BE232"/>
  <c r="BE150"/>
  <c r="BE161"/>
  <c r="BE195"/>
  <c r="BE220"/>
  <c r="BE222"/>
  <c r="BE225"/>
  <c r="BE229"/>
  <c r="BE240"/>
  <c r="BE242"/>
  <c i="7" r="BK107"/>
  <c r="J107"/>
  <c r="J66"/>
  <c i="8" r="BE119"/>
  <c r="BE156"/>
  <c r="BE194"/>
  <c r="BE198"/>
  <c r="BE202"/>
  <c r="BE206"/>
  <c r="BE212"/>
  <c r="BE314"/>
  <c r="BE327"/>
  <c r="J56"/>
  <c r="BE135"/>
  <c r="BE217"/>
  <c r="BE226"/>
  <c r="BE272"/>
  <c r="BE111"/>
  <c r="BE142"/>
  <c r="BE201"/>
  <c r="BE205"/>
  <c r="BE336"/>
  <c r="BE361"/>
  <c r="BE372"/>
  <c r="BE375"/>
  <c r="BE377"/>
  <c r="BE107"/>
  <c r="BE115"/>
  <c r="BE183"/>
  <c r="BE193"/>
  <c r="BE209"/>
  <c r="BE211"/>
  <c r="BE254"/>
  <c r="BE269"/>
  <c r="BE275"/>
  <c r="BE282"/>
  <c r="BE353"/>
  <c r="BE370"/>
  <c r="BE294"/>
  <c r="BE320"/>
  <c r="BE364"/>
  <c r="BE367"/>
  <c r="BE369"/>
  <c i="7" r="BK162"/>
  <c r="J162"/>
  <c r="J77"/>
  <c i="8" r="BE103"/>
  <c r="BE126"/>
  <c r="BE130"/>
  <c r="BE133"/>
  <c r="BE159"/>
  <c r="BE196"/>
  <c r="BE229"/>
  <c r="BE250"/>
  <c r="BE317"/>
  <c i="7" r="BK103"/>
  <c r="J103"/>
  <c r="J64"/>
  <c i="8" r="F59"/>
  <c r="BE146"/>
  <c r="BE190"/>
  <c r="BE295"/>
  <c r="BE298"/>
  <c r="BE333"/>
  <c r="BE150"/>
  <c r="BE161"/>
  <c r="BE168"/>
  <c r="BE171"/>
  <c r="BE200"/>
  <c r="BE204"/>
  <c r="BE210"/>
  <c r="BE311"/>
  <c r="BE330"/>
  <c r="BE360"/>
  <c r="E50"/>
  <c r="BE179"/>
  <c r="BE191"/>
  <c r="BE208"/>
  <c r="BE223"/>
  <c r="BE241"/>
  <c r="BE258"/>
  <c r="BE265"/>
  <c r="BE293"/>
  <c r="BE356"/>
  <c r="BE177"/>
  <c r="BE187"/>
  <c r="BE192"/>
  <c r="BE207"/>
  <c r="BE215"/>
  <c r="BE219"/>
  <c r="BE279"/>
  <c r="BE339"/>
  <c r="BE343"/>
  <c r="BE347"/>
  <c r="BE351"/>
  <c r="BE174"/>
  <c r="BE262"/>
  <c r="BE299"/>
  <c r="BE323"/>
  <c i="6" r="J254"/>
  <c r="J74"/>
  <c i="7" r="BE105"/>
  <c r="BE115"/>
  <c r="BE153"/>
  <c r="BE174"/>
  <c i="6" r="BK98"/>
  <c r="J98"/>
  <c r="J64"/>
  <c i="7" r="E50"/>
  <c r="BE111"/>
  <c r="BE134"/>
  <c r="BE137"/>
  <c r="BE144"/>
  <c r="BE191"/>
  <c r="BE124"/>
  <c r="BE130"/>
  <c r="BE143"/>
  <c r="BE145"/>
  <c r="BE157"/>
  <c r="BE160"/>
  <c r="BE178"/>
  <c r="BE181"/>
  <c r="BE182"/>
  <c r="BE194"/>
  <c r="BE199"/>
  <c r="F59"/>
  <c r="BE118"/>
  <c r="BE156"/>
  <c r="BE164"/>
  <c r="BE211"/>
  <c r="BE141"/>
  <c r="BE151"/>
  <c r="BE180"/>
  <c r="BE201"/>
  <c r="BE213"/>
  <c r="BE215"/>
  <c r="J56"/>
  <c r="BE126"/>
  <c r="BE140"/>
  <c r="BE152"/>
  <c i="6" r="BK247"/>
  <c r="J247"/>
  <c r="J71"/>
  <c i="7" r="BE142"/>
  <c r="BE166"/>
  <c r="BE172"/>
  <c r="BE147"/>
  <c r="BE158"/>
  <c r="BE165"/>
  <c r="BE168"/>
  <c r="BE209"/>
  <c r="BE109"/>
  <c r="BE113"/>
  <c r="BE121"/>
  <c r="BE197"/>
  <c r="BE203"/>
  <c r="BE207"/>
  <c r="BE135"/>
  <c r="BE146"/>
  <c r="BE150"/>
  <c r="BE155"/>
  <c r="BE167"/>
  <c r="BE170"/>
  <c r="BE179"/>
  <c r="BE186"/>
  <c r="BE132"/>
  <c r="BE149"/>
  <c r="BE154"/>
  <c r="BE161"/>
  <c r="BE175"/>
  <c r="BE177"/>
  <c r="BE184"/>
  <c r="BE205"/>
  <c i="6" r="BE126"/>
  <c r="BE156"/>
  <c r="BE190"/>
  <c r="BE202"/>
  <c i="5" r="BK101"/>
  <c r="J101"/>
  <c r="J64"/>
  <c i="6" r="E50"/>
  <c r="BE120"/>
  <c i="5" r="J372"/>
  <c r="J73"/>
  <c i="6" r="F59"/>
  <c r="BE141"/>
  <c r="BE180"/>
  <c r="BE182"/>
  <c r="BE196"/>
  <c r="BE209"/>
  <c r="BE228"/>
  <c r="BE251"/>
  <c r="BE144"/>
  <c r="BE153"/>
  <c r="BE176"/>
  <c r="BE178"/>
  <c r="BE256"/>
  <c r="BE259"/>
  <c r="BE100"/>
  <c r="BE136"/>
  <c r="BE158"/>
  <c r="BE163"/>
  <c r="BE170"/>
  <c r="BE211"/>
  <c r="BE221"/>
  <c r="BE224"/>
  <c r="BE235"/>
  <c r="BE249"/>
  <c r="BE255"/>
  <c r="BE261"/>
  <c r="J56"/>
  <c r="BE105"/>
  <c r="BE161"/>
  <c r="BE165"/>
  <c r="BE172"/>
  <c i="5" r="BK384"/>
  <c r="J384"/>
  <c r="J75"/>
  <c i="6" r="BE185"/>
  <c r="BE208"/>
  <c r="BE231"/>
  <c r="BE123"/>
  <c r="BE187"/>
  <c r="BE194"/>
  <c r="BE212"/>
  <c r="BE214"/>
  <c r="BE215"/>
  <c r="BE218"/>
  <c r="BE220"/>
  <c r="BE238"/>
  <c r="BE167"/>
  <c r="BE206"/>
  <c r="BE226"/>
  <c r="BE129"/>
  <c r="BE150"/>
  <c r="BE171"/>
  <c r="BE204"/>
  <c r="BE229"/>
  <c r="BE241"/>
  <c r="BE110"/>
  <c r="BE115"/>
  <c r="BE132"/>
  <c r="BE192"/>
  <c r="BE198"/>
  <c r="BE200"/>
  <c r="BE217"/>
  <c r="BE227"/>
  <c r="BE117"/>
  <c r="BE177"/>
  <c r="BE181"/>
  <c r="BE233"/>
  <c r="BE245"/>
  <c i="5" r="F97"/>
  <c r="BE115"/>
  <c r="BE177"/>
  <c r="BE259"/>
  <c r="BE271"/>
  <c r="J56"/>
  <c r="BE119"/>
  <c r="BE197"/>
  <c r="BE199"/>
  <c r="BE200"/>
  <c r="BE202"/>
  <c r="BE210"/>
  <c r="BE263"/>
  <c r="BE301"/>
  <c i="4" r="J110"/>
  <c r="J68"/>
  <c i="5" r="BE198"/>
  <c r="BE204"/>
  <c r="BE205"/>
  <c r="BE215"/>
  <c r="BE220"/>
  <c r="BE325"/>
  <c r="BE359"/>
  <c r="BE373"/>
  <c r="BE398"/>
  <c i="4" r="J129"/>
  <c r="J73"/>
  <c r="BK162"/>
  <c r="J162"/>
  <c r="J77"/>
  <c i="5" r="BE127"/>
  <c r="BE138"/>
  <c r="BE289"/>
  <c r="BE292"/>
  <c r="BE295"/>
  <c r="BE322"/>
  <c r="BE331"/>
  <c r="BE353"/>
  <c r="BE390"/>
  <c r="BE395"/>
  <c r="BE401"/>
  <c r="BE165"/>
  <c r="BE183"/>
  <c r="BE196"/>
  <c r="BE255"/>
  <c r="BE267"/>
  <c r="BE285"/>
  <c r="BE340"/>
  <c r="BE386"/>
  <c r="BE387"/>
  <c r="BE393"/>
  <c r="BE396"/>
  <c r="BE403"/>
  <c i="4" r="J103"/>
  <c r="J64"/>
  <c i="5" r="BE123"/>
  <c r="BE156"/>
  <c r="BE185"/>
  <c r="BE214"/>
  <c r="BE279"/>
  <c r="BE328"/>
  <c i="4" r="J104"/>
  <c r="J65"/>
  <c i="5" r="BE103"/>
  <c r="BE174"/>
  <c r="BE231"/>
  <c r="BE275"/>
  <c r="E50"/>
  <c r="BE145"/>
  <c r="BE209"/>
  <c r="BE211"/>
  <c r="BE213"/>
  <c r="BE224"/>
  <c r="BE228"/>
  <c r="BE246"/>
  <c r="BE282"/>
  <c r="BE111"/>
  <c r="BE134"/>
  <c r="BE143"/>
  <c r="BE189"/>
  <c r="BE206"/>
  <c r="BE222"/>
  <c r="BE319"/>
  <c r="BE167"/>
  <c r="BE212"/>
  <c r="BE217"/>
  <c r="BE362"/>
  <c r="BE377"/>
  <c r="BE140"/>
  <c r="BE162"/>
  <c r="BE180"/>
  <c r="BE207"/>
  <c r="BE334"/>
  <c r="BE346"/>
  <c r="BE356"/>
  <c r="BE369"/>
  <c r="BE379"/>
  <c r="BE107"/>
  <c r="BE152"/>
  <c r="BE193"/>
  <c r="BE216"/>
  <c r="BE234"/>
  <c r="BE299"/>
  <c r="BE303"/>
  <c r="BE307"/>
  <c r="BE338"/>
  <c r="BE342"/>
  <c r="BE365"/>
  <c r="BE382"/>
  <c i="3" r="BK242"/>
  <c r="J242"/>
  <c r="J71"/>
  <c r="BK248"/>
  <c r="J248"/>
  <c r="J73"/>
  <c i="4" r="BE160"/>
  <c r="BE161"/>
  <c r="BE199"/>
  <c r="BE121"/>
  <c r="BE130"/>
  <c r="BE135"/>
  <c r="BE147"/>
  <c r="BE181"/>
  <c r="BE207"/>
  <c r="BE211"/>
  <c i="3" r="BK98"/>
  <c r="BK97"/>
  <c r="J97"/>
  <c i="4" r="J96"/>
  <c r="BE126"/>
  <c r="BE155"/>
  <c r="BE178"/>
  <c r="BE180"/>
  <c r="BE209"/>
  <c r="BE213"/>
  <c r="F99"/>
  <c r="BE109"/>
  <c r="BE124"/>
  <c r="BE166"/>
  <c r="BE144"/>
  <c r="BE146"/>
  <c r="BE149"/>
  <c r="BE157"/>
  <c r="BE167"/>
  <c r="BE168"/>
  <c r="BE175"/>
  <c r="BE215"/>
  <c r="BE115"/>
  <c r="BE143"/>
  <c r="BE152"/>
  <c r="BE172"/>
  <c r="BE205"/>
  <c r="E90"/>
  <c r="BE111"/>
  <c r="BE132"/>
  <c r="BE137"/>
  <c r="BE142"/>
  <c r="BE177"/>
  <c r="BE197"/>
  <c r="BE134"/>
  <c r="BE141"/>
  <c r="BE153"/>
  <c r="BE165"/>
  <c r="BE174"/>
  <c r="BE191"/>
  <c r="BE105"/>
  <c r="BE158"/>
  <c r="BE182"/>
  <c r="BE113"/>
  <c r="BE154"/>
  <c r="BE164"/>
  <c r="BE184"/>
  <c r="BE140"/>
  <c r="BE151"/>
  <c r="BE156"/>
  <c r="BE179"/>
  <c r="BE186"/>
  <c r="BE201"/>
  <c r="BE118"/>
  <c r="BE145"/>
  <c r="BE150"/>
  <c r="BE170"/>
  <c r="BE194"/>
  <c r="BE203"/>
  <c i="2" r="BK101"/>
  <c i="3" r="J56"/>
  <c r="F94"/>
  <c r="BE157"/>
  <c r="BE174"/>
  <c r="BE181"/>
  <c r="BE184"/>
  <c r="BE204"/>
  <c r="BE244"/>
  <c r="BE180"/>
  <c r="BE207"/>
  <c r="BE224"/>
  <c i="2" r="J390"/>
  <c r="J76"/>
  <c i="3" r="BE159"/>
  <c r="BE197"/>
  <c r="BE233"/>
  <c i="2" r="BK376"/>
  <c r="J376"/>
  <c r="J72"/>
  <c i="3" r="BE133"/>
  <c r="BE179"/>
  <c r="BE185"/>
  <c r="BE195"/>
  <c r="BE213"/>
  <c r="BE124"/>
  <c r="BE151"/>
  <c r="BE162"/>
  <c r="BE221"/>
  <c r="BE226"/>
  <c r="BE105"/>
  <c r="BE154"/>
  <c r="BE188"/>
  <c r="BE230"/>
  <c r="BE250"/>
  <c r="E50"/>
  <c r="BE121"/>
  <c r="BE142"/>
  <c r="BE199"/>
  <c r="BE201"/>
  <c r="BE203"/>
  <c r="BE206"/>
  <c r="BE240"/>
  <c r="BE116"/>
  <c r="BE127"/>
  <c r="BE175"/>
  <c r="BE210"/>
  <c r="BE212"/>
  <c r="BE219"/>
  <c r="BE111"/>
  <c r="BE168"/>
  <c r="BE173"/>
  <c r="BE216"/>
  <c r="BE254"/>
  <c r="BE256"/>
  <c r="BE137"/>
  <c r="BE145"/>
  <c r="BE170"/>
  <c r="BE209"/>
  <c r="BE223"/>
  <c r="BE100"/>
  <c r="BE118"/>
  <c r="BE130"/>
  <c r="BE190"/>
  <c r="BE228"/>
  <c r="BE236"/>
  <c r="BE246"/>
  <c r="BE251"/>
  <c r="BE164"/>
  <c r="BE183"/>
  <c r="BE193"/>
  <c r="BE215"/>
  <c r="BE222"/>
  <c i="1" r="BC56"/>
  <c i="2" r="F59"/>
  <c r="BE131"/>
  <c r="BE169"/>
  <c r="BE181"/>
  <c r="BE187"/>
  <c r="BE204"/>
  <c r="BE210"/>
  <c r="BE215"/>
  <c r="BE219"/>
  <c r="BE221"/>
  <c r="BE239"/>
  <c r="BE260"/>
  <c r="BE287"/>
  <c r="BE290"/>
  <c r="BE297"/>
  <c r="BE306"/>
  <c r="BE308"/>
  <c r="BE312"/>
  <c r="BE327"/>
  <c r="BE333"/>
  <c r="BE364"/>
  <c r="BE384"/>
  <c r="BE107"/>
  <c r="BE149"/>
  <c r="BE156"/>
  <c r="BE193"/>
  <c r="BE201"/>
  <c r="BE272"/>
  <c r="BE358"/>
  <c r="BE370"/>
  <c r="BE391"/>
  <c r="BE400"/>
  <c r="BE401"/>
  <c r="E50"/>
  <c r="BE111"/>
  <c r="BE123"/>
  <c r="BE127"/>
  <c r="BE138"/>
  <c r="BE142"/>
  <c r="BE144"/>
  <c r="BE171"/>
  <c r="BE184"/>
  <c r="BE189"/>
  <c r="BE202"/>
  <c r="BE206"/>
  <c r="BE211"/>
  <c r="BE217"/>
  <c r="BE222"/>
  <c r="BE227"/>
  <c r="BE251"/>
  <c r="BE264"/>
  <c r="BE284"/>
  <c r="BE294"/>
  <c r="BE324"/>
  <c r="BE330"/>
  <c r="BE336"/>
  <c r="BE339"/>
  <c r="BE343"/>
  <c r="BE408"/>
  <c r="J94"/>
  <c r="BE103"/>
  <c r="BE115"/>
  <c r="BE147"/>
  <c r="BE160"/>
  <c r="BE178"/>
  <c r="BE200"/>
  <c r="BE208"/>
  <c r="BE212"/>
  <c r="BE218"/>
  <c r="BE220"/>
  <c r="BE225"/>
  <c r="BE233"/>
  <c r="BE276"/>
  <c r="BE395"/>
  <c r="BE398"/>
  <c i="1" r="AW56"/>
  <c i="2" r="BE113"/>
  <c r="BE119"/>
  <c r="BE166"/>
  <c r="BE197"/>
  <c r="BE203"/>
  <c r="BE214"/>
  <c r="BE216"/>
  <c r="BE229"/>
  <c r="BE236"/>
  <c r="BE268"/>
  <c r="BE280"/>
  <c r="BE300"/>
  <c r="BE304"/>
  <c r="BE345"/>
  <c r="BE347"/>
  <c r="BE351"/>
  <c r="BE361"/>
  <c r="BE367"/>
  <c r="BE374"/>
  <c r="BE378"/>
  <c r="BE382"/>
  <c r="BE387"/>
  <c r="BE392"/>
  <c r="BE403"/>
  <c r="BE406"/>
  <c i="1" r="BA56"/>
  <c r="BB56"/>
  <c r="BD56"/>
  <c i="7" r="F39"/>
  <c i="1" r="BD62"/>
  <c i="3" r="F39"/>
  <c i="1" r="BD57"/>
  <c i="6" r="F37"/>
  <c i="1" r="BB61"/>
  <c i="7" r="J36"/>
  <c i="1" r="AW62"/>
  <c i="6" r="J36"/>
  <c i="1" r="AW61"/>
  <c i="5" r="F36"/>
  <c i="1" r="BA60"/>
  <c i="5" r="F37"/>
  <c i="1" r="BB60"/>
  <c r="AS54"/>
  <c i="8" r="F36"/>
  <c i="1" r="BA64"/>
  <c i="5" r="F38"/>
  <c i="1" r="BC60"/>
  <c i="6" r="F36"/>
  <c i="1" r="BA61"/>
  <c i="8" r="J36"/>
  <c i="1" r="AW64"/>
  <c i="10" r="J36"/>
  <c i="1" r="AW66"/>
  <c i="3" r="F38"/>
  <c i="1" r="BC57"/>
  <c i="10" r="F38"/>
  <c i="1" r="BC66"/>
  <c i="5" r="F39"/>
  <c i="1" r="BD60"/>
  <c i="10" r="F37"/>
  <c i="1" r="BB66"/>
  <c i="4" r="F36"/>
  <c i="1" r="BA58"/>
  <c i="4" r="F38"/>
  <c i="1" r="BC58"/>
  <c i="3" r="F36"/>
  <c i="1" r="BA57"/>
  <c i="9" r="J36"/>
  <c i="1" r="AW65"/>
  <c i="9" r="F39"/>
  <c i="1" r="BD65"/>
  <c i="4" r="F37"/>
  <c i="1" r="BB58"/>
  <c i="7" r="F36"/>
  <c i="1" r="BA62"/>
  <c i="9" r="F37"/>
  <c i="1" r="BB65"/>
  <c i="4" r="J36"/>
  <c i="1" r="AW58"/>
  <c i="3" r="J36"/>
  <c i="1" r="AW57"/>
  <c i="8" r="F39"/>
  <c i="1" r="BD64"/>
  <c i="9" r="F38"/>
  <c i="1" r="BC65"/>
  <c i="10" r="F39"/>
  <c i="1" r="BD66"/>
  <c i="8" r="F37"/>
  <c i="1" r="BB64"/>
  <c i="3" r="J32"/>
  <c i="7" r="F38"/>
  <c i="1" r="BC62"/>
  <c i="8" r="F38"/>
  <c i="1" r="BC64"/>
  <c i="10" r="F36"/>
  <c i="1" r="BA66"/>
  <c i="7" r="F37"/>
  <c i="1" r="BB62"/>
  <c i="5" r="J36"/>
  <c i="1" r="AW60"/>
  <c i="6" r="F39"/>
  <c i="1" r="BD61"/>
  <c i="3" r="F37"/>
  <c i="1" r="BB57"/>
  <c i="4" r="F39"/>
  <c i="1" r="BD58"/>
  <c i="9" r="F36"/>
  <c i="1" r="BA65"/>
  <c i="6" r="F38"/>
  <c i="1" r="BC61"/>
  <c i="10" l="1" r="BK107"/>
  <c r="J107"/>
  <c r="J66"/>
  <c r="T107"/>
  <c i="4" r="R107"/>
  <c i="7" r="R107"/>
  <c i="10" r="P128"/>
  <c i="9" r="P98"/>
  <c r="P97"/>
  <c i="1" r="AU65"/>
  <c i="8" r="P101"/>
  <c r="R101"/>
  <c r="R100"/>
  <c i="4" r="R128"/>
  <c r="BK128"/>
  <c r="J128"/>
  <c r="J72"/>
  <c i="10" r="P162"/>
  <c i="7" r="T162"/>
  <c r="T128"/>
  <c r="T102"/>
  <c i="3" r="P98"/>
  <c r="P97"/>
  <c i="1" r="AU57"/>
  <c i="10" r="R162"/>
  <c i="2" r="T101"/>
  <c r="T100"/>
  <c i="9" r="BK264"/>
  <c r="J264"/>
  <c r="J73"/>
  <c i="7" r="P128"/>
  <c i="8" r="T101"/>
  <c i="7" r="R162"/>
  <c i="8" r="P358"/>
  <c i="5" r="P101"/>
  <c r="P100"/>
  <c i="1" r="AU60"/>
  <c i="10" r="T128"/>
  <c r="T102"/>
  <c i="8" r="T358"/>
  <c i="5" r="T101"/>
  <c r="T100"/>
  <c i="9" r="R97"/>
  <c i="7" r="R128"/>
  <c r="R102"/>
  <c i="4" r="T128"/>
  <c r="T102"/>
  <c i="9" r="BK98"/>
  <c r="J98"/>
  <c r="J64"/>
  <c i="4" r="P128"/>
  <c r="P102"/>
  <c i="1" r="AU58"/>
  <c i="10" r="BK162"/>
  <c r="J162"/>
  <c r="J77"/>
  <c i="4" r="R162"/>
  <c i="6" r="P98"/>
  <c r="P97"/>
  <c i="1" r="AU61"/>
  <c i="10" r="R128"/>
  <c r="R102"/>
  <c i="3" r="T98"/>
  <c r="T97"/>
  <c i="7" r="P162"/>
  <c i="4" r="BK107"/>
  <c r="J107"/>
  <c r="J66"/>
  <c i="2" r="BK389"/>
  <c r="J389"/>
  <c r="J75"/>
  <c i="9" r="T98"/>
  <c r="T97"/>
  <c i="6" r="T98"/>
  <c r="T97"/>
  <c i="3" r="R97"/>
  <c i="10" r="BK128"/>
  <c r="J128"/>
  <c r="J72"/>
  <c i="2" r="R389"/>
  <c r="R100"/>
  <c r="P101"/>
  <c r="P100"/>
  <c i="1" r="AU56"/>
  <c i="6" r="BK253"/>
  <c r="J253"/>
  <c r="J73"/>
  <c i="7" r="BK128"/>
  <c r="J128"/>
  <c r="J72"/>
  <c i="10" r="BK103"/>
  <c r="BK102"/>
  <c r="J102"/>
  <c r="J63"/>
  <c i="9" r="BK258"/>
  <c r="J258"/>
  <c r="J71"/>
  <c i="10" r="J163"/>
  <c r="J78"/>
  <c r="J108"/>
  <c r="J67"/>
  <c r="J129"/>
  <c r="J73"/>
  <c i="8" r="BK100"/>
  <c r="J100"/>
  <c r="J63"/>
  <c i="7" r="BK102"/>
  <c r="J102"/>
  <c r="J63"/>
  <c i="6" r="BK97"/>
  <c r="J97"/>
  <c r="J63"/>
  <c i="5" r="BK100"/>
  <c r="J100"/>
  <c r="J63"/>
  <c i="4" r="BK102"/>
  <c r="J102"/>
  <c r="J63"/>
  <c i="1" r="AG57"/>
  <c i="3" r="J98"/>
  <c r="J64"/>
  <c r="J63"/>
  <c i="2" r="BK100"/>
  <c r="J100"/>
  <c r="J63"/>
  <c r="J101"/>
  <c r="J64"/>
  <c r="J35"/>
  <c i="1" r="AV56"/>
  <c r="AT56"/>
  <c i="4" r="F35"/>
  <c i="1" r="AZ58"/>
  <c i="6" r="F35"/>
  <c i="1" r="AZ61"/>
  <c i="9" r="J35"/>
  <c i="1" r="AV65"/>
  <c r="AT65"/>
  <c r="BB55"/>
  <c r="AX55"/>
  <c r="BA63"/>
  <c r="AW63"/>
  <c r="BB63"/>
  <c r="AX63"/>
  <c r="BC59"/>
  <c r="AY59"/>
  <c r="BA55"/>
  <c i="8" r="J35"/>
  <c i="1" r="AV64"/>
  <c r="AT64"/>
  <c i="4" r="J35"/>
  <c i="1" r="AV58"/>
  <c r="AT58"/>
  <c i="2" r="F35"/>
  <c i="1" r="AZ56"/>
  <c i="10" r="J35"/>
  <c i="1" r="AV66"/>
  <c r="AT66"/>
  <c i="6" r="J35"/>
  <c i="1" r="AV61"/>
  <c r="AT61"/>
  <c r="BD59"/>
  <c i="3" r="F35"/>
  <c i="1" r="AZ57"/>
  <c r="BC55"/>
  <c r="AY55"/>
  <c i="7" r="F35"/>
  <c i="1" r="AZ62"/>
  <c r="BA59"/>
  <c r="AW59"/>
  <c i="10" r="F35"/>
  <c i="1" r="AZ66"/>
  <c r="BD55"/>
  <c i="5" r="J35"/>
  <c i="1" r="AV60"/>
  <c r="AT60"/>
  <c i="3" r="J35"/>
  <c i="1" r="AV57"/>
  <c r="AT57"/>
  <c r="AN57"/>
  <c r="BC63"/>
  <c r="AY63"/>
  <c r="BD63"/>
  <c i="7" r="J35"/>
  <c i="1" r="AV62"/>
  <c r="AT62"/>
  <c i="9" r="F35"/>
  <c i="1" r="AZ65"/>
  <c i="5" r="F35"/>
  <c i="1" r="AZ60"/>
  <c r="BB59"/>
  <c r="AX59"/>
  <c i="8" r="F35"/>
  <c i="1" r="AZ64"/>
  <c i="4" l="1" r="R102"/>
  <c i="10" r="P102"/>
  <c i="1" r="AU66"/>
  <c i="7" r="P102"/>
  <c i="1" r="AU62"/>
  <c i="8" r="T100"/>
  <c r="P100"/>
  <c i="1" r="AU64"/>
  <c i="10" r="J103"/>
  <c r="J64"/>
  <c i="9" r="BK97"/>
  <c r="J97"/>
  <c i="3" r="J41"/>
  <c i="1" r="AU55"/>
  <c r="BC54"/>
  <c r="W32"/>
  <c r="BA54"/>
  <c r="W30"/>
  <c i="4" r="J32"/>
  <c i="1" r="AG58"/>
  <c r="AN58"/>
  <c i="6" r="J32"/>
  <c i="1" r="AG61"/>
  <c r="AN61"/>
  <c r="AZ55"/>
  <c r="AV55"/>
  <c r="AW55"/>
  <c i="7" r="J32"/>
  <c i="1" r="AG62"/>
  <c r="AN62"/>
  <c r="AZ63"/>
  <c r="AV63"/>
  <c r="AT63"/>
  <c i="9" r="J32"/>
  <c i="1" r="AG65"/>
  <c r="AU63"/>
  <c i="10" r="J32"/>
  <c i="1" r="AG66"/>
  <c r="BD54"/>
  <c r="W33"/>
  <c r="BB54"/>
  <c r="AX54"/>
  <c r="AU59"/>
  <c i="8" r="J32"/>
  <c i="1" r="AG64"/>
  <c i="2" r="J32"/>
  <c i="1" r="AG56"/>
  <c r="AZ59"/>
  <c r="AV59"/>
  <c r="AT59"/>
  <c i="5" r="J32"/>
  <c i="1" r="AG60"/>
  <c i="9" l="1" r="J41"/>
  <c i="10" r="J41"/>
  <c i="9" r="J63"/>
  <c i="8" r="J41"/>
  <c i="1" r="AN64"/>
  <c i="7" r="J41"/>
  <c i="6" r="J41"/>
  <c i="5" r="J41"/>
  <c i="1" r="AN60"/>
  <c i="4" r="J41"/>
  <c i="2" r="J41"/>
  <c i="1" r="AN56"/>
  <c r="AN65"/>
  <c r="AN66"/>
  <c r="AG59"/>
  <c r="AU54"/>
  <c r="AG55"/>
  <c r="AZ54"/>
  <c r="W29"/>
  <c r="W31"/>
  <c r="AT55"/>
  <c r="AY54"/>
  <c r="AW54"/>
  <c r="AK30"/>
  <c r="AG63"/>
  <c l="1" r="AN63"/>
  <c r="AN59"/>
  <c r="AN55"/>
  <c r="AV54"/>
  <c r="AK29"/>
  <c r="AG54"/>
  <c r="AK26"/>
  <c l="1" r="AK35"/>
  <c r="AT54"/>
  <c r="AN54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<sst xmlns="http://schemas.openxmlformats.org/spreadsheetml/2006/main">
  <si>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</si>
  <si>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</si>
  <si>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</si>
  <si>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</si>
  <si>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</si>
  <si>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{afdcc56f-9831-4bfe-8983-daea586ea7be}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</si>
  <si>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</si>
  <si>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</si>
  <si>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</si>
  <si>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</si>
  <si>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</si>
  <si>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</si>
  <si>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</si>
  <si>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</si>
  <si>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PFP_39</t>
  </si>
  <si>
    <t>Měnit lze pouze buňky se žlutým podbarvením!_x000d_
_x000d_
1) v Rekapitulaci stavby vyplňte údaje o Uchazeči (přenesou se do ostatních sestav i v jiných listech)_x000d_
_x000d_
2) na vybraných listech vyplňte v sestavě Soupis prací ceny u položek</t>
  </si>
  <si>
    <t>Stavba:</t>
  </si>
  <si>
    <t>Tuchlovice, oprava místních komunikací - lokalita východ</t>
  </si>
  <si>
    <t>KSO:</t>
  </si>
  <si>
    <t/>
  </si>
  <si>
    <t>CC-CZ:</t>
  </si>
  <si>
    <t>Místo:</t>
  </si>
  <si>
    <t>obec Tuchlovice</t>
  </si>
  <si>
    <t>Datum:</t>
  </si>
  <si>
    <t>14. 3. 2024</t>
  </si>
  <si>
    <t>Zadavatel:</t>
  </si>
  <si>
    <t>IČ:</t>
  </si>
  <si>
    <t>Obec Tuchlovice</t>
  </si>
  <si>
    <t>DIČ:</t>
  </si>
  <si>
    <t>Uchazeč:</t>
  </si>
  <si>
    <t>Vyplň údaj</t>
  </si>
  <si>
    <t>Projektant:</t>
  </si>
  <si>
    <t>PFProjekt s.r.o.</t>
  </si>
  <si>
    <t>True</t>
  </si>
  <si>
    <t>Zpracovatel:</t>
  </si>
  <si>
    <t>Lukáš Novák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</si>
  <si>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</si>
  <si>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</si>
  <si>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</si>
  <si>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</si>
  <si>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</si>
  <si>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</si>
  <si>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</si>
  <si>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</si>
  <si>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</si>
  <si>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</si>
  <si>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</si>
  <si>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</si>
  <si>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</si>
  <si>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</si>
  <si>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</si>
  <si>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</si>
  <si>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</si>
  <si>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</si>
  <si>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</si>
  <si>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</si>
  <si>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</si>
  <si>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</si>
  <si>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</si>
  <si>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</si>
  <si>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</si>
  <si>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</si>
  <si>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</si>
  <si>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</si>
  <si>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</si>
  <si>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</si>
  <si>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</si>
  <si>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</si>
  <si>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</si>
  <si>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</si>
  <si>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</si>
  <si>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</si>
  <si>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</si>
  <si>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</si>
  <si>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</si>
  <si>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</si>
  <si>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SO 101</t>
  </si>
  <si>
    <t>1. Úsek - ulice Dukelská</t>
  </si>
  <si>
    <t>STA</t>
  </si>
  <si>
    <t>1</t>
  </si>
  <si>
    <t>{292e9ae3-95ea-4174-9bf3-55c42a9e8327}</t>
  </si>
  <si>
    <t>2</t>
  </si>
  <si>
    <t>/</t>
  </si>
  <si>
    <t>SO 101.1</t>
  </si>
  <si>
    <t>Komunikace a zpevněné plochy - 1. úsek</t>
  </si>
  <si>
    <t>Soupis</t>
  </si>
  <si>
    <t>{45fd0c2c-ed13-43f3-a118-7e7eb8320403}</t>
  </si>
  <si>
    <t>SO 101.2</t>
  </si>
  <si>
    <t>Kanalizace a odvodnění</t>
  </si>
  <si>
    <t>{3b83dd25-0a85-4f72-8e35-99036e51bedb}</t>
  </si>
  <si>
    <t>SO 101.3</t>
  </si>
  <si>
    <t>Veřejné osvětlení</t>
  </si>
  <si>
    <t>{6771d538-39ba-4a4f-8b79-8953e2be1eb9}</t>
  </si>
  <si>
    <t>SO 102</t>
  </si>
  <si>
    <t>2. Úsek - ulice Osvobození</t>
  </si>
  <si>
    <t>{42b468f9-88de-4075-8033-9b7d1a39bc49}</t>
  </si>
  <si>
    <t>SO 102.1</t>
  </si>
  <si>
    <t>Komunikace a zpevněné plochy - 2. úsek</t>
  </si>
  <si>
    <t>{8b1ff286-3c27-4745-bcca-f4c0d9a0bb58}</t>
  </si>
  <si>
    <t>SO 102.2</t>
  </si>
  <si>
    <t>{5499c266-2d44-4f5d-8f3e-37e11dbda8f1}</t>
  </si>
  <si>
    <t>SO 102.3</t>
  </si>
  <si>
    <t>{e9472e7a-2601-427b-98f6-a226ed23fee4}</t>
  </si>
  <si>
    <t>SO 103</t>
  </si>
  <si>
    <t>3. Úsek - spojka Dukelská - Osvobození</t>
  </si>
  <si>
    <t>{ef78d422-e1f8-43da-9420-21464aa83c7b}</t>
  </si>
  <si>
    <t>SO 103.1</t>
  </si>
  <si>
    <t>Komunikace a zpevněné plochy - 3. úsek</t>
  </si>
  <si>
    <t>{4645e3d1-feda-40e2-8fc9-f6fed42fc92a}</t>
  </si>
  <si>
    <t>SO 103.2</t>
  </si>
  <si>
    <t>{8a8670e6-de5f-4ae5-887f-b98ff12b2011}</t>
  </si>
  <si>
    <t>SO 103.3</t>
  </si>
  <si>
    <t>{bd242a39-988e-4f71-9957-34f0920d9534}</t>
  </si>
  <si>
    <t>KRYCÍ LIST SOUPISU PRACÍ</t>
  </si>
  <si>
    <t>Objekt:</t>
  </si>
  <si>
    <t>SO 101 - 1. Úsek - ulice Dukelská</t>
  </si>
  <si>
    <t>Soupis:</t>
  </si>
  <si>
    <t>SO 101.1 - Komunikace a zpevněné plochy - 1. úsek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</si>
  <si>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</si>
  <si>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</si>
  <si>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</si>
  <si>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</si>
  <si>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</si>
  <si>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1 - Zemní práce</t>
  </si>
  <si>
    <t xml:space="preserve">    1a - Výsadba stromů</t>
  </si>
  <si>
    <t xml:space="preserve">    2 - Zakládání</t>
  </si>
  <si>
    <t xml:space="preserve">    5 - Komunikace pozemní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</si>
  <si>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</si>
  <si>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</si>
  <si>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</si>
  <si>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</si>
  <si>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711 - Izolace proti vodě, vlhkosti a plynům</t>
  </si>
  <si>
    <t>HZS - Hodinové zúčtovací sazby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</si>
  <si>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</si>
  <si>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</si>
  <si>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</si>
  <si>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VRN4 - Inženýrská činnost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</si>
  <si>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</si>
  <si>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</si>
  <si>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</si>
  <si>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</si>
  <si>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</si>
  <si>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</si>
  <si>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</si>
  <si>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</si>
  <si>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</si>
  <si>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</si>
  <si>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</si>
  <si>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</si>
  <si>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</si>
  <si>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</si>
  <si>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</si>
  <si>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</si>
  <si>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</si>
  <si>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</si>
  <si>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112101121</t>
  </si>
  <si>
    <t>Odstranění stromů s odřezáním kmene a s odvětvením jehličnatých bez odkornění, průměru kmene přes 100 do 300 mm</t>
  </si>
  <si>
    <t>kus</t>
  </si>
  <si>
    <t>CS ÚRS 2024 01</t>
  </si>
  <si>
    <t>4</t>
  </si>
  <si>
    <t>-1169376682</t>
  </si>
  <si>
    <t>Online PSC</t>
  </si>
  <si>
    <t>https://podminky.urs.cz/item/CS_URS_2024_01/112101121</t>
  </si>
  <si>
    <t>VV</t>
  </si>
  <si>
    <t>tůje, keře, výška do 2,0m</t>
  </si>
  <si>
    <t>20</t>
  </si>
  <si>
    <t>112251101</t>
  </si>
  <si>
    <t>Odstranění pařezů strojně s jejich vykopáním nebo vytrháním průměru přes 100 do 300 mm</t>
  </si>
  <si>
    <t>955347501</t>
  </si>
  <si>
    <t>https://podminky.urs.cz/item/CS_URS_2024_01/112251101</t>
  </si>
  <si>
    <t>3</t>
  </si>
  <si>
    <t>112101102</t>
  </si>
  <si>
    <t>Odstranění stromů s odřezáním kmene a s odvětvením listnatých, průměru kmene přes 300 do 500 mm</t>
  </si>
  <si>
    <t>406511772</t>
  </si>
  <si>
    <t>https://podminky.urs.cz/item/CS_URS_2024_01/112101102</t>
  </si>
  <si>
    <t>112251102</t>
  </si>
  <si>
    <t>Odstranění pařezů strojně s jejich vykopáním nebo vytrháním průměru přes 300 do 500 mm</t>
  </si>
  <si>
    <t>-724453046</t>
  </si>
  <si>
    <t>https://podminky.urs.cz/item/CS_URS_2024_01/112251102</t>
  </si>
  <si>
    <t>5</t>
  </si>
  <si>
    <t>113106123</t>
  </si>
  <si>
    <t>Rozebrání dlažeb komunikací pro pěší s přemístěním hmot na skládku na vzdálenost do 3 m nebo s naložením na dopravní prostředek s ložem z kameniva nebo živice a s jakoukoliv výplní spár ručně ze zámkové dlažby</t>
  </si>
  <si>
    <t>m2</t>
  </si>
  <si>
    <t>-1345375733</t>
  </si>
  <si>
    <t>https://podminky.urs.cz/item/CS_URS_2024_01/113106123</t>
  </si>
  <si>
    <t>chodníky a vjezdy z dlažby</t>
  </si>
  <si>
    <t>123+38</t>
  </si>
  <si>
    <t>6</t>
  </si>
  <si>
    <t>113107162</t>
  </si>
  <si>
    <t>Odstranění podkladů nebo krytů strojně plochy jednotlivě přes 50 m2 do 200 m2 s přemístěním hmot na skládku na vzdálenost do 20 m nebo s naložením na dopravní prostředek z kameniva hrubého drceného, o tl. vrstvy přes 100 do 200 mm</t>
  </si>
  <si>
    <t>1450334901</t>
  </si>
  <si>
    <t>https://podminky.urs.cz/item/CS_URS_2024_01/113107162</t>
  </si>
  <si>
    <t>7</t>
  </si>
  <si>
    <t>113107223</t>
  </si>
  <si>
    <t>Odstranění podkladů nebo krytů strojně plochy jednotlivě přes 200 m2 s přemístěním hmot na skládku na vzdálenost do 20 m nebo s naložením na dopravní prostředek z kameniva hrubého drceného, o tl. vrstvy přes 200 do 300 mm</t>
  </si>
  <si>
    <t>-806464112</t>
  </si>
  <si>
    <t>https://podminky.urs.cz/item/CS_URS_2024_01/113107223</t>
  </si>
  <si>
    <t>komunikace - živice</t>
  </si>
  <si>
    <t>831</t>
  </si>
  <si>
    <t>8</t>
  </si>
  <si>
    <t>113107243</t>
  </si>
  <si>
    <t>Odstranění podkladů nebo krytů strojně plochy jednotlivě přes 200 m2 s přemístěním hmot na skládku na vzdálenost do 20 m nebo s naložením na dopravní prostředek živičných, o tl. vrstvy přes 100 do 150 mm</t>
  </si>
  <si>
    <t>-646600461</t>
  </si>
  <si>
    <t>https://podminky.urs.cz/item/CS_URS_2024_01/113107243</t>
  </si>
  <si>
    <t>9</t>
  </si>
  <si>
    <t>113107323</t>
  </si>
  <si>
    <t>Odstranění podkladů nebo krytů strojně plochy jednotlivě do 50 m2 s přemístěním hmot na skládku na vzdálenost do 3 m nebo s naložením na dopravní prostředek z kameniva hrubého drceného, o tl. vrstvy přes 200 do 300 mm</t>
  </si>
  <si>
    <t>44058535</t>
  </si>
  <si>
    <t>https://podminky.urs.cz/item/CS_URS_2024_01/113107323</t>
  </si>
  <si>
    <t>komunikace - štěrk, recyklát</t>
  </si>
  <si>
    <t>46</t>
  </si>
  <si>
    <t>bourání krajnice a nezpevněných povrchů - štěrk</t>
  </si>
  <si>
    <t>Součet</t>
  </si>
  <si>
    <t>10</t>
  </si>
  <si>
    <t>113107332</t>
  </si>
  <si>
    <t>Odstranění podkladů nebo krytů strojně plochy jednotlivě do 50 m2 s přemístěním hmot na skládku na vzdálenost do 3 m nebo s naložením na dopravní prostředek z betonu prostého, o tl. vrstvy přes 150 do 300 mm</t>
  </si>
  <si>
    <t>-2067493650</t>
  </si>
  <si>
    <t>https://podminky.urs.cz/item/CS_URS_2024_01/113107332</t>
  </si>
  <si>
    <t xml:space="preserve">bourání betonových konstrukcí </t>
  </si>
  <si>
    <t>34</t>
  </si>
  <si>
    <t>11</t>
  </si>
  <si>
    <t>113154114</t>
  </si>
  <si>
    <t>Frézování živičného podkladu nebo krytu s naložením na dopravní prostředek plochy do 500 m2 bez překážek v trase pruhu šířky do 0,5 m, tloušťky vrstvy 100 mm</t>
  </si>
  <si>
    <t>1401051351</t>
  </si>
  <si>
    <t>https://podminky.urs.cz/item/CS_URS_2024_01/113154114</t>
  </si>
  <si>
    <t>113201112</t>
  </si>
  <si>
    <t>Vytrhání obrub s vybouráním lože, s přemístěním hmot na skládku na vzdálenost do 3 m nebo s naložením na dopravní prostředek silničních ležatých</t>
  </si>
  <si>
    <t>m</t>
  </si>
  <si>
    <t>-1945221502</t>
  </si>
  <si>
    <t>https://podminky.urs.cz/item/CS_URS_2024_01/113201112</t>
  </si>
  <si>
    <t>350</t>
  </si>
  <si>
    <t>13</t>
  </si>
  <si>
    <t>121151113</t>
  </si>
  <si>
    <t>Sejmutí ornice strojně při souvislé ploše přes 100 do 500 m2, tl. vrstvy do 200 mm</t>
  </si>
  <si>
    <t>-491829724</t>
  </si>
  <si>
    <t>https://podminky.urs.cz/item/CS_URS_2024_01/121151113</t>
  </si>
  <si>
    <t>14</t>
  </si>
  <si>
    <t>122251104</t>
  </si>
  <si>
    <t>Odkopávky a prokopávky nezapažené strojně v hornině třídy těžitelnosti I skupiny 3 přes 100 do 500 m3</t>
  </si>
  <si>
    <t>m3</t>
  </si>
  <si>
    <t>-72183809</t>
  </si>
  <si>
    <t>https://podminky.urs.cz/item/CS_URS_2024_01/122251104</t>
  </si>
  <si>
    <t>chodníky</t>
  </si>
  <si>
    <t>281,5*0,3</t>
  </si>
  <si>
    <t>vozovka</t>
  </si>
  <si>
    <t>1152,3*0,1</t>
  </si>
  <si>
    <t>15</t>
  </si>
  <si>
    <t>132251103</t>
  </si>
  <si>
    <t>Hloubení nezapažených rýh šířky do 800 mm strojně s urovnáním dna do předepsaného profilu a spádu v hornině třídy těžitelnosti I skupiny 3 přes 50 do 100 m3</t>
  </si>
  <si>
    <t>1855282747</t>
  </si>
  <si>
    <t>https://podminky.urs.cz/item/CS_URS_2024_01/132251103</t>
  </si>
  <si>
    <t>Drenáž</t>
  </si>
  <si>
    <t>140*0,4*0,5</t>
  </si>
  <si>
    <t>16</t>
  </si>
  <si>
    <t>162751117</t>
  </si>
  <si>
    <t>Vodorovné přemístění výkopku nebo sypaniny po suchu na obvyklém dopravním prostředku, bez naložení výkopku, avšak se složením bez rozhrnutí z horniny třídy těžitelnosti I skupiny 1 až 3 na vzdálenost přes 9 000 do 10 000 m</t>
  </si>
  <si>
    <t>-1777199902</t>
  </si>
  <si>
    <t>https://podminky.urs.cz/item/CS_URS_2024_01/162751117</t>
  </si>
  <si>
    <t>423*0,2</t>
  </si>
  <si>
    <t>199,68+28</t>
  </si>
  <si>
    <t>-10,4</t>
  </si>
  <si>
    <t>17</t>
  </si>
  <si>
    <t>162751119</t>
  </si>
  <si>
    <t>Vodorovné přemístění výkopku nebo sypaniny po suchu na obvyklém dopravním prostředku, bez naložení výkopku, avšak se složením bez rozhrnutí z horniny třídy těžitelnosti I skupiny 1 až 3 na vzdálenost Příplatek k ceně za každých dalších i započatých 1 000 m</t>
  </si>
  <si>
    <t>-36983089</t>
  </si>
  <si>
    <t>https://podminky.urs.cz/item/CS_URS_2024_01/162751119</t>
  </si>
  <si>
    <t>301,88*15</t>
  </si>
  <si>
    <t>18</t>
  </si>
  <si>
    <t>167151111</t>
  </si>
  <si>
    <t>Nakládání, skládání a překládání neulehlého výkopku nebo sypaniny strojně nakládání, množství přes 100 m3, z hornin třídy těžitelnosti I, skupiny 1 až 3</t>
  </si>
  <si>
    <t>1648100610</t>
  </si>
  <si>
    <t>https://podminky.urs.cz/item/CS_URS_2024_01/167151111</t>
  </si>
  <si>
    <t>19</t>
  </si>
  <si>
    <t>171151112</t>
  </si>
  <si>
    <t>Uložení sypanin do násypů strojně s rozprostřením sypaniny ve vrstvách a s hrubým urovnáním zhutněných z hornin nesoudržných kamenitých</t>
  </si>
  <si>
    <t>317082105</t>
  </si>
  <si>
    <t>https://podminky.urs.cz/item/CS_URS_2024_01/171151112</t>
  </si>
  <si>
    <t>hutněný násyp (použítí vhodné zeminy z výkopu)</t>
  </si>
  <si>
    <t>4,4</t>
  </si>
  <si>
    <t>zásyp zeminou za obrubníkem (použítí vhodné zeminy z výkopu)</t>
  </si>
  <si>
    <t>171201231</t>
  </si>
  <si>
    <t>Poplatek za uložení stavebního odpadu na recyklační skládce (skládkovné) zeminy a kamení zatříděného do Katalogu odpadů pod kódem 17 05 04</t>
  </si>
  <si>
    <t>t</t>
  </si>
  <si>
    <t>2047834189</t>
  </si>
  <si>
    <t>https://podminky.urs.cz/item/CS_URS_2024_01/171201231</t>
  </si>
  <si>
    <t>301,88*1,8</t>
  </si>
  <si>
    <t>171251201</t>
  </si>
  <si>
    <t>Uložení sypaniny na skládky nebo meziskládky bez hutnění s upravením uložené sypaniny do předepsaného tvaru</t>
  </si>
  <si>
    <t>2008629425</t>
  </si>
  <si>
    <t>https://podminky.urs.cz/item/CS_URS_2024_01/171251201</t>
  </si>
  <si>
    <t>301,88</t>
  </si>
  <si>
    <t>22</t>
  </si>
  <si>
    <t>181411131</t>
  </si>
  <si>
    <t>Založení trávníku na půdě předem připravené plochy do 1000 m2 výsevem včetně utažení parkového v rovině nebo na svahu do 1:5</t>
  </si>
  <si>
    <t>-2106116769</t>
  </si>
  <si>
    <t>https://podminky.urs.cz/item/CS_URS_2024_01/181411131</t>
  </si>
  <si>
    <t>155</t>
  </si>
  <si>
    <t>23</t>
  </si>
  <si>
    <t>M</t>
  </si>
  <si>
    <t>00572410</t>
  </si>
  <si>
    <t>osivo směs travní parková</t>
  </si>
  <si>
    <t>kg</t>
  </si>
  <si>
    <t>1154255158</t>
  </si>
  <si>
    <t>155*0,02 'Přepočtené koeficientem množství</t>
  </si>
  <si>
    <t>24</t>
  </si>
  <si>
    <t>181951112</t>
  </si>
  <si>
    <t>Úprava pláně vyrovnáním výškových rozdílů strojně v hornině třídy těžitelnosti I, skupiny 1 až 3 se zhutněním</t>
  </si>
  <si>
    <t>-2029500079</t>
  </si>
  <si>
    <t>https://podminky.urs.cz/item/CS_URS_2024_01/181951112</t>
  </si>
  <si>
    <t>součet zpevněných a upravených ploch - chodník, vjezd, vozovka, parking</t>
  </si>
  <si>
    <t>1433,8</t>
  </si>
  <si>
    <t>25</t>
  </si>
  <si>
    <t>182303111</t>
  </si>
  <si>
    <t>Doplnění zeminy nebo substrátu na travnatých plochách tloušťky do 50 mm v rovině nebo na svahu do 1:5</t>
  </si>
  <si>
    <t>1057586483</t>
  </si>
  <si>
    <t>https://podminky.urs.cz/item/CS_URS_2024_01/182303111</t>
  </si>
  <si>
    <t>tl.150mm (50mm x 3)</t>
  </si>
  <si>
    <t>155*3</t>
  </si>
  <si>
    <t>26</t>
  </si>
  <si>
    <t>10364101</t>
  </si>
  <si>
    <t>zemina pro terénní úpravy - ornice</t>
  </si>
  <si>
    <t>-2004802761</t>
  </si>
  <si>
    <t>155*0,15*1,6</t>
  </si>
  <si>
    <t>1a</t>
  </si>
  <si>
    <t>Výsadba stromů</t>
  </si>
  <si>
    <t>27</t>
  </si>
  <si>
    <t>K001</t>
  </si>
  <si>
    <t>Vytyčení výsadeb stromů</t>
  </si>
  <si>
    <t>ks</t>
  </si>
  <si>
    <t>-1848237864</t>
  </si>
  <si>
    <t>28</t>
  </si>
  <si>
    <t>K002</t>
  </si>
  <si>
    <t>Hloubení jamek pro vysazování rostlin v zemině 1 až 4 s výměnou půdy na 50 % v rovině nebo na svahu do 1:5, objemu přes 0,40 m3 do 1,00 m3</t>
  </si>
  <si>
    <t>758341633</t>
  </si>
  <si>
    <t>29</t>
  </si>
  <si>
    <t>K003</t>
  </si>
  <si>
    <t>Výsadba dřeviny s balem do předem vyhloubené jamky se zalitím v rovině nebo ve svahu 1:5 při průměru balu přes 400 do 500 mm</t>
  </si>
  <si>
    <t>-1836452165</t>
  </si>
  <si>
    <t>30</t>
  </si>
  <si>
    <t>4123R</t>
  </si>
  <si>
    <t xml:space="preserve">Crataegus laevigata 'Paul's Scarlet' - hloh obecný 12-14 </t>
  </si>
  <si>
    <t>-18566617</t>
  </si>
  <si>
    <t>31</t>
  </si>
  <si>
    <t>K004</t>
  </si>
  <si>
    <t>Dovoz vody pro zálivku rostlin na vzdálenost do 1000 m</t>
  </si>
  <si>
    <t>-1903948870</t>
  </si>
  <si>
    <t>0,08*9</t>
  </si>
  <si>
    <t>32</t>
  </si>
  <si>
    <t>K005</t>
  </si>
  <si>
    <t>Pěstební substrát 0,5 m3 / 1 ks, včetně ceny dopravy materiálu</t>
  </si>
  <si>
    <t>822909122</t>
  </si>
  <si>
    <t>0,5*9</t>
  </si>
  <si>
    <t>33</t>
  </si>
  <si>
    <t>K006</t>
  </si>
  <si>
    <t>Hnojení tabletovým hnojivem s obsahem ureaformu hořčíku a stopových prvků (5 ks tablet / strom), vč. ceny dopravy materiálu a aplikace</t>
  </si>
  <si>
    <t>-1111086271</t>
  </si>
  <si>
    <t>5*9</t>
  </si>
  <si>
    <t>K007</t>
  </si>
  <si>
    <t>Absorbční prostředek - práškový koncentrát v dávce 100 g ke každému stromu, včetně dopravy a aplikace</t>
  </si>
  <si>
    <t>1080429750</t>
  </si>
  <si>
    <t>35</t>
  </si>
  <si>
    <t>K008</t>
  </si>
  <si>
    <t>Ukotvení dřeviny třemi kůly, délky přes 1 do 2 m průměru do 100 mm</t>
  </si>
  <si>
    <t>2070403800</t>
  </si>
  <si>
    <t>36</t>
  </si>
  <si>
    <t>K009</t>
  </si>
  <si>
    <t>Dodání kůlů délky 2500 mm, průměru 60 mm (3 ks k jedné dřevině), vč. ceny dopravy materiálu</t>
  </si>
  <si>
    <t>688057672</t>
  </si>
  <si>
    <t>3*9</t>
  </si>
  <si>
    <t>37</t>
  </si>
  <si>
    <t>K010</t>
  </si>
  <si>
    <t>Dodání příčníků délky 500 mm, průměru 60 mm (3 ks k jedné dřevině), vč. ceny dopravy materiálu</t>
  </si>
  <si>
    <t>-1964179500</t>
  </si>
  <si>
    <t>38</t>
  </si>
  <si>
    <t>K011</t>
  </si>
  <si>
    <t>Dodání úvazku (3 ks k jedné dřevině) , vč. ceny dopravy materiálu</t>
  </si>
  <si>
    <t>1655071268</t>
  </si>
  <si>
    <t>39</t>
  </si>
  <si>
    <t>K012</t>
  </si>
  <si>
    <t>Zhotovení obalu kmene z rákosové nebo kokosové rohože v jedné vrstvě v rovině nebo na svahu do 1:5</t>
  </si>
  <si>
    <t>-1068190001</t>
  </si>
  <si>
    <t>40</t>
  </si>
  <si>
    <t>K013</t>
  </si>
  <si>
    <t>Dodávka kokosové nebo rákosové rohože na zhotovení obalu kmene, vč. ceny dopravy materiálu</t>
  </si>
  <si>
    <t>-52964718</t>
  </si>
  <si>
    <t>41</t>
  </si>
  <si>
    <t>K014</t>
  </si>
  <si>
    <t>Zhotovení závlahové mísy u soliterních dřevin v rovině nebo na svahu do 1:5, o průměru mísy přes 0,5 do 1 m</t>
  </si>
  <si>
    <t>-607049078</t>
  </si>
  <si>
    <t>42</t>
  </si>
  <si>
    <t>K015</t>
  </si>
  <si>
    <t>Dodávka mulčovací kůry tl. vrstvy 0,1 m, vč. dopravy</t>
  </si>
  <si>
    <t>881900592</t>
  </si>
  <si>
    <t>43</t>
  </si>
  <si>
    <t>K016</t>
  </si>
  <si>
    <t>Povýsadbový řez vysazených stromů vč. Likvidace odpadu</t>
  </si>
  <si>
    <t>439240752</t>
  </si>
  <si>
    <t>44</t>
  </si>
  <si>
    <t>K017</t>
  </si>
  <si>
    <t>Ošetření vysazených dřevin solitérních v rovině nebo na svahu do 1:5</t>
  </si>
  <si>
    <t>1386437857</t>
  </si>
  <si>
    <t>45</t>
  </si>
  <si>
    <t>K018</t>
  </si>
  <si>
    <t>Přesun hmot pro sadovnické a krajinářské účely - strojně dopravní vzdálenost do 5000 m</t>
  </si>
  <si>
    <t>1972763692</t>
  </si>
  <si>
    <t>0,9*9</t>
  </si>
  <si>
    <t>Zakládání</t>
  </si>
  <si>
    <t>212752411</t>
  </si>
  <si>
    <t>Trativody z drenážních trubek pro liniové stavby a komunikace se zřízením štěrkového lože pod trubky a s jejich obsypem v otevřeném výkopu trubka korugovaná sendvičová PE-HD SN 8 perforace 220° DN 100</t>
  </si>
  <si>
    <t>666601311</t>
  </si>
  <si>
    <t>https://podminky.urs.cz/item/CS_URS_2024_01/212752411</t>
  </si>
  <si>
    <t>47</t>
  </si>
  <si>
    <t>4165R</t>
  </si>
  <si>
    <t>M+D Chránička dělená pro ochranu sdělovacích kabelů</t>
  </si>
  <si>
    <t>1375058339</t>
  </si>
  <si>
    <t>Komunikace pozemní</t>
  </si>
  <si>
    <t>48</t>
  </si>
  <si>
    <t>561051111</t>
  </si>
  <si>
    <t>Zřízení podkladu ze zeminy upravené hydraulickými pojivy vápnem, cementem nebo směsnými pojivy (materiál ve specifikaci) s rozprostřením, promísením, vlhčením, zhutněním a ošetřením vodou plochy do 1 000 m2, tloušťka po zhutnění přes 300 do 350 mm</t>
  </si>
  <si>
    <t>-253807902</t>
  </si>
  <si>
    <t>https://podminky.urs.cz/item/CS_URS_2024_01/561051111</t>
  </si>
  <si>
    <t>komunikace - asfalt</t>
  </si>
  <si>
    <t>673,5</t>
  </si>
  <si>
    <t>49</t>
  </si>
  <si>
    <t>58522150</t>
  </si>
  <si>
    <t>cement portlandský směsný CEM II 32,5MPa</t>
  </si>
  <si>
    <t>-427645830</t>
  </si>
  <si>
    <t>předpoklad 120 kg/m3</t>
  </si>
  <si>
    <t>673,5*0,35*0,12</t>
  </si>
  <si>
    <t>50</t>
  </si>
  <si>
    <t>58591003</t>
  </si>
  <si>
    <t>pojivo hydraulické pro stabilizaci zeminy 70% vápna</t>
  </si>
  <si>
    <t>-137895574</t>
  </si>
  <si>
    <t>předpoklad 2 kg/m3</t>
  </si>
  <si>
    <t>673,5*0,35*0,002</t>
  </si>
  <si>
    <t>51</t>
  </si>
  <si>
    <t>564851111</t>
  </si>
  <si>
    <t>Podklad ze štěrkodrti ŠD s rozprostřením a zhutněním plochy přes 100 m2, po zhutnění tl. 150 mm</t>
  </si>
  <si>
    <t>-250718479</t>
  </si>
  <si>
    <t>https://podminky.urs.cz/item/CS_URS_2024_01/564851111</t>
  </si>
  <si>
    <t>vozovka - parkovací stání</t>
  </si>
  <si>
    <t xml:space="preserve">ŠD 32/63 + ŠD 8/32 </t>
  </si>
  <si>
    <t>127*2</t>
  </si>
  <si>
    <t>vozovka - vjezdy, zpomalovací prahy</t>
  </si>
  <si>
    <t>ŠD 0/32</t>
  </si>
  <si>
    <t>114,5+105+17,5</t>
  </si>
  <si>
    <t>přesah spodní podkladní vrsty vozovek pod krajními obrubníky</t>
  </si>
  <si>
    <t>ŠD 0/63</t>
  </si>
  <si>
    <t>112,8</t>
  </si>
  <si>
    <t>52</t>
  </si>
  <si>
    <t>564861111</t>
  </si>
  <si>
    <t>Podklad ze štěrkodrti ŠD s rozprostřením a zhutněním plochy přes 100 m2, po zhutnění tl. 200 mm</t>
  </si>
  <si>
    <t>1416706557</t>
  </si>
  <si>
    <t>https://podminky.urs.cz/item/CS_URS_2024_01/564861111</t>
  </si>
  <si>
    <t>chodník - dlažba</t>
  </si>
  <si>
    <t>256+25,5</t>
  </si>
  <si>
    <t>53</t>
  </si>
  <si>
    <t>565135101</t>
  </si>
  <si>
    <t>Asfaltový beton vrstva podkladní ACP 16 (obalované kamenivo střednězrnné - OKS) s rozprostřením a zhutněním v pruhu šířky do 1,5 m, po zhutnění tl. 50 mm</t>
  </si>
  <si>
    <t>-1873989468</t>
  </si>
  <si>
    <t>https://podminky.urs.cz/item/CS_URS_2024_01/565135101</t>
  </si>
  <si>
    <t>doplnění asfaltového souvrství</t>
  </si>
  <si>
    <t>54</t>
  </si>
  <si>
    <t>573211106</t>
  </si>
  <si>
    <t>Postřik spojovací PS bez posypu kamenivem z asfaltu silničního, v množství 0,20 kg/m2</t>
  </si>
  <si>
    <t>1722344384</t>
  </si>
  <si>
    <t>https://podminky.urs.cz/item/CS_URS_2024_01/573211106</t>
  </si>
  <si>
    <t>17*2</t>
  </si>
  <si>
    <t>55</t>
  </si>
  <si>
    <t>573231106</t>
  </si>
  <si>
    <t>Postřik spojovací PS bez posypu kamenivem ze silniční emulze, v množství 0,30 kg/m2</t>
  </si>
  <si>
    <t>1890536394</t>
  </si>
  <si>
    <t>https://podminky.urs.cz/item/CS_URS_2024_01/573231106</t>
  </si>
  <si>
    <t>56</t>
  </si>
  <si>
    <t>577134031</t>
  </si>
  <si>
    <t>Asfaltový beton vrstva obrusná ACO 11 (ABS) s rozprostřením a se zhutněním z modifikovaného asfaltu v pruhu šířky do 1,5 m, po zhutnění tl. 40 mm</t>
  </si>
  <si>
    <t>1975042537</t>
  </si>
  <si>
    <t>https://podminky.urs.cz/item/CS_URS_2024_01/577134031</t>
  </si>
  <si>
    <t>57</t>
  </si>
  <si>
    <t>577154141</t>
  </si>
  <si>
    <t>Asfaltový beton vrstva obrusná ACO 11 (ABS) s rozprostřením a se zhutněním z modifikovaného asfaltu v pruhu šířky přes 3 m, po zhutnění tl. 60 mm</t>
  </si>
  <si>
    <t>-1669849197</t>
  </si>
  <si>
    <t>https://podminky.urs.cz/item/CS_URS_2024_01/577154141</t>
  </si>
  <si>
    <t>58</t>
  </si>
  <si>
    <t>596211113</t>
  </si>
  <si>
    <t>Kladení dlažby z betonových zámkových dlaždic komunikací pro pěší ručně s ložem z kameniva těženého nebo drceného tl. do 40 mm, s vyplněním spár s dvojitým hutněním, vibrováním a se smetením přebytečného materiálu na krajnici tl. 60 mm skupiny A, pro plochy přes 300 m2</t>
  </si>
  <si>
    <t>662414136</t>
  </si>
  <si>
    <t>https://podminky.urs.cz/item/CS_URS_2024_01/596211113</t>
  </si>
  <si>
    <t>59</t>
  </si>
  <si>
    <t>59245018</t>
  </si>
  <si>
    <t>dlažba skladebná betonová 200x100mm tl 60mm přírodní</t>
  </si>
  <si>
    <t>-1645400945</t>
  </si>
  <si>
    <t>256</t>
  </si>
  <si>
    <t>256*1,01 'Přepočtené koeficientem množství</t>
  </si>
  <si>
    <t>60</t>
  </si>
  <si>
    <t>59245006</t>
  </si>
  <si>
    <t>dlažba pro nevidomé betonová 200x100mm tl 60mm barevná</t>
  </si>
  <si>
    <t>84463688</t>
  </si>
  <si>
    <t>25,5</t>
  </si>
  <si>
    <t>25,5*1,01 'Přepočtené koeficientem množství</t>
  </si>
  <si>
    <t>61</t>
  </si>
  <si>
    <t>596212212</t>
  </si>
  <si>
    <t>Kladení dlažby z betonových zámkových dlaždic pozemních komunikací ručně s ložem z kameniva těženého nebo drceného tl. do 50 mm, s vyplněním spár, s dvojitým hutněním vibrováním a se smetením přebytečného materiálu na krajnici tl. 80 mm skupiny A, pro plochy přes 100 do 300 m2</t>
  </si>
  <si>
    <t>1884357887</t>
  </si>
  <si>
    <t>https://podminky.urs.cz/item/CS_URS_2024_01/596212212</t>
  </si>
  <si>
    <t>62</t>
  </si>
  <si>
    <t>59245020</t>
  </si>
  <si>
    <t>dlažba skladebná betonová 200x100mm tl 80mm přírodní</t>
  </si>
  <si>
    <t>-599254199</t>
  </si>
  <si>
    <t>114,5+105</t>
  </si>
  <si>
    <t>219,5*1,02 'Přepočtené koeficientem množství</t>
  </si>
  <si>
    <t>63</t>
  </si>
  <si>
    <t>59245226</t>
  </si>
  <si>
    <t>dlažba pro nevidomé betonová 200x100mm tl 80mm barevná</t>
  </si>
  <si>
    <t>-124895193</t>
  </si>
  <si>
    <t>17,5</t>
  </si>
  <si>
    <t>17,5*1,02 'Přepočtené koeficientem množství</t>
  </si>
  <si>
    <t>64</t>
  </si>
  <si>
    <t>596412212</t>
  </si>
  <si>
    <t>Kladení dlažby z betonových vegetačních dlaždic pozemních komunikací s ložem z kameniva těženého nebo drceného tl. do 50 mm, s vyplněním spár a vegetačních otvorů, s hutněním vibrováním tl. 80 mm, pro plochy přes 100 do 300 m2</t>
  </si>
  <si>
    <t>-1880835384</t>
  </si>
  <si>
    <t>https://podminky.urs.cz/item/CS_URS_2024_01/596412212</t>
  </si>
  <si>
    <t>127</t>
  </si>
  <si>
    <t>65</t>
  </si>
  <si>
    <t>M45036</t>
  </si>
  <si>
    <t>dlažba plošná vegetační betonová 140x210mm tl 80 mm, s distančními nálisky 30mm</t>
  </si>
  <si>
    <t>-1865249966</t>
  </si>
  <si>
    <t>127*1,02 'Přepočtené koeficientem množství</t>
  </si>
  <si>
    <t>66</t>
  </si>
  <si>
    <t>R7713501</t>
  </si>
  <si>
    <t>M+D Přídlažba vozovková, dlažba 250x500x80mm, včetně podkladních vrstev, kompletní dodávka</t>
  </si>
  <si>
    <t>231411089</t>
  </si>
  <si>
    <t>Ostatní konstrukce a práce, bourání</t>
  </si>
  <si>
    <t>67</t>
  </si>
  <si>
    <t>915231112</t>
  </si>
  <si>
    <t>Vodorovné dopravní značení stříkaným plastem přechody pro chodce, šipky, symboly nápisy bílé retroreflexní</t>
  </si>
  <si>
    <t>-1213151898</t>
  </si>
  <si>
    <t>https://podminky.urs.cz/item/CS_URS_2024_01/915231112</t>
  </si>
  <si>
    <t>V7b</t>
  </si>
  <si>
    <t>4*5*3</t>
  </si>
  <si>
    <t>68</t>
  </si>
  <si>
    <t>916131213X</t>
  </si>
  <si>
    <t>Osazení silničního obrubníku betonového se zřízením lože, s vyplněním a zatřením spár cementovou maltou stojatého s boční opěrou z betonu prostého C35/45 XF4, do lože z betonu prostého</t>
  </si>
  <si>
    <t>-2096885538</t>
  </si>
  <si>
    <t>BO 15/25</t>
  </si>
  <si>
    <t>220</t>
  </si>
  <si>
    <t>BO 15/25 R1</t>
  </si>
  <si>
    <t>BO 15/15</t>
  </si>
  <si>
    <t>116</t>
  </si>
  <si>
    <t>BO 150/150-250</t>
  </si>
  <si>
    <t>12+12</t>
  </si>
  <si>
    <t>BO 10/25</t>
  </si>
  <si>
    <t>101</t>
  </si>
  <si>
    <t>69</t>
  </si>
  <si>
    <t>59217031</t>
  </si>
  <si>
    <t>obrubník silniční betonový 1000x150x250mm</t>
  </si>
  <si>
    <t>1110044102</t>
  </si>
  <si>
    <t>220*1,04 'Přepočtené koeficientem množství</t>
  </si>
  <si>
    <t>70</t>
  </si>
  <si>
    <t>59217075</t>
  </si>
  <si>
    <t>obrubník silniční obloukový betonový R 1-16m 300x300mm</t>
  </si>
  <si>
    <t>320291617</t>
  </si>
  <si>
    <t>16*1,04 'Přepočtené koeficientem množství</t>
  </si>
  <si>
    <t>71</t>
  </si>
  <si>
    <t>59217032</t>
  </si>
  <si>
    <t>obrubník silniční betonový 1000x150x150mm</t>
  </si>
  <si>
    <t>365939384</t>
  </si>
  <si>
    <t>116*1,04 'Přepočtené koeficientem množství</t>
  </si>
  <si>
    <t>72</t>
  </si>
  <si>
    <t>59217030</t>
  </si>
  <si>
    <t>obrubník silniční betonový přechodový 1000x150x150-250mm</t>
  </si>
  <si>
    <t>713694276</t>
  </si>
  <si>
    <t>24*1,04 'Přepočtené koeficientem množství</t>
  </si>
  <si>
    <t>73</t>
  </si>
  <si>
    <t>59217072</t>
  </si>
  <si>
    <t>obrubník silniční betonový 1000x100x250mm</t>
  </si>
  <si>
    <t>-364882567</t>
  </si>
  <si>
    <t>101*1,04 'Přepočtené koeficientem množství</t>
  </si>
  <si>
    <t>74</t>
  </si>
  <si>
    <t>916231213</t>
  </si>
  <si>
    <t>Osazení chodníkového obrubníku betonového se zřízením lože, s vyplněním a zatřením spár cementovou maltou stojatého s boční opěrou z betonu prostého, do lože z betonu prostého</t>
  </si>
  <si>
    <t>-1559199343</t>
  </si>
  <si>
    <t>https://podminky.urs.cz/item/CS_URS_2024_01/916231213</t>
  </si>
  <si>
    <t>BO 8/25</t>
  </si>
  <si>
    <t>75</t>
  </si>
  <si>
    <t>59217016</t>
  </si>
  <si>
    <t>obrubník betonový chodníkový 1000x80x250mm</t>
  </si>
  <si>
    <t>31411563</t>
  </si>
  <si>
    <t>25*1,02 'Přepočtené koeficientem množství</t>
  </si>
  <si>
    <t>76</t>
  </si>
  <si>
    <t>919122132</t>
  </si>
  <si>
    <t>Utěsnění dilatačních spár zálivkou za tepla v cementobetonovém nebo živičném krytu včetně adhezního nátěru s těsnicím profilem pod zálivkou, pro komůrky šířky 20 mm, hloubky 40 mm</t>
  </si>
  <si>
    <t>2088889424</t>
  </si>
  <si>
    <t>https://podminky.urs.cz/item/CS_URS_2024_01/919122132</t>
  </si>
  <si>
    <t>77</t>
  </si>
  <si>
    <t>919735113</t>
  </si>
  <si>
    <t>Řezání stávajícího živičného krytu nebo podkladu hloubky přes 100 do 150 mm</t>
  </si>
  <si>
    <t>4108035</t>
  </si>
  <si>
    <t>https://podminky.urs.cz/item/CS_URS_2024_01/919735113</t>
  </si>
  <si>
    <t>997</t>
  </si>
  <si>
    <t>Přesun sutě</t>
  </si>
  <si>
    <t>78</t>
  </si>
  <si>
    <t>997221571</t>
  </si>
  <si>
    <t>Vodorovná doprava vybouraných hmot bez naložení, ale se složením a s hrubým urovnáním na vzdálenost do 1 km</t>
  </si>
  <si>
    <t>1743654012</t>
  </si>
  <si>
    <t>https://podminky.urs.cz/item/CS_URS_2024_01/997221571</t>
  </si>
  <si>
    <t>872,486</t>
  </si>
  <si>
    <t>suť z vybourané komunikace bude použita k recyklaci do podkladu nové vozovky</t>
  </si>
  <si>
    <t>-365,64</t>
  </si>
  <si>
    <t>-262,596</t>
  </si>
  <si>
    <t>79</t>
  </si>
  <si>
    <t>997221579</t>
  </si>
  <si>
    <t>Vodorovná doprava vybouraných hmot bez naložení, ale se složením a s hrubým urovnáním na vzdálenost Příplatek k ceně za každý další započatý 1 km přes 1 km</t>
  </si>
  <si>
    <t>2046133138</t>
  </si>
  <si>
    <t>https://podminky.urs.cz/item/CS_URS_2024_01/997221579</t>
  </si>
  <si>
    <t>244,25*24</t>
  </si>
  <si>
    <t>80</t>
  </si>
  <si>
    <t>997221612</t>
  </si>
  <si>
    <t>Nakládání na dopravní prostředky pro vodorovnou dopravu vybouraných hmot</t>
  </si>
  <si>
    <t>-1809594436</t>
  </si>
  <si>
    <t>https://podminky.urs.cz/item/CS_URS_2024_01/997221612</t>
  </si>
  <si>
    <t>244,25</t>
  </si>
  <si>
    <t>81</t>
  </si>
  <si>
    <t>997221861</t>
  </si>
  <si>
    <t>Poplatek za uložení stavebního odpadu na recyklační skládce (skládkovné) z prostého betonu zatříděného do Katalogu odpadů pod kódem 17 01 01</t>
  </si>
  <si>
    <t>-371774405</t>
  </si>
  <si>
    <t>https://podminky.urs.cz/item/CS_URS_2024_01/997221861</t>
  </si>
  <si>
    <t>41,86+21,25+101,5</t>
  </si>
  <si>
    <t>82</t>
  </si>
  <si>
    <t>997221873</t>
  </si>
  <si>
    <t>601678205</t>
  </si>
  <si>
    <t>https://podminky.urs.cz/item/CS_URS_2024_01/997221873</t>
  </si>
  <si>
    <t>46,69+29,04</t>
  </si>
  <si>
    <t>83</t>
  </si>
  <si>
    <t>997221875</t>
  </si>
  <si>
    <t>Poplatek za uložení stavebního odpadu na recyklační skládce (skládkovné) asfaltového bez obsahu dehtu zatříděného do Katalogu odpadů pod kódem 17 03 02</t>
  </si>
  <si>
    <t>184519387</t>
  </si>
  <si>
    <t>https://podminky.urs.cz/item/CS_URS_2024_01/997221875</t>
  </si>
  <si>
    <t>3,91</t>
  </si>
  <si>
    <t>998</t>
  </si>
  <si>
    <t>Přesun hmot</t>
  </si>
  <si>
    <t>84</t>
  </si>
  <si>
    <t>998225111</t>
  </si>
  <si>
    <t>Přesun hmot pro komunikace s krytem z kameniva, monolitickým betonovým nebo živičným dopravní vzdálenost do 200 m jakékoliv délky objektu</t>
  </si>
  <si>
    <t>796515413</t>
  </si>
  <si>
    <t>https://podminky.urs.cz/item/CS_URS_2024_01/998225111</t>
  </si>
  <si>
    <t>PSV</t>
  </si>
  <si>
    <t>Práce a dodávky PSV</t>
  </si>
  <si>
    <t>711</t>
  </si>
  <si>
    <t>Izolace proti vodě, vlhkosti a plynům</t>
  </si>
  <si>
    <t>85</t>
  </si>
  <si>
    <t>711161273</t>
  </si>
  <si>
    <t>Provedení izolace proti zemní vlhkosti nopovou fólií na ploše svislé S z nopové fólie</t>
  </si>
  <si>
    <t>-500547424</t>
  </si>
  <si>
    <t>https://podminky.urs.cz/item/CS_URS_2024_01/711161273</t>
  </si>
  <si>
    <t>na fasádě a podezdívce stávajícího oplocení</t>
  </si>
  <si>
    <t>266*0,3</t>
  </si>
  <si>
    <t>86</t>
  </si>
  <si>
    <t>28323005</t>
  </si>
  <si>
    <t>fólie profilovaná (nopová) drenážní HDPE s výškou nopů 8mm</t>
  </si>
  <si>
    <t>1513413607</t>
  </si>
  <si>
    <t>79,8*1,221 'Přepočtené koeficientem množství</t>
  </si>
  <si>
    <t>87</t>
  </si>
  <si>
    <t>998711101</t>
  </si>
  <si>
    <t>Přesun hmot pro izolace proti vodě, vlhkosti a plynům stanovený z hmotnosti přesunovaného materiálu vodorovná dopravní vzdálenost do 50 m základní v objektech výšky do 6 m</t>
  </si>
  <si>
    <t>1652054771</t>
  </si>
  <si>
    <t>https://podminky.urs.cz/item/CS_URS_2024_01/998711101</t>
  </si>
  <si>
    <t>HZS</t>
  </si>
  <si>
    <t>Hodinové zúčtovací sazby</t>
  </si>
  <si>
    <t>88</t>
  </si>
  <si>
    <t>HZS1292</t>
  </si>
  <si>
    <t>Hodinové zúčtovací sazby profesí HSV zemní a pomocné práce stavební dělník</t>
  </si>
  <si>
    <t>hod</t>
  </si>
  <si>
    <t>512</t>
  </si>
  <si>
    <t>-516012600</t>
  </si>
  <si>
    <t>https://podminky.urs.cz/item/CS_URS_2024_01/HZS1292</t>
  </si>
  <si>
    <t>VRN</t>
  </si>
  <si>
    <t>Vedlejší rozpočtové náklady</t>
  </si>
  <si>
    <t>VRN1</t>
  </si>
  <si>
    <t>Průzkumné, geodetické a projektové práce</t>
  </si>
  <si>
    <t>89</t>
  </si>
  <si>
    <t>01210300015</t>
  </si>
  <si>
    <t>Vytyčení stávajících inženýrských sítí</t>
  </si>
  <si>
    <t>soubor</t>
  </si>
  <si>
    <t>1024</t>
  </si>
  <si>
    <t>-2019012749</t>
  </si>
  <si>
    <t>90</t>
  </si>
  <si>
    <t>012303000</t>
  </si>
  <si>
    <t>Geometrický plán</t>
  </si>
  <si>
    <t>nh</t>
  </si>
  <si>
    <t>-107075943</t>
  </si>
  <si>
    <t>HZS Geodet</t>
  </si>
  <si>
    <t>91</t>
  </si>
  <si>
    <t>013254000</t>
  </si>
  <si>
    <t>Dokumentace skutečného provedení stavby - 3x paré</t>
  </si>
  <si>
    <t>-2110188046</t>
  </si>
  <si>
    <t>HZS technik odborný</t>
  </si>
  <si>
    <t>92</t>
  </si>
  <si>
    <t>01543441</t>
  </si>
  <si>
    <t>Realizační dokumentace stavby</t>
  </si>
  <si>
    <t>168007641</t>
  </si>
  <si>
    <t>VRN3</t>
  </si>
  <si>
    <t>Zařízení staveniště</t>
  </si>
  <si>
    <t>93</t>
  </si>
  <si>
    <t>032903000</t>
  </si>
  <si>
    <t>Náklady na provoz a údržbu vybavení staveniště</t>
  </si>
  <si>
    <t>kpl</t>
  </si>
  <si>
    <t>710754484</t>
  </si>
  <si>
    <t>94</t>
  </si>
  <si>
    <t>034103000</t>
  </si>
  <si>
    <t>Oplocení staveniště</t>
  </si>
  <si>
    <t>souhrn</t>
  </si>
  <si>
    <t>-1440048489</t>
  </si>
  <si>
    <t>95</t>
  </si>
  <si>
    <t>034303000</t>
  </si>
  <si>
    <t>Dopravní značení na staveništi</t>
  </si>
  <si>
    <t>-129349913</t>
  </si>
  <si>
    <t>ocenit DIO, včetně nákladů na následné rozmístění značek</t>
  </si>
  <si>
    <t>96</t>
  </si>
  <si>
    <t>034503000</t>
  </si>
  <si>
    <t>Informační tabule na staveništi</t>
  </si>
  <si>
    <t>-641099059</t>
  </si>
  <si>
    <t>VRN4</t>
  </si>
  <si>
    <t>Inženýrská činnost</t>
  </si>
  <si>
    <t>97</t>
  </si>
  <si>
    <t>043134000</t>
  </si>
  <si>
    <t>Zkoušky zatěžovací</t>
  </si>
  <si>
    <t>-1956864943</t>
  </si>
  <si>
    <t>SO 101.2 - Kanalizace a odvodnění</t>
  </si>
  <si>
    <t xml:space="preserve">    4 - Vodorovné konstrukce</t>
  </si>
  <si>
    <t xml:space="preserve">    8 - Trubní vedení</t>
  </si>
  <si>
    <t xml:space="preserve">    721 - Zdravotechnika - vnitřní kanalizace</t>
  </si>
  <si>
    <t>131251102</t>
  </si>
  <si>
    <t>Hloubení nezapažených jam a zářezů strojně s urovnáním dna do předepsaného profilu a spádu v hornině třídy těžitelnosti I skupiny 3 přes 20 do 50 m3</t>
  </si>
  <si>
    <t>-909976752</t>
  </si>
  <si>
    <t>https://podminky.urs.cz/item/CS_URS_2024_01/131251102</t>
  </si>
  <si>
    <t>šachty</t>
  </si>
  <si>
    <t>1,5*1,5*3*6</t>
  </si>
  <si>
    <t>132254104</t>
  </si>
  <si>
    <t>Hloubení zapažených rýh šířky do 800 mm strojně s urovnáním dna do předepsaného profilu a spádu v hornině třídy těžitelnosti I skupiny 3 přes 100 m3</t>
  </si>
  <si>
    <t>694705251</t>
  </si>
  <si>
    <t>https://podminky.urs.cz/item/CS_URS_2024_01/132254104</t>
  </si>
  <si>
    <t>kanalizace</t>
  </si>
  <si>
    <t>102*1,2*0,8</t>
  </si>
  <si>
    <t>(53,7+11,1)*1,2*0,8</t>
  </si>
  <si>
    <t>151811131</t>
  </si>
  <si>
    <t>Zřízení pažicích boxů pro pažení a rozepření stěn rýh podzemního vedení hloubka výkopu do 4 m, šířka do 1,2 m</t>
  </si>
  <si>
    <t>-388494073</t>
  </si>
  <si>
    <t>https://podminky.urs.cz/item/CS_URS_2024_01/151811131</t>
  </si>
  <si>
    <t>166,8*1,8*2</t>
  </si>
  <si>
    <t>151811231</t>
  </si>
  <si>
    <t>Odstranění pažicích boxů pro pažení a rozepření stěn rýh podzemního vedení hloubka výkopu do 4 m, šířka do 1,2 m</t>
  </si>
  <si>
    <t>1907568627</t>
  </si>
  <si>
    <t>https://podminky.urs.cz/item/CS_URS_2024_01/151811231</t>
  </si>
  <si>
    <t>-1366074857</t>
  </si>
  <si>
    <t>40,5+60,048+20,016</t>
  </si>
  <si>
    <t>1008274764</t>
  </si>
  <si>
    <t>120,564*15</t>
  </si>
  <si>
    <t>-2052918132</t>
  </si>
  <si>
    <t>120,564</t>
  </si>
  <si>
    <t>-1523437696</t>
  </si>
  <si>
    <t>120,564*1,8</t>
  </si>
  <si>
    <t>159849546</t>
  </si>
  <si>
    <t>174101101</t>
  </si>
  <si>
    <t>Zásyp sypaninou z jakékoliv horniny strojně s uložením výkopku ve vrstvách se zhutněním jam, šachet, rýh nebo kolem objektů v těchto vykopávkách</t>
  </si>
  <si>
    <t>-108221827</t>
  </si>
  <si>
    <t>https://podminky.urs.cz/item/CS_URS_2024_01/174101101</t>
  </si>
  <si>
    <t>zásyp rýh (zemina použita z výkopku)</t>
  </si>
  <si>
    <t>160,128-60,048-20,016</t>
  </si>
  <si>
    <t>175151101</t>
  </si>
  <si>
    <t>Obsypání potrubí strojně sypaninou z vhodných třídy těžitelnosti I a II, skupiny 1 až 4 nebo materiálem připraveným podél výkopu ve vzdálenosti do 3 m od jeho kraje, pro jakoukoliv hloubku výkopu a míru zhutnění bez prohození sypaniny</t>
  </si>
  <si>
    <t>-1855133671</t>
  </si>
  <si>
    <t>https://podminky.urs.cz/item/CS_URS_2024_01/175151101</t>
  </si>
  <si>
    <t>166,8*0,45*0,8</t>
  </si>
  <si>
    <t>58331200</t>
  </si>
  <si>
    <t>štěrkopísek netříděný</t>
  </si>
  <si>
    <t>1484441863</t>
  </si>
  <si>
    <t>60,048*2 'Přepočtené koeficientem množství</t>
  </si>
  <si>
    <t>Vodorovné konstrukce</t>
  </si>
  <si>
    <t>451572111</t>
  </si>
  <si>
    <t>Lože pod potrubí, stoky a drobné objekty v otevřeném výkopu z kameniva drobného těženého 0 až 4 mm</t>
  </si>
  <si>
    <t>-2071987795</t>
  </si>
  <si>
    <t>https://podminky.urs.cz/item/CS_URS_2024_01/451572111</t>
  </si>
  <si>
    <t>166,8*0,15*0,8</t>
  </si>
  <si>
    <t>Trubní vedení</t>
  </si>
  <si>
    <t>890411811</t>
  </si>
  <si>
    <t>Bourání šachet a jímek ručně velikosti obestavěného prostoru do 1,5 m3 z prefabrikovaných skruží</t>
  </si>
  <si>
    <t>1032097433</t>
  </si>
  <si>
    <t>https://podminky.urs.cz/item/CS_URS_2024_01/890411811</t>
  </si>
  <si>
    <t>1,5*10</t>
  </si>
  <si>
    <t>871310330</t>
  </si>
  <si>
    <t>Montáž kanalizačního potrubí z polypropylenu PP hladkého plnostěnného SN 16 DN 150</t>
  </si>
  <si>
    <t>880065808</t>
  </si>
  <si>
    <t>https://podminky.urs.cz/item/CS_URS_2024_01/871310330</t>
  </si>
  <si>
    <t>7,8+7,7+7,8+3,9+8+7,9+2,4+8,2</t>
  </si>
  <si>
    <t>28617094</t>
  </si>
  <si>
    <t>trubka kanalizační PP plnostěnná třívrstvá DN 150x6000mm SN16</t>
  </si>
  <si>
    <t>2135531451</t>
  </si>
  <si>
    <t>53,7*1,015 'Přepočtené koeficientem množství</t>
  </si>
  <si>
    <t>871350330</t>
  </si>
  <si>
    <t>Montáž kanalizačního potrubí z polypropylenu PP hladkého plnostěnného SN 16 DN 200</t>
  </si>
  <si>
    <t>1942737690</t>
  </si>
  <si>
    <t>https://podminky.urs.cz/item/CS_URS_2024_01/871350330</t>
  </si>
  <si>
    <t>5,5+5,6</t>
  </si>
  <si>
    <t>28617095</t>
  </si>
  <si>
    <t>trubka kanalizační PP plnostěnná třívrstvá DN 200x6000mm SN16</t>
  </si>
  <si>
    <t>1279279344</t>
  </si>
  <si>
    <t>11,1*1,015 'Přepočtené koeficientem množství</t>
  </si>
  <si>
    <t>871370330</t>
  </si>
  <si>
    <t>Montáž kanalizačního potrubí z polypropylenu PP hladkého plnostěnného SN 16 DN 300</t>
  </si>
  <si>
    <t>131365238</t>
  </si>
  <si>
    <t>https://podminky.urs.cz/item/CS_URS_2024_01/871370330</t>
  </si>
  <si>
    <t>102</t>
  </si>
  <si>
    <t>28617097</t>
  </si>
  <si>
    <t>trubka kanalizační PP plnostěnná třívrstvá DN 300x6000mm SN16</t>
  </si>
  <si>
    <t>-54969342</t>
  </si>
  <si>
    <t>102*1,015 'Přepočtené koeficientem množství</t>
  </si>
  <si>
    <t>877350310</t>
  </si>
  <si>
    <t>Montáž tvarovek na kanalizačním plastovém potrubí z PP nebo PVC-U hladkého plnostěnného kolen, víček nebo hrdlových uzávěrů DN 200</t>
  </si>
  <si>
    <t>171272625</t>
  </si>
  <si>
    <t>https://podminky.urs.cz/item/CS_URS_2024_01/877350310</t>
  </si>
  <si>
    <t>2*4</t>
  </si>
  <si>
    <t>28617163</t>
  </si>
  <si>
    <t>koleno kanalizační PP třívrstvé SN16 DN 200x15°</t>
  </si>
  <si>
    <t>2083466625</t>
  </si>
  <si>
    <t>28617183</t>
  </si>
  <si>
    <t>koleno kanalizační PP třívrstvé SN16 DN 200x45°</t>
  </si>
  <si>
    <t>651167511</t>
  </si>
  <si>
    <t>877310310</t>
  </si>
  <si>
    <t>Montáž tvarovek na kanalizačním plastovém potrubí z PP nebo PVC-U hladkého plnostěnného kolen, víček nebo hrdlových uzávěrů DN 150</t>
  </si>
  <si>
    <t>-1821778866</t>
  </si>
  <si>
    <t>https://podminky.urs.cz/item/CS_URS_2024_01/877310310</t>
  </si>
  <si>
    <t>10*4</t>
  </si>
  <si>
    <t>28617182</t>
  </si>
  <si>
    <t>koleno kanalizační PP třívrstvé SN16 DN 150x45°</t>
  </si>
  <si>
    <t>-495317315</t>
  </si>
  <si>
    <t>28617162</t>
  </si>
  <si>
    <t>koleno kanalizační PP třívrstvé SN16 DN 150x15°</t>
  </si>
  <si>
    <t>840477213</t>
  </si>
  <si>
    <t>877370320</t>
  </si>
  <si>
    <t>Montáž tvarovek na kanalizačním plastovém potrubí z PP nebo PVC-U hladkého plnostěnného odboček DN 300</t>
  </si>
  <si>
    <t>1490928076</t>
  </si>
  <si>
    <t>https://podminky.urs.cz/item/CS_URS_2024_01/877370320</t>
  </si>
  <si>
    <t>28617214</t>
  </si>
  <si>
    <t>odbočka kanalizační PP třívrstvá SN16 45° DN 300/150</t>
  </si>
  <si>
    <t>361443967</t>
  </si>
  <si>
    <t>28617215</t>
  </si>
  <si>
    <t>odbočka kanalizační PP třívrstvá SN16 45° DN 300/200</t>
  </si>
  <si>
    <t>-1484879816</t>
  </si>
  <si>
    <t>892351111</t>
  </si>
  <si>
    <t>Tlakové zkoušky vodou na potrubí DN 150 nebo 200</t>
  </si>
  <si>
    <t>198990363</t>
  </si>
  <si>
    <t>https://podminky.urs.cz/item/CS_URS_2024_01/892351111</t>
  </si>
  <si>
    <t>53,7+11,1</t>
  </si>
  <si>
    <t>892381111</t>
  </si>
  <si>
    <t>Tlakové zkoušky vodou na potrubí DN 250, 300 nebo 350</t>
  </si>
  <si>
    <t>-570391949</t>
  </si>
  <si>
    <t>https://podminky.urs.cz/item/CS_URS_2024_01/892381111</t>
  </si>
  <si>
    <t>899722112</t>
  </si>
  <si>
    <t>Krytí potrubí z plastů výstražnou fólií z PVC šířky přes 20 do 25 cm</t>
  </si>
  <si>
    <t>2045938128</t>
  </si>
  <si>
    <t>https://podminky.urs.cz/item/CS_URS_2024_01/899722112</t>
  </si>
  <si>
    <t>53,7+11,1+102</t>
  </si>
  <si>
    <t>894812326</t>
  </si>
  <si>
    <t>Revizní a čistící šachta z polypropylenu PP pro hladké trouby DN 600 šachtové dno (DN šachty / DN trubního vedení) DN 600/315 průtočné 30°,60°,90°</t>
  </si>
  <si>
    <t>1200121516</t>
  </si>
  <si>
    <t>https://podminky.urs.cz/item/CS_URS_2024_01/894812326</t>
  </si>
  <si>
    <t>894812333</t>
  </si>
  <si>
    <t>Revizní a čistící šachta z polypropylenu PP pro hladké trouby DN 600 roura šachtová korugovaná, světlé hloubky 3 000 mm</t>
  </si>
  <si>
    <t>39994903</t>
  </si>
  <si>
    <t>https://podminky.urs.cz/item/CS_URS_2024_01/894812333</t>
  </si>
  <si>
    <t>894812339</t>
  </si>
  <si>
    <t>Revizní a čistící šachta z polypropylenu PP pro hladké trouby DN 600 Příplatek k cenám 2331 - 2334 za uříznutí šachtové roury</t>
  </si>
  <si>
    <t>-347313667</t>
  </si>
  <si>
    <t>https://podminky.urs.cz/item/CS_URS_2024_01/894812339</t>
  </si>
  <si>
    <t>894812376</t>
  </si>
  <si>
    <t>Revizní a čistící šachta z polypropylenu PP pro hladké trouby DN 600 poklop (mříž) litinový pro třídu zatížení D400 s betonovým prstencem</t>
  </si>
  <si>
    <t>2018634707</t>
  </si>
  <si>
    <t>https://podminky.urs.cz/item/CS_URS_2024_01/894812376</t>
  </si>
  <si>
    <t>895941323</t>
  </si>
  <si>
    <t>Osazení vpusti uliční z betonových dílců DN 450 skruž středová 570 mm</t>
  </si>
  <si>
    <t>782909001</t>
  </si>
  <si>
    <t>https://podminky.urs.cz/item/CS_URS_2024_01/895941323</t>
  </si>
  <si>
    <t>59224488</t>
  </si>
  <si>
    <t>skruž betonová středová pro uliční vpusť 450x570x50mm</t>
  </si>
  <si>
    <t>313956686</t>
  </si>
  <si>
    <t>895941341</t>
  </si>
  <si>
    <t>Osazení vpusti uliční z betonových dílců DN 500 dno s výtokem</t>
  </si>
  <si>
    <t>1037723534</t>
  </si>
  <si>
    <t>https://podminky.urs.cz/item/CS_URS_2024_01/895941341</t>
  </si>
  <si>
    <t>59224472</t>
  </si>
  <si>
    <t>vpusť uliční DN 500 kaliště s odtokem 150mm 500/245x65mm</t>
  </si>
  <si>
    <t>-915443875</t>
  </si>
  <si>
    <t>895941351</t>
  </si>
  <si>
    <t>Osazení vpusti uliční z betonových dílců DN 500 skruž horní pro čtvercovou vtokovou mříž</t>
  </si>
  <si>
    <t>152081471</t>
  </si>
  <si>
    <t>https://podminky.urs.cz/item/CS_URS_2024_01/895941351</t>
  </si>
  <si>
    <t>59224460</t>
  </si>
  <si>
    <t>vpusť uliční DN 500 betonová 500x190x65mm čtvercový poklop</t>
  </si>
  <si>
    <t>716405929</t>
  </si>
  <si>
    <t>895941362</t>
  </si>
  <si>
    <t>Osazení vpusti uliční z betonových dílců DN 500 skruž středová 590 mm</t>
  </si>
  <si>
    <t>1753495089</t>
  </si>
  <si>
    <t>https://podminky.urs.cz/item/CS_URS_2024_01/895941362</t>
  </si>
  <si>
    <t>59224462</t>
  </si>
  <si>
    <t>vpusť uliční DN 500 skruž průběžná vysoká betonová 500/590x65mm</t>
  </si>
  <si>
    <t>-1430151304</t>
  </si>
  <si>
    <t>899104112</t>
  </si>
  <si>
    <t>Osazení poklopů litinových, ocelových nebo železobetonových včetně rámů pro třídu zatížení D400, E600</t>
  </si>
  <si>
    <t>859936622</t>
  </si>
  <si>
    <t>https://podminky.urs.cz/item/CS_URS_2024_01/899104112</t>
  </si>
  <si>
    <t>28661935</t>
  </si>
  <si>
    <t>poklop šachtový litinový DN 600 pro třídu zatížení D400</t>
  </si>
  <si>
    <t>-2058641207</t>
  </si>
  <si>
    <t>899623161X</t>
  </si>
  <si>
    <t>Obetonování dna šachet betonem prostým v otevřeném výkopu, betonem tř. C 20/25</t>
  </si>
  <si>
    <t>-942319357</t>
  </si>
  <si>
    <t>1,5*1,5*0,3*6</t>
  </si>
  <si>
    <t>935113112</t>
  </si>
  <si>
    <t>Osazení odvodňovacího žlabu s krycím roštem polymerbetonového šířky přes 200 mm</t>
  </si>
  <si>
    <t>-1386113720</t>
  </si>
  <si>
    <t>https://podminky.urs.cz/item/CS_URS_2024_01/935113112</t>
  </si>
  <si>
    <t>59227128</t>
  </si>
  <si>
    <t>žlab odvodňovací s roštem bez spádu dna monolitický z polymerbetonu pro vysoké zatížení š 300mm</t>
  </si>
  <si>
    <t>1829932332</t>
  </si>
  <si>
    <t>56241042</t>
  </si>
  <si>
    <t>rošt můstkový D400 litina pro žlab š 300mm</t>
  </si>
  <si>
    <t>-56451535</t>
  </si>
  <si>
    <t>59227134</t>
  </si>
  <si>
    <t>čelo plné na začátek a konec odvodňovacího žlabu monolitického z polymerbetonu pro vysoké zatížení š 300mm</t>
  </si>
  <si>
    <t>-1715595679</t>
  </si>
  <si>
    <t>935923218</t>
  </si>
  <si>
    <t>Osazení odvodňovacího žlabu s krycím roštem vpusti pro žlab šířky přes 200 mm</t>
  </si>
  <si>
    <t>-1683209405</t>
  </si>
  <si>
    <t>https://podminky.urs.cz/item/CS_URS_2024_01/935923218</t>
  </si>
  <si>
    <t>59223080</t>
  </si>
  <si>
    <t>vpusť odtoková polymerbetonová s integrovaným těsněním a můstkovým litinovým roštem pro horizontální připojení potrubí horní díl 750x400x625</t>
  </si>
  <si>
    <t>-1451637715</t>
  </si>
  <si>
    <t>-134308111</t>
  </si>
  <si>
    <t>-2104942100</t>
  </si>
  <si>
    <t>28,8*24</t>
  </si>
  <si>
    <t>-1448284617</t>
  </si>
  <si>
    <t>28,8</t>
  </si>
  <si>
    <t>1353589991</t>
  </si>
  <si>
    <t>998011002</t>
  </si>
  <si>
    <t>Přesun hmot pro budovy občanské výstavby, bydlení, výrobu a služby s nosnou svislou konstrukcí zděnou z cihel, tvárnic nebo kamene vodorovná dopravní vzdálenost do 100 m základní pro budovy výšky přes 6 do 12 m</t>
  </si>
  <si>
    <t>-2105214396</t>
  </si>
  <si>
    <t>https://podminky.urs.cz/item/CS_URS_2024_01/998011002</t>
  </si>
  <si>
    <t>721</t>
  </si>
  <si>
    <t>Zdravotechnika - vnitřní kanalizace</t>
  </si>
  <si>
    <t>721242106</t>
  </si>
  <si>
    <t>Lapače střešních splavenin polypropylenové (PP) se svislým odtokem DN 125</t>
  </si>
  <si>
    <t>-220929629</t>
  </si>
  <si>
    <t>https://podminky.urs.cz/item/CS_URS_2024_01/721242106</t>
  </si>
  <si>
    <t>998721101</t>
  </si>
  <si>
    <t>Přesun hmot pro vnitřní kanalizaci stanovený z hmotnosti přesunovaného materiálu vodorovná dopravní vzdálenost do 50 m základní v objektech výšky do 6 m</t>
  </si>
  <si>
    <t>1860706752</t>
  </si>
  <si>
    <t>https://podminky.urs.cz/item/CS_URS_2024_01/998721101</t>
  </si>
  <si>
    <t>-1285535264</t>
  </si>
  <si>
    <t>1159535806</t>
  </si>
  <si>
    <t>-1354461100</t>
  </si>
  <si>
    <t>107779232</t>
  </si>
  <si>
    <t>SO 101.3 - Veřejné osvětlení</t>
  </si>
  <si>
    <t xml:space="preserve">HSV -  Práce a dodávky HSV</t>
  </si>
  <si>
    <t xml:space="preserve">    9 -  Ostatní konstrukce a práce-bourání</t>
  </si>
  <si>
    <t xml:space="preserve">VRN -  Vedlejší rozpočtové náklady</t>
  </si>
  <si>
    <t xml:space="preserve">    0 -  Vedlejší rozpočtové náklady</t>
  </si>
  <si>
    <t xml:space="preserve">    VRN6 - Územní vlivy</t>
  </si>
  <si>
    <t xml:space="preserve">PSV -  Práce a dodávky PSV</t>
  </si>
  <si>
    <t xml:space="preserve">    741 - Elektroinstalace - silnoproud</t>
  </si>
  <si>
    <t xml:space="preserve">    743 -  Elektromontáže - hrubá montáž</t>
  </si>
  <si>
    <t xml:space="preserve">    748 -  Elektromontáže - osvětlovací zařízení a svítidla</t>
  </si>
  <si>
    <t xml:space="preserve">      783 -  Dokončovací práce - nátěry</t>
  </si>
  <si>
    <t xml:space="preserve">M -  Práce a dodávky M</t>
  </si>
  <si>
    <t xml:space="preserve">    21-M -  Elektromontáže</t>
  </si>
  <si>
    <t xml:space="preserve">    46-M -  Zemní práce při extr.mont.pracích</t>
  </si>
  <si>
    <t xml:space="preserve">    58-M -  Revize vyhrazených technických zařízení</t>
  </si>
  <si>
    <t xml:space="preserve"> Práce a dodávky HSV</t>
  </si>
  <si>
    <t xml:space="preserve"> Ostatní konstrukce a práce-bourání</t>
  </si>
  <si>
    <t>945421110</t>
  </si>
  <si>
    <t>Hydraulická zvedací plošina na automobilovém podvozku výška zdvihu do 18 m včetně obsluhy</t>
  </si>
  <si>
    <t>-520535798</t>
  </si>
  <si>
    <t>https://podminky.urs.cz/item/CS_URS_2024_01/945421110</t>
  </si>
  <si>
    <t xml:space="preserve"> Vedlejší rozpočtové náklady</t>
  </si>
  <si>
    <t>081002000</t>
  </si>
  <si>
    <t>Doprava zaměstnanců na staveniště</t>
  </si>
  <si>
    <t>den</t>
  </si>
  <si>
    <t>446208023</t>
  </si>
  <si>
    <t>012103000</t>
  </si>
  <si>
    <t>Geodetické práce před výstavbou</t>
  </si>
  <si>
    <t>-469343404</t>
  </si>
  <si>
    <t>https://podminky.urs.cz/item/CS_URS_2024_01/012103000</t>
  </si>
  <si>
    <t>Geodetické práce po výstavbě</t>
  </si>
  <si>
    <t>-802277931</t>
  </si>
  <si>
    <t>https://podminky.urs.cz/item/CS_URS_2024_01/012303000</t>
  </si>
  <si>
    <t>Dokumentace skutečného provedení stavby</t>
  </si>
  <si>
    <t>1460901870</t>
  </si>
  <si>
    <t>https://podminky.urs.cz/item/CS_URS_2024_01/013254000</t>
  </si>
  <si>
    <t>030001000</t>
  </si>
  <si>
    <t>-273783579</t>
  </si>
  <si>
    <t>https://podminky.urs.cz/item/CS_URS_2024_01/030001000</t>
  </si>
  <si>
    <t>045002000</t>
  </si>
  <si>
    <t>Kompletační a koordinační činnost</t>
  </si>
  <si>
    <t>-1558127826</t>
  </si>
  <si>
    <t>https://podminky.urs.cz/item/CS_URS_2024_01/045002000</t>
  </si>
  <si>
    <t>VRN6</t>
  </si>
  <si>
    <t>Územní vlivy</t>
  </si>
  <si>
    <t>063303000</t>
  </si>
  <si>
    <t>Práce ve výškách</t>
  </si>
  <si>
    <t>200920872</t>
  </si>
  <si>
    <t>https://podminky.urs.cz/item/CS_URS_2024_01/063303000</t>
  </si>
  <si>
    <t>065002000</t>
  </si>
  <si>
    <t>Mimostaveništní doprava materiálů</t>
  </si>
  <si>
    <t>-254691075</t>
  </si>
  <si>
    <t>https://podminky.urs.cz/item/CS_URS_2024_01/065002000</t>
  </si>
  <si>
    <t xml:space="preserve"> Práce a dodávky PSV</t>
  </si>
  <si>
    <t>741</t>
  </si>
  <si>
    <t>Elektroinstalace - silnoproud</t>
  </si>
  <si>
    <t>210812033</t>
  </si>
  <si>
    <t>Montáž kabelu Cu plného nebo laněného do 1 kV žíly 4x6 až 10 mm2 (např. CYKY) bez ukončení uloženého volně nebo v liště</t>
  </si>
  <si>
    <t>-1722474997</t>
  </si>
  <si>
    <t>https://podminky.urs.cz/item/CS_URS_2024_01/210812033</t>
  </si>
  <si>
    <t>34111076</t>
  </si>
  <si>
    <t>kabel instalační jádro Cu plné izolace PVC plášť PVC 450/750V (CYKY) 4x10mm2</t>
  </si>
  <si>
    <t>631168610</t>
  </si>
  <si>
    <t>P</t>
  </si>
  <si>
    <t>Poznámka k položce:_x000d_
CYKY, průměr kabelu 16,1mm</t>
  </si>
  <si>
    <t>741130001</t>
  </si>
  <si>
    <t>Ukončení vodič izolovaný do 2,5mm2 v rozváděči nebo na přístroji</t>
  </si>
  <si>
    <t>-126023638</t>
  </si>
  <si>
    <t>741130005</t>
  </si>
  <si>
    <t>Ukončení vodič izolovaný do 10 mm2 v rozváděči nebo na přístroji</t>
  </si>
  <si>
    <t>1154997491</t>
  </si>
  <si>
    <t>https://podminky.urs.cz/item/CS_URS_2024_01/741130005</t>
  </si>
  <si>
    <t>998741311</t>
  </si>
  <si>
    <t>Přesun hmot procentní pro silnoproud ruční v objektech v do 6 m</t>
  </si>
  <si>
    <t>%</t>
  </si>
  <si>
    <t>1572591196</t>
  </si>
  <si>
    <t>https://podminky.urs.cz/item/CS_URS_2024_01/998741311</t>
  </si>
  <si>
    <t>743</t>
  </si>
  <si>
    <t xml:space="preserve"> Elektromontáže - hrubá montáž</t>
  </si>
  <si>
    <t>743611111</t>
  </si>
  <si>
    <t>Montáž vodič uzemňovací FeZn pásek D do 120 mm2</t>
  </si>
  <si>
    <t>-1205204569</t>
  </si>
  <si>
    <t>354420620</t>
  </si>
  <si>
    <t>páska zemnící 30 x 4 mm FeZn</t>
  </si>
  <si>
    <t>-2135017157</t>
  </si>
  <si>
    <t>354418950</t>
  </si>
  <si>
    <t>svorka připojovací SP1 k připojení kovových částí s montáží</t>
  </si>
  <si>
    <t>13103927</t>
  </si>
  <si>
    <t>354419965</t>
  </si>
  <si>
    <t>SR 3b svorka hromosvodní pásek-drát</t>
  </si>
  <si>
    <t>-180425464</t>
  </si>
  <si>
    <t>35441986</t>
  </si>
  <si>
    <t>svorka odbočovací a spojovací pro pásek 30x4mm, FeZn</t>
  </si>
  <si>
    <t>1305830746</t>
  </si>
  <si>
    <t>743612121</t>
  </si>
  <si>
    <t>Montáž vodič uzemňovací drát nebo lano D do 10 mm v městské zástavbě</t>
  </si>
  <si>
    <t>-597790721</t>
  </si>
  <si>
    <t>354410730</t>
  </si>
  <si>
    <t>drát průměr 10 mm FeZn</t>
  </si>
  <si>
    <t>234502675</t>
  </si>
  <si>
    <t>998741301R</t>
  </si>
  <si>
    <t xml:space="preserve">Přesun hmot procentní </t>
  </si>
  <si>
    <t>1233946627</t>
  </si>
  <si>
    <t>748</t>
  </si>
  <si>
    <t xml:space="preserve"> Elektromontáže - osvětlovací zařízení a svítidla</t>
  </si>
  <si>
    <t>748123214</t>
  </si>
  <si>
    <t>Montáž svítidlo VO zdroj LED</t>
  </si>
  <si>
    <t>1103930839</t>
  </si>
  <si>
    <t>348144081</t>
  </si>
  <si>
    <t>LED pouliční svítidlo BELLATRIX 25</t>
  </si>
  <si>
    <t>103288140</t>
  </si>
  <si>
    <t>748123220</t>
  </si>
  <si>
    <t>Naprogramování svítidla VO zdroj LED + recyklace</t>
  </si>
  <si>
    <t>-442877472</t>
  </si>
  <si>
    <t>748132150</t>
  </si>
  <si>
    <t>Montáž svorkovnice stožáru VO se zapojením</t>
  </si>
  <si>
    <t>1606034014</t>
  </si>
  <si>
    <t>345628006</t>
  </si>
  <si>
    <t>Stožárová svorkovnice - MOREK SR 721-25/N</t>
  </si>
  <si>
    <t>1521480590</t>
  </si>
  <si>
    <t>34523415</t>
  </si>
  <si>
    <t xml:space="preserve">tavná pojistka 6A DII  E27 500V</t>
  </si>
  <si>
    <t>-1628156504</t>
  </si>
  <si>
    <t>748711200</t>
  </si>
  <si>
    <t>Montáž stožár osvětlení parkový ocelový</t>
  </si>
  <si>
    <t>-1984382676</t>
  </si>
  <si>
    <t>316740670</t>
  </si>
  <si>
    <t>stožár osvětlovací K 6 - 133/89/60 žárově zinkovaný - sadový</t>
  </si>
  <si>
    <t>-967426576</t>
  </si>
  <si>
    <t>316740810</t>
  </si>
  <si>
    <t>1 ramenný výložník na sadový sloup SD 1-300</t>
  </si>
  <si>
    <t>-1919149421</t>
  </si>
  <si>
    <t>998741302R</t>
  </si>
  <si>
    <t>944787334</t>
  </si>
  <si>
    <t>783</t>
  </si>
  <si>
    <t xml:space="preserve"> Dokončovací práce - nátěry</t>
  </si>
  <si>
    <t>783195129</t>
  </si>
  <si>
    <t>Nátěry - povrch základní antikorozní asfaltový</t>
  </si>
  <si>
    <t>1449545651</t>
  </si>
  <si>
    <t>24618210</t>
  </si>
  <si>
    <t>hmota nátěrová vodou ředitelná základní antikorozní na kovy</t>
  </si>
  <si>
    <t>1157164874</t>
  </si>
  <si>
    <t xml:space="preserve"> Práce a dodávky M</t>
  </si>
  <si>
    <t>21-M</t>
  </si>
  <si>
    <t xml:space="preserve"> Elektromontáže</t>
  </si>
  <si>
    <t>167101335</t>
  </si>
  <si>
    <t>Hutnění povrchu po výkopu</t>
  </si>
  <si>
    <t>mb</t>
  </si>
  <si>
    <t>15854918</t>
  </si>
  <si>
    <t>210810005</t>
  </si>
  <si>
    <t>Montáž měděných kabelů CYKY 750 V 3x1,5 mm2 uložených volně</t>
  </si>
  <si>
    <t>-722867883</t>
  </si>
  <si>
    <t>341110300</t>
  </si>
  <si>
    <t>kabel silový s Cu jádrem CYKY 3x1,5 mm2</t>
  </si>
  <si>
    <t>-1252191156</t>
  </si>
  <si>
    <t>345713535</t>
  </si>
  <si>
    <t>Antičpavková ochrana stožáru</t>
  </si>
  <si>
    <t>1852526604</t>
  </si>
  <si>
    <t>218202013</t>
  </si>
  <si>
    <t>Demontáž svítidla výbojkového průmyslového nebo venkovního z výložníku</t>
  </si>
  <si>
    <t>-1501136061</t>
  </si>
  <si>
    <t>https://podminky.urs.cz/item/CS_URS_2024_01/218202013</t>
  </si>
  <si>
    <t>218204100</t>
  </si>
  <si>
    <t>Demontáž výložníků osvětlení jednoramenných nástěnných hmotnosti do 35 kg</t>
  </si>
  <si>
    <t>-1718553763</t>
  </si>
  <si>
    <t>https://podminky.urs.cz/item/CS_URS_2024_01/218204100</t>
  </si>
  <si>
    <t>218900601</t>
  </si>
  <si>
    <t>Demontáž vodičů Al izolovaných plných nebo laněných žíla 16 až 35 mm2 (např. AY, AYY) bez odpojení vodičů uložených volně</t>
  </si>
  <si>
    <t>-638182031</t>
  </si>
  <si>
    <t>https://podminky.urs.cz/item/CS_URS_2024_01/218900601</t>
  </si>
  <si>
    <t>218001R</t>
  </si>
  <si>
    <t>Odvoz a likvidace odpadu - svítidla, drát, výložníky</t>
  </si>
  <si>
    <t>329039012</t>
  </si>
  <si>
    <t>748711220</t>
  </si>
  <si>
    <t>Montáž výložník stožárový jednoramenný</t>
  </si>
  <si>
    <t>-1829727568</t>
  </si>
  <si>
    <t>46-M</t>
  </si>
  <si>
    <t xml:space="preserve"> Zemní práce při extr.mont.pracích</t>
  </si>
  <si>
    <t>460050003</t>
  </si>
  <si>
    <t>Hloubení nezapažených jam pro stožáry jednoduché délky do 8 m na rovině ručně v hornině tř 3</t>
  </si>
  <si>
    <t>-23195960</t>
  </si>
  <si>
    <t>460080005</t>
  </si>
  <si>
    <t>Základová konstrukce patky stožáru do 8m</t>
  </si>
  <si>
    <t>-1420949133</t>
  </si>
  <si>
    <t>593114545</t>
  </si>
  <si>
    <t>Základová patka stožáru do 8m</t>
  </si>
  <si>
    <t>-1052750990</t>
  </si>
  <si>
    <t>58932571</t>
  </si>
  <si>
    <t>beton C 16/20 X0,XC1 kamenivo frakce 0/16</t>
  </si>
  <si>
    <t>1581854468</t>
  </si>
  <si>
    <t>59245320</t>
  </si>
  <si>
    <t>dlažba chodníková betonová 400x400mm tl 50mm přírodní</t>
  </si>
  <si>
    <t>-867071881</t>
  </si>
  <si>
    <t>460161172</t>
  </si>
  <si>
    <t>Hloubení kabelových rýh ručně š 35 cm hl 80 cm v hornině tř I skupiny 3</t>
  </si>
  <si>
    <t>-309666802</t>
  </si>
  <si>
    <t>https://podminky.urs.cz/item/CS_URS_2024_01/460161172</t>
  </si>
  <si>
    <t>460161293</t>
  </si>
  <si>
    <t>Hloubení kabelových rýh ručně š 50 cm hl 100 cm v hornině tř II skupiny 4</t>
  </si>
  <si>
    <t>490751975</t>
  </si>
  <si>
    <t>https://podminky.urs.cz/item/CS_URS_2024_01/460161293</t>
  </si>
  <si>
    <t>460341113</t>
  </si>
  <si>
    <t>Vodorovné přemístění horniny jakékoliv třídy dopravními prostředky při elektromontážích přes 500 do 1000 m</t>
  </si>
  <si>
    <t>275132860</t>
  </si>
  <si>
    <t>https://podminky.urs.cz/item/CS_URS_2024_01/460341113</t>
  </si>
  <si>
    <t>"výkop"81</t>
  </si>
  <si>
    <t>"lože písek"-20</t>
  </si>
  <si>
    <t>460341121</t>
  </si>
  <si>
    <t>Příplatek k vodorovnému přemístění horniny dopravními prostředky při elektromontážích za každých dalších i započatých 1000 m</t>
  </si>
  <si>
    <t>726611747</t>
  </si>
  <si>
    <t>https://podminky.urs.cz/item/CS_URS_2024_01/460341121</t>
  </si>
  <si>
    <t>61*29</t>
  </si>
  <si>
    <t>460361121</t>
  </si>
  <si>
    <t>Poplatek za uložení zeminy na recyklační skládce (skládkovné) kód odpadu 17 05 04</t>
  </si>
  <si>
    <t>1599094775</t>
  </si>
  <si>
    <t>https://podminky.urs.cz/item/CS_URS_2024_01/460361121</t>
  </si>
  <si>
    <t>61*1,8</t>
  </si>
  <si>
    <t>460371111</t>
  </si>
  <si>
    <t>Naložení výkopku při elektromontážích ručně z hornin třídy I skupiny 1 až 3</t>
  </si>
  <si>
    <t>-922545114</t>
  </si>
  <si>
    <t>https://podminky.urs.cz/item/CS_URS_2024_01/460371111</t>
  </si>
  <si>
    <t>460431152</t>
  </si>
  <si>
    <t>Zásyp kabelových rýh ručně se zhutněním š 35 cm hl 50 cm z horniny tř I skupiny 3</t>
  </si>
  <si>
    <t>1393987312</t>
  </si>
  <si>
    <t>https://podminky.urs.cz/item/CS_URS_2024_01/460431152</t>
  </si>
  <si>
    <t>460431283</t>
  </si>
  <si>
    <t>Zásyp kabelových rýh ručně se zhutněním š 50 cm hl 80 cm z horniny tř II skupiny 4</t>
  </si>
  <si>
    <t>1826800638</t>
  </si>
  <si>
    <t>https://podminky.urs.cz/item/CS_URS_2024_01/460431283</t>
  </si>
  <si>
    <t>460661111</t>
  </si>
  <si>
    <t>Kabelové lože z písku pro kabely nn bez zakrytí š lože do 35 cm</t>
  </si>
  <si>
    <t>314221547</t>
  </si>
  <si>
    <t>https://podminky.urs.cz/item/CS_URS_2024_01/460661111</t>
  </si>
  <si>
    <t>460661112</t>
  </si>
  <si>
    <t>Kabelové lože z písku pro kabely nn bez zakrytí š lože přes 35 do 50 cm</t>
  </si>
  <si>
    <t>455008220</t>
  </si>
  <si>
    <t>https://podminky.urs.cz/item/CS_URS_2024_01/460661112</t>
  </si>
  <si>
    <t>460671111</t>
  </si>
  <si>
    <t>Výstražná fólie pro krytí kabelů šířky přes 10 do 20 cm</t>
  </si>
  <si>
    <t>2128548398</t>
  </si>
  <si>
    <t>https://podminky.urs.cz/item/CS_URS_2024_01/460671111</t>
  </si>
  <si>
    <t>460791213</t>
  </si>
  <si>
    <t>Montáž trubek ochranných plastových uložených volně do rýhy ohebných přes 50 do 90 mm</t>
  </si>
  <si>
    <t>2128418636</t>
  </si>
  <si>
    <t>https://podminky.urs.cz/item/CS_URS_2024_01/460791213</t>
  </si>
  <si>
    <t>34571354</t>
  </si>
  <si>
    <t>trubka elektroinstalační ohebná dvouplášťová korugovaná (chránička) D 75/90mm, HDPE+LDPE</t>
  </si>
  <si>
    <t>128</t>
  </si>
  <si>
    <t>1244857828</t>
  </si>
  <si>
    <t>66*1,05 "Přepočtené koeficientem množství</t>
  </si>
  <si>
    <t>1000289741</t>
  </si>
  <si>
    <t xml:space="preserve">KOPOS 17090 BB  ZÁTKA UZAV. PRO KORUG.TR.</t>
  </si>
  <si>
    <t>-1379287971</t>
  </si>
  <si>
    <t>58-M</t>
  </si>
  <si>
    <t xml:space="preserve"> Revize vyhrazených technických zařízení</t>
  </si>
  <si>
    <t>210280005.1</t>
  </si>
  <si>
    <t>Výchozí revize elektrického zařízení a celková prohlídka</t>
  </si>
  <si>
    <t>-1831906914</t>
  </si>
  <si>
    <t>SO 102 - 2. Úsek - ulice Osvobození</t>
  </si>
  <si>
    <t>SO 102.1 - Komunikace a zpevněné plochy - 2. úsek</t>
  </si>
  <si>
    <t>113+115</t>
  </si>
  <si>
    <t>1175</t>
  </si>
  <si>
    <t>430</t>
  </si>
  <si>
    <t>331,5*0,3</t>
  </si>
  <si>
    <t>1489,1*0,1</t>
  </si>
  <si>
    <t>180*0,4*0,5</t>
  </si>
  <si>
    <t>445*0,2</t>
  </si>
  <si>
    <t>248,36+36</t>
  </si>
  <si>
    <t>-10,7</t>
  </si>
  <si>
    <t>362,66*15</t>
  </si>
  <si>
    <t>5,3</t>
  </si>
  <si>
    <t>5,4</t>
  </si>
  <si>
    <t>362,66*1,8</t>
  </si>
  <si>
    <t>362,66</t>
  </si>
  <si>
    <t>208,7</t>
  </si>
  <si>
    <t>208,7*0,02 'Přepočtené koeficientem množství</t>
  </si>
  <si>
    <t>1682,1</t>
  </si>
  <si>
    <t>208,7*3</t>
  </si>
  <si>
    <t>208,7*0,15*1,6</t>
  </si>
  <si>
    <t>913163441</t>
  </si>
  <si>
    <t>292151770</t>
  </si>
  <si>
    <t>975293874</t>
  </si>
  <si>
    <t>1705615858</t>
  </si>
  <si>
    <t>-1812692101</t>
  </si>
  <si>
    <t>-1832139624</t>
  </si>
  <si>
    <t>608437537</t>
  </si>
  <si>
    <t>-1358569312</t>
  </si>
  <si>
    <t>-1670340509</t>
  </si>
  <si>
    <t>-1502493700</t>
  </si>
  <si>
    <t>-50033636</t>
  </si>
  <si>
    <t>-1043165715</t>
  </si>
  <si>
    <t>-332123119</t>
  </si>
  <si>
    <t>-708886911</t>
  </si>
  <si>
    <t>-1705507552</t>
  </si>
  <si>
    <t>1593252880</t>
  </si>
  <si>
    <t>293229671</t>
  </si>
  <si>
    <t>-1815675876</t>
  </si>
  <si>
    <t>9315636</t>
  </si>
  <si>
    <t>884,5</t>
  </si>
  <si>
    <t>884,5*0,35*0,12</t>
  </si>
  <si>
    <t>884,5*0,35*0,002</t>
  </si>
  <si>
    <t>137,5*2</t>
  </si>
  <si>
    <t>138,5+181+15,5</t>
  </si>
  <si>
    <t>130,1</t>
  </si>
  <si>
    <t>306,5+25</t>
  </si>
  <si>
    <t>25*2</t>
  </si>
  <si>
    <t>306,5</t>
  </si>
  <si>
    <t>306,5*1,01 'Přepočtené koeficientem množství</t>
  </si>
  <si>
    <t>25*1,01 'Přepočtené koeficientem množství</t>
  </si>
  <si>
    <t>138,5+181</t>
  </si>
  <si>
    <t>319,5*1,02 'Přepočtené koeficientem množství</t>
  </si>
  <si>
    <t>15,5</t>
  </si>
  <si>
    <t>15,5*1,02 'Přepočtené koeficientem množství</t>
  </si>
  <si>
    <t>137,5</t>
  </si>
  <si>
    <t>137,5*1,02 'Přepočtené koeficientem množství</t>
  </si>
  <si>
    <t>281</t>
  </si>
  <si>
    <t>12,8</t>
  </si>
  <si>
    <t>114</t>
  </si>
  <si>
    <t>13+13</t>
  </si>
  <si>
    <t>151</t>
  </si>
  <si>
    <t>281*1,04 'Přepočtené koeficientem množství</t>
  </si>
  <si>
    <t>12,8*1,04 'Přepočtené koeficientem množství</t>
  </si>
  <si>
    <t>114*1,04 'Přepočtené koeficientem množství</t>
  </si>
  <si>
    <t>26*1,04 'Přepočtené koeficientem množství</t>
  </si>
  <si>
    <t>151*1,04 'Přepočtené koeficientem množství</t>
  </si>
  <si>
    <t>14*1,02 'Přepočtené koeficientem množství</t>
  </si>
  <si>
    <t>1197,64</t>
  </si>
  <si>
    <t>-517</t>
  </si>
  <si>
    <t>-371,3</t>
  </si>
  <si>
    <t>309,34*24</t>
  </si>
  <si>
    <t>309,34</t>
  </si>
  <si>
    <t>59,28+11,25+124,7</t>
  </si>
  <si>
    <t>66,12+42,24</t>
  </si>
  <si>
    <t>5,75</t>
  </si>
  <si>
    <t>320*0,3</t>
  </si>
  <si>
    <t>96*1,221 'Přepočtené koeficientem množství</t>
  </si>
  <si>
    <t>SO 102.2 - Kanalizace a odvodnění</t>
  </si>
  <si>
    <t>1,5*1,5*3*3</t>
  </si>
  <si>
    <t>132254102</t>
  </si>
  <si>
    <t>Hloubení zapažených rýh šířky do 800 mm strojně s urovnáním dna do předepsaného profilu a spádu v hornině třídy těžitelnosti I skupiny 3 přes 20 do 50 m3</t>
  </si>
  <si>
    <t>1522348421</t>
  </si>
  <si>
    <t>https://podminky.urs.cz/item/CS_URS_2024_01/132254102</t>
  </si>
  <si>
    <t>37,6*1,2*0,8</t>
  </si>
  <si>
    <t>37,6*1,8*2</t>
  </si>
  <si>
    <t>20,25+13,536+4,512</t>
  </si>
  <si>
    <t>38,298*15</t>
  </si>
  <si>
    <t>38,298</t>
  </si>
  <si>
    <t>38,298*1,8</t>
  </si>
  <si>
    <t>36,096-13,536-4,512</t>
  </si>
  <si>
    <t>37,6*0,45*0,8</t>
  </si>
  <si>
    <t>13,536*2 'Přepočtené koeficientem množství</t>
  </si>
  <si>
    <t>37,6*0,15*0,8</t>
  </si>
  <si>
    <t>1,5*9</t>
  </si>
  <si>
    <t>6,25+3,29</t>
  </si>
  <si>
    <t>9,54*1,015 'Přepočtené koeficientem množství</t>
  </si>
  <si>
    <t>1*1,015 'Přepočtené koeficientem množství</t>
  </si>
  <si>
    <t>871360330</t>
  </si>
  <si>
    <t>Montáž kanalizačního potrubí z polypropylenu PP hladkého plnostěnného SN 16 DN 250</t>
  </si>
  <si>
    <t>-947575128</t>
  </si>
  <si>
    <t>https://podminky.urs.cz/item/CS_URS_2024_01/871360330</t>
  </si>
  <si>
    <t>28617096</t>
  </si>
  <si>
    <t>trubka kanalizační PP plnostěnná třívrstvá DN 250x6000mm SN16</t>
  </si>
  <si>
    <t>-67517472</t>
  </si>
  <si>
    <t>27,06*1,015 'Přepočtené koeficientem množství</t>
  </si>
  <si>
    <t>1*4</t>
  </si>
  <si>
    <t>877360320</t>
  </si>
  <si>
    <t>Montáž tvarovek na kanalizačním plastovém potrubí z PP nebo PVC-U hladkého plnostěnného odboček DN 250</t>
  </si>
  <si>
    <t>-1941041995</t>
  </si>
  <si>
    <t>https://podminky.urs.cz/item/CS_URS_2024_01/877360320</t>
  </si>
  <si>
    <t>28617211</t>
  </si>
  <si>
    <t>odbočka kanalizační PP třívrstvá SN16 45° DN 250/200</t>
  </si>
  <si>
    <t>602711699</t>
  </si>
  <si>
    <t>28617210</t>
  </si>
  <si>
    <t>odbočka kanalizační PP třívrstvá SN16 45° DN 250/150</t>
  </si>
  <si>
    <t>1356233313</t>
  </si>
  <si>
    <t>9,54+1</t>
  </si>
  <si>
    <t>10,54+27,06</t>
  </si>
  <si>
    <t>894812206</t>
  </si>
  <si>
    <t>Revizní a čistící šachta z polypropylenu PP pro hladké trouby DN 425 šachtové dno (DN šachty / DN trubního vedení) DN 425/200 průtočné 30°,60°,90°</t>
  </si>
  <si>
    <t>-869078251</t>
  </si>
  <si>
    <t>https://podminky.urs.cz/item/CS_URS_2024_01/894812206</t>
  </si>
  <si>
    <t>894812233</t>
  </si>
  <si>
    <t>Revizní a čistící šachta z polypropylenu PP pro hladké trouby DN 425 roura šachtová korugovaná bez hrdla, světlé hloubky 3000 mm</t>
  </si>
  <si>
    <t>-926015125</t>
  </si>
  <si>
    <t>https://podminky.urs.cz/item/CS_URS_2024_01/894812233</t>
  </si>
  <si>
    <t>894812249</t>
  </si>
  <si>
    <t>Revizní a čistící šachta z polypropylenu PP pro hladké trouby DN 425 roura šachtová korugovaná Příplatek k cenám 2231 - 2242 za uříznutí šachtové roury</t>
  </si>
  <si>
    <t>1235754646</t>
  </si>
  <si>
    <t>https://podminky.urs.cz/item/CS_URS_2024_01/894812249</t>
  </si>
  <si>
    <t>894812262</t>
  </si>
  <si>
    <t>Revizní a čistící šachta z polypropylenu PP pro hladké trouby DN 425 poklop litinový (pro třídu zatížení) plný do teleskopické trubky (D400)</t>
  </si>
  <si>
    <t>1079087497</t>
  </si>
  <si>
    <t>https://podminky.urs.cz/item/CS_URS_2024_01/894812262</t>
  </si>
  <si>
    <t>1,5*1,5*0,3*3</t>
  </si>
  <si>
    <t>25,92*24</t>
  </si>
  <si>
    <t>25,92</t>
  </si>
  <si>
    <t>-1284429811</t>
  </si>
  <si>
    <t>-20044220</t>
  </si>
  <si>
    <t>-248706084</t>
  </si>
  <si>
    <t>-1159735799</t>
  </si>
  <si>
    <t>SO 102.3 - Veřejné osvětlení</t>
  </si>
  <si>
    <t>"výkop"105</t>
  </si>
  <si>
    <t>"lože písek"-25</t>
  </si>
  <si>
    <t>80*29</t>
  </si>
  <si>
    <t>80*1,8</t>
  </si>
  <si>
    <t>69,3*1,05 "Přepočtené koeficientem množství</t>
  </si>
  <si>
    <t>SO 103 - 3. Úsek - spojka Dukelská - Osvobození</t>
  </si>
  <si>
    <t>SO 103.1 - Komunikace a zpevněné plochy - 3. úsek</t>
  </si>
  <si>
    <t>7,5</t>
  </si>
  <si>
    <t>113107322</t>
  </si>
  <si>
    <t>Odstranění podkladů nebo krytů strojně plochy jednotlivě do 50 m2 s přemístěním hmot na skládku na vzdálenost do 3 m nebo s naložením na dopravní prostředek z kameniva hrubého drceného, o tl. vrstvy přes 100 do 200 mm</t>
  </si>
  <si>
    <t>1354764299</t>
  </si>
  <si>
    <t>https://podminky.urs.cz/item/CS_URS_2024_01/113107322</t>
  </si>
  <si>
    <t>180</t>
  </si>
  <si>
    <t>150</t>
  </si>
  <si>
    <t>122251102</t>
  </si>
  <si>
    <t>Odkopávky a prokopávky nezapažené strojně v hornině třídy těžitelnosti I skupiny 3 přes 20 do 50 m3</t>
  </si>
  <si>
    <t>-792167298</t>
  </si>
  <si>
    <t>https://podminky.urs.cz/item/CS_URS_2024_01/122251102</t>
  </si>
  <si>
    <t>53*0,3</t>
  </si>
  <si>
    <t>271,7*0,1</t>
  </si>
  <si>
    <t>131213701</t>
  </si>
  <si>
    <t>Hloubení nezapažených jam ručně s urovnáním dna do předepsaného profilu a spádu v hornině třídy těžitelnosti I skupiny 3 soudržných</t>
  </si>
  <si>
    <t>-112657368</t>
  </si>
  <si>
    <t>https://podminky.urs.cz/item/CS_URS_2024_01/131213701</t>
  </si>
  <si>
    <t>základ dopravní značky</t>
  </si>
  <si>
    <t>0,8*0,75*0,75*4</t>
  </si>
  <si>
    <t>55*0,4*0,5</t>
  </si>
  <si>
    <t>139,5*0,2</t>
  </si>
  <si>
    <t>43,07+1,8+11</t>
  </si>
  <si>
    <t>-4,5</t>
  </si>
  <si>
    <t>79,27*15</t>
  </si>
  <si>
    <t>1,8</t>
  </si>
  <si>
    <t>2,7</t>
  </si>
  <si>
    <t>79,27*1,8</t>
  </si>
  <si>
    <t>79,27</t>
  </si>
  <si>
    <t>33*0,02 'Přepočtené koeficientem množství</t>
  </si>
  <si>
    <t>324,7</t>
  </si>
  <si>
    <t>33*3</t>
  </si>
  <si>
    <t>33*0,15*1,6</t>
  </si>
  <si>
    <t>2113041850</t>
  </si>
  <si>
    <t>1816651506</t>
  </si>
  <si>
    <t>947111784</t>
  </si>
  <si>
    <t>-906544220</t>
  </si>
  <si>
    <t>-310727848</t>
  </si>
  <si>
    <t>0,08*3</t>
  </si>
  <si>
    <t>1950401915</t>
  </si>
  <si>
    <t>0,5*3</t>
  </si>
  <si>
    <t>1472866948</t>
  </si>
  <si>
    <t>5*3</t>
  </si>
  <si>
    <t>-347185122</t>
  </si>
  <si>
    <t>-882002378</t>
  </si>
  <si>
    <t>76240402</t>
  </si>
  <si>
    <t>3*3</t>
  </si>
  <si>
    <t>-1736197593</t>
  </si>
  <si>
    <t>119030911</t>
  </si>
  <si>
    <t>-320521070</t>
  </si>
  <si>
    <t>1306563757</t>
  </si>
  <si>
    <t>2129551523</t>
  </si>
  <si>
    <t>-1535428406</t>
  </si>
  <si>
    <t>496874311</t>
  </si>
  <si>
    <t>-80103368</t>
  </si>
  <si>
    <t>878427882</t>
  </si>
  <si>
    <t>0,9*3</t>
  </si>
  <si>
    <t>155*0,35*0,12</t>
  </si>
  <si>
    <t>155*0,35*0,002</t>
  </si>
  <si>
    <t>564851011</t>
  </si>
  <si>
    <t>Podklad ze štěrkodrti ŠD s rozprostřením a zhutněním plochy jednotlivě do 100 m2, po zhutnění tl. 150 mm</t>
  </si>
  <si>
    <t>-17820367</t>
  </si>
  <si>
    <t>https://podminky.urs.cz/item/CS_URS_2024_01/564851011</t>
  </si>
  <si>
    <t>63,5*2</t>
  </si>
  <si>
    <t>7,5+4</t>
  </si>
  <si>
    <t>41,7</t>
  </si>
  <si>
    <t>564861011</t>
  </si>
  <si>
    <t>Podklad ze štěrkodrti ŠD s rozprostřením a zhutněním plochy jednotlivě do 100 m2, po zhutnění tl. 200 mm</t>
  </si>
  <si>
    <t>1498993789</t>
  </si>
  <si>
    <t>https://podminky.urs.cz/item/CS_URS_2024_01/564861011</t>
  </si>
  <si>
    <t>53*1,01 'Přepočtené koeficientem množství</t>
  </si>
  <si>
    <t>7,5*1,02 'Přepočtené koeficientem množství</t>
  </si>
  <si>
    <t>4*1,02 'Přepočtené koeficientem množství</t>
  </si>
  <si>
    <t>63,5</t>
  </si>
  <si>
    <t>63,5*1,02 'Přepočtené koeficientem množství</t>
  </si>
  <si>
    <t>914111111</t>
  </si>
  <si>
    <t>Montáž svislé dopravní značky základní velikosti do 1 m2 objímkami na sloupky nebo konzoly</t>
  </si>
  <si>
    <t>1379312449</t>
  </si>
  <si>
    <t>https://podminky.urs.cz/item/CS_URS_2024_01/914111111</t>
  </si>
  <si>
    <t>B2</t>
  </si>
  <si>
    <t>B24s</t>
  </si>
  <si>
    <t>B24b</t>
  </si>
  <si>
    <t>IP4b</t>
  </si>
  <si>
    <t>40445620</t>
  </si>
  <si>
    <t>zákazové, příkazové dopravní značky B1-B34, C1-15 700mm</t>
  </si>
  <si>
    <t>1612795032</t>
  </si>
  <si>
    <t>40445623</t>
  </si>
  <si>
    <t>informativní značky provozní IP1-IP3, IP4b-IP7, IP10a, b 750x750mm retroreflexní</t>
  </si>
  <si>
    <t>-61000574</t>
  </si>
  <si>
    <t>914511111</t>
  </si>
  <si>
    <t>Montáž sloupku dopravních značek délky do 3,5 m do betonového základu</t>
  </si>
  <si>
    <t>1744149857</t>
  </si>
  <si>
    <t>https://podminky.urs.cz/item/CS_URS_2024_01/914511111</t>
  </si>
  <si>
    <t>40445225</t>
  </si>
  <si>
    <t>sloupek pro dopravní značku Zn D 60mm v 3,5m</t>
  </si>
  <si>
    <t>-779190679</t>
  </si>
  <si>
    <t>76,4</t>
  </si>
  <si>
    <t>9,6</t>
  </si>
  <si>
    <t>2+2</t>
  </si>
  <si>
    <t>76,4*1,04 'Přepočtené koeficientem množství</t>
  </si>
  <si>
    <t>9,6*1,04 'Přepočtené koeficientem množství</t>
  </si>
  <si>
    <t>49*1,04 'Přepočtené koeficientem množství</t>
  </si>
  <si>
    <t>4*1,04 'Přepočtené koeficientem množství</t>
  </si>
  <si>
    <t>10*1,04 'Přepočtené koeficientem množství</t>
  </si>
  <si>
    <t>130,9</t>
  </si>
  <si>
    <t>130,9*24</t>
  </si>
  <si>
    <t>1,95+1,875+43,5</t>
  </si>
  <si>
    <t>2,175+81,4</t>
  </si>
  <si>
    <t>88*0,3</t>
  </si>
  <si>
    <t>26,4*1,221 'Přepočtené koeficientem množství</t>
  </si>
  <si>
    <t>SO 103.2 - Kanalizace a odvodnění</t>
  </si>
  <si>
    <t>1,5*1,5*3*4</t>
  </si>
  <si>
    <t>163,7*1,2*0,8</t>
  </si>
  <si>
    <t>163,7*1,8*2</t>
  </si>
  <si>
    <t>27+58,932+19,644</t>
  </si>
  <si>
    <t>105,576*15</t>
  </si>
  <si>
    <t>105,576</t>
  </si>
  <si>
    <t>105,576*1,8</t>
  </si>
  <si>
    <t>157,152-58,932-19,644</t>
  </si>
  <si>
    <t>163,7*0,45*0,8</t>
  </si>
  <si>
    <t>58,932*2 'Přepočtené koeficientem množství</t>
  </si>
  <si>
    <t>163,7*0,15*0,8</t>
  </si>
  <si>
    <t>1,5*2</t>
  </si>
  <si>
    <t>6,1+4+1,4+1,9+1,2+7+16+8,1+1,9</t>
  </si>
  <si>
    <t>47,6*1,015 'Přepočtené koeficientem množství</t>
  </si>
  <si>
    <t>4,5+4,6+1,1</t>
  </si>
  <si>
    <t>10,2*1,015 'Přepočtené koeficientem množství</t>
  </si>
  <si>
    <t>512948798</t>
  </si>
  <si>
    <t>-1923202636</t>
  </si>
  <si>
    <t>52,6*1,015 'Přepočtené koeficientem množství</t>
  </si>
  <si>
    <t>53,3</t>
  </si>
  <si>
    <t>53,3*1,015 'Přepočtené koeficientem množství</t>
  </si>
  <si>
    <t>3*4</t>
  </si>
  <si>
    <t>9*4</t>
  </si>
  <si>
    <t>244911021</t>
  </si>
  <si>
    <t>-730442129</t>
  </si>
  <si>
    <t>-1561332256</t>
  </si>
  <si>
    <t>47,6+10,2</t>
  </si>
  <si>
    <t>52,6+53,3</t>
  </si>
  <si>
    <t>57,8+105,9</t>
  </si>
  <si>
    <t>-4275060</t>
  </si>
  <si>
    <t>-705404711</t>
  </si>
  <si>
    <t>-1698042264</t>
  </si>
  <si>
    <t>1276698561</t>
  </si>
  <si>
    <t>1,5*1,5*0,3*2</t>
  </si>
  <si>
    <t>5,76*24</t>
  </si>
  <si>
    <t>5,76</t>
  </si>
  <si>
    <t>1636972835</t>
  </si>
  <si>
    <t>-765920626</t>
  </si>
  <si>
    <t>1084807610</t>
  </si>
  <si>
    <t>-1248331804</t>
  </si>
  <si>
    <t>SO 103.3 - Veřejné osvětlení</t>
  </si>
  <si>
    <t>"výkop"53</t>
  </si>
  <si>
    <t>"lože písek"-13</t>
  </si>
  <si>
    <t>40*29</t>
  </si>
  <si>
    <t>40*1,8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</si>
  <si>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</si>
  <si>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</si>
  <si>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</si>
  <si>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</si>
  <si>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stavby </t>
    </r>
    <r>
      <rPr>
        <rFont val="Arial CE"/>
        <charset val="238"/>
        <color auto="1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</si>
  <si>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stavby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</si>
  <si>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uchazeče.</t>
  </si>
  <si>
    <t xml:space="preserve">Termínem "uchazeč"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</si>
  <si>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stavby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</si>
  <si>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</si>
  <si>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</si>
  <si>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</si>
  <si>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</si>
  <si>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</si>
  <si>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</si>
  <si>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</si>
  <si>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</si>
  <si>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</si>
  <si>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</si>
  <si>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</si>
  <si>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</si>
  <si>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</si>
  <si>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</si>
  <si>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</si>
  <si>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uchazeče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</si>
  <si>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</si>
  <si>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</si>
  <si>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</si>
  <si>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</si>
  <si>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</si>
  <si>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</si>
  <si>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</si>
  <si>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</si>
  <si>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</si>
  <si>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</si>
  <si>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</si>
  <si>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</si>
  <si>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</si>
  <si>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</si>
  <si>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</si>
  <si>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</si>
  <si>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</si>
  <si>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</si>
  <si>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</si>
  <si>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</si>
  <si>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</si>
  <si>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</si>
  <si>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</si>
  <si>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</si>
  <si>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</si>
  <si>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</si>
  <si>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Uchazeč je pro podání nabídky povinen vyplnit žlutě podbarvená pole: </t>
  </si>
  <si>
    <t xml:space="preserve">Pole Uchazeč v sestavě Rekapitulace stavby - zde uchazeč vyplní svůj název (název subjektu) </t>
  </si>
  <si>
    <t>Pole IČ a DIČ v sestavě Rekapitulace stavby - zde uchazeč vyplní svoje IČ a DIČ</t>
  </si>
  <si>
    <t>Datum v sestavě Rekapitulace stavby - zde uchazeč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</si>
  <si>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</si>
  <si>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</si>
  <si>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</si>
  <si>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</si>
  <si>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</si>
  <si>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</si>
  <si>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Uchazeč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</si>
  <si>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</si>
  <si>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</si>
  <si>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</si>
  <si>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</si>
  <si>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</si>
  <si>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</si>
  <si>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</si>
  <si>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</si>
  <si>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</si>
  <si>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</si>
  <si>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</si>
  <si>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</si>
  <si>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</si>
  <si>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</si>
  <si>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</si>
  <si>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</si>
  <si>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</si>
  <si>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</si>
  <si>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</si>
  <si>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</si>
  <si>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</si>
  <si>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</si>
  <si>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</si>
  <si>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</si>
  <si>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</si>
  <si>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</si>
  <si>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</si>
  <si>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</si>
  <si>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</si>
  <si>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</si>
  <si>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</si>
  <si>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</si>
  <si>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</si>
  <si>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</si>
  <si>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Uchazeč</t>
  </si>
  <si>
    <t>Uchazeč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</si>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</sst>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54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8"/>
      <color theme="10"/>
      <name val="Wingdings 2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i/>
      <sz val="7"/>
      <color rgb="FF969696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family val="0"/>
      <charset val="238"/>
    </font>
    <font>
      <sz val="8"/>
      <name val="Arial CE"/>
      <family val="0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52" fillId="0" borderId="0" applyNumberFormat="0" applyFill="0" applyBorder="0" applyAlignment="0" applyProtection="0"/>
  </cellStyleXfs>
  <cellXfs count="373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4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7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8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4" fontId="18" fillId="0" borderId="6" xfId="0" applyNumberFormat="1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9" fillId="0" borderId="0" xfId="0" applyNumberFormat="1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4" xfId="0" applyFont="1" applyBorder="1" applyAlignment="1">
      <alignment vertical="center"/>
    </xf>
    <xf numFmtId="0" fontId="18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0" fillId="0" borderId="12" xfId="0" applyFont="1" applyBorder="1" applyAlignment="1">
      <alignment horizontal="center" vertical="center"/>
    </xf>
    <xf numFmtId="0" fontId="20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1" fillId="0" borderId="15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21" fillId="0" borderId="15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8" xfId="0" applyFont="1" applyFill="1" applyBorder="1" applyAlignment="1" applyProtection="1">
      <alignment horizontal="left" vertical="center"/>
    </xf>
    <xf numFmtId="0" fontId="0" fillId="4" borderId="8" xfId="0" applyFont="1" applyFill="1" applyBorder="1" applyAlignment="1" applyProtection="1">
      <alignment vertical="center"/>
    </xf>
    <xf numFmtId="0" fontId="22" fillId="4" borderId="8" xfId="0" applyFont="1" applyFill="1" applyBorder="1" applyAlignment="1" applyProtection="1">
      <alignment horizontal="center" vertical="center"/>
    </xf>
    <xf numFmtId="0" fontId="22" fillId="4" borderId="8" xfId="0" applyFont="1" applyFill="1" applyBorder="1" applyAlignment="1" applyProtection="1">
      <alignment horizontal="right" vertical="center"/>
    </xf>
    <xf numFmtId="0" fontId="22" fillId="4" borderId="9" xfId="0" applyFont="1" applyFill="1" applyBorder="1" applyAlignment="1" applyProtection="1">
      <alignment horizontal="center" vertical="center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23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20" fillId="0" borderId="15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5" fillId="0" borderId="4" xfId="0" applyFont="1" applyBorder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26" fillId="0" borderId="0" xfId="0" applyFont="1" applyAlignment="1" applyProtection="1">
      <alignment horizontal="left" vertical="center" wrapText="1"/>
    </xf>
    <xf numFmtId="0" fontId="27" fillId="0" borderId="0" xfId="0" applyFont="1" applyAlignment="1" applyProtection="1">
      <alignment vertical="center"/>
    </xf>
    <xf numFmtId="4" fontId="27" fillId="0" borderId="0" xfId="0" applyNumberFormat="1" applyFont="1" applyAlignment="1" applyProtection="1">
      <alignment horizontal="right" vertical="center"/>
    </xf>
    <xf numFmtId="4" fontId="27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8" fillId="0" borderId="15" xfId="0" applyNumberFormat="1" applyFont="1" applyBorder="1" applyAlignment="1" applyProtection="1">
      <alignment vertical="center"/>
    </xf>
    <xf numFmtId="4" fontId="28" fillId="0" borderId="0" xfId="0" applyNumberFormat="1" applyFont="1" applyBorder="1" applyAlignment="1" applyProtection="1">
      <alignment vertical="center"/>
    </xf>
    <xf numFmtId="166" fontId="28" fillId="0" borderId="0" xfId="0" applyNumberFormat="1" applyFont="1" applyBorder="1" applyAlignment="1" applyProtection="1">
      <alignment vertical="center"/>
    </xf>
    <xf numFmtId="4" fontId="28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29" fillId="0" borderId="0" xfId="1" applyFont="1" applyAlignment="1">
      <alignment horizontal="center" vertical="center"/>
    </xf>
    <xf numFmtId="0" fontId="7" fillId="0" borderId="0" xfId="0" applyFont="1" applyAlignment="1" applyProtection="1">
      <alignment vertical="center"/>
    </xf>
    <xf numFmtId="0" fontId="30" fillId="0" borderId="0" xfId="0" applyFont="1" applyAlignment="1" applyProtection="1">
      <alignment horizontal="left" vertical="center" wrapText="1"/>
    </xf>
    <xf numFmtId="4" fontId="7" fillId="0" borderId="0" xfId="0" applyNumberFormat="1" applyFont="1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4" fontId="1" fillId="0" borderId="15" xfId="0" applyNumberFormat="1" applyFont="1" applyBorder="1" applyAlignment="1" applyProtection="1">
      <alignment vertical="center"/>
    </xf>
    <xf numFmtId="4" fontId="1" fillId="0" borderId="0" xfId="0" applyNumberFormat="1" applyFont="1" applyBorder="1" applyAlignment="1" applyProtection="1">
      <alignment vertical="center"/>
    </xf>
    <xf numFmtId="166" fontId="1" fillId="0" borderId="0" xfId="0" applyNumberFormat="1" applyFont="1" applyBorder="1" applyAlignment="1" applyProtection="1">
      <alignment vertical="center"/>
    </xf>
    <xf numFmtId="4" fontId="1" fillId="0" borderId="16" xfId="0" applyNumberFormat="1" applyFont="1" applyBorder="1" applyAlignment="1" applyProtection="1">
      <alignment vertical="center"/>
    </xf>
    <xf numFmtId="0" fontId="2" fillId="0" borderId="0" xfId="0" applyFont="1" applyAlignment="1">
      <alignment horizontal="left" vertical="center"/>
    </xf>
    <xf numFmtId="4" fontId="1" fillId="0" borderId="20" xfId="0" applyNumberFormat="1" applyFont="1" applyBorder="1" applyAlignment="1" applyProtection="1">
      <alignment vertical="center"/>
    </xf>
    <xf numFmtId="4" fontId="1" fillId="0" borderId="21" xfId="0" applyNumberFormat="1" applyFont="1" applyBorder="1" applyAlignment="1" applyProtection="1">
      <alignment vertical="center"/>
    </xf>
    <xf numFmtId="166" fontId="1" fillId="0" borderId="21" xfId="0" applyNumberFormat="1" applyFont="1" applyBorder="1" applyAlignment="1" applyProtection="1">
      <alignment vertical="center"/>
    </xf>
    <xf numFmtId="4" fontId="1" fillId="0" borderId="22" xfId="0" applyNumberFormat="1" applyFont="1" applyBorder="1" applyAlignment="1" applyProtection="1">
      <alignment vertical="center"/>
    </xf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right" vertical="center"/>
    </xf>
    <xf numFmtId="0" fontId="32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22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3" fillId="0" borderId="13" xfId="0" applyNumberFormat="1" applyFont="1" applyBorder="1" applyAlignment="1" applyProtection="1"/>
    <xf numFmtId="166" fontId="33" fillId="0" borderId="14" xfId="0" applyNumberFormat="1" applyFont="1" applyBorder="1" applyAlignment="1" applyProtection="1"/>
    <xf numFmtId="4" fontId="34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0" borderId="23" xfId="0" applyFont="1" applyBorder="1" applyAlignment="1" applyProtection="1">
      <alignment horizontal="center" vertical="center"/>
    </xf>
    <xf numFmtId="49" fontId="22" fillId="0" borderId="23" xfId="0" applyNumberFormat="1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center" vertical="center" wrapText="1"/>
    </xf>
    <xf numFmtId="167" fontId="22" fillId="0" borderId="23" xfId="0" applyNumberFormat="1" applyFont="1" applyBorder="1" applyAlignment="1" applyProtection="1">
      <alignment vertical="center"/>
    </xf>
    <xf numFmtId="4" fontId="22" fillId="2" borderId="23" xfId="0" applyNumberFormat="1" applyFont="1" applyFill="1" applyBorder="1" applyAlignment="1" applyProtection="1">
      <alignment vertical="center"/>
      <protection locked="0"/>
    </xf>
    <xf numFmtId="4" fontId="22" fillId="0" borderId="23" xfId="0" applyNumberFormat="1" applyFont="1" applyBorder="1" applyAlignment="1" applyProtection="1">
      <alignment vertical="center"/>
    </xf>
    <xf numFmtId="0" fontId="23" fillId="2" borderId="15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6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5" fillId="0" borderId="0" xfId="0" applyFont="1" applyAlignment="1" applyProtection="1">
      <alignment horizontal="left" vertical="center"/>
    </xf>
    <xf numFmtId="0" fontId="36" fillId="0" borderId="0" xfId="1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7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4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4" xfId="0" applyFont="1" applyBorder="1" applyAlignment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6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38" fillId="0" borderId="23" xfId="0" applyFont="1" applyBorder="1" applyAlignment="1" applyProtection="1">
      <alignment horizontal="center" vertical="center"/>
    </xf>
    <xf numFmtId="49" fontId="38" fillId="0" borderId="23" xfId="0" applyNumberFormat="1" applyFont="1" applyBorder="1" applyAlignment="1" applyProtection="1">
      <alignment horizontal="left" vertical="center" wrapText="1"/>
    </xf>
    <xf numFmtId="0" fontId="38" fillId="0" borderId="23" xfId="0" applyFont="1" applyBorder="1" applyAlignment="1" applyProtection="1">
      <alignment horizontal="left" vertical="center" wrapText="1"/>
    </xf>
    <xf numFmtId="0" fontId="38" fillId="0" borderId="23" xfId="0" applyFont="1" applyBorder="1" applyAlignment="1" applyProtection="1">
      <alignment horizontal="center" vertical="center" wrapText="1"/>
    </xf>
    <xf numFmtId="167" fontId="38" fillId="0" borderId="23" xfId="0" applyNumberFormat="1" applyFont="1" applyBorder="1" applyAlignment="1" applyProtection="1">
      <alignment vertical="center"/>
    </xf>
    <xf numFmtId="4" fontId="38" fillId="2" borderId="23" xfId="0" applyNumberFormat="1" applyFont="1" applyFill="1" applyBorder="1" applyAlignment="1" applyProtection="1">
      <alignment vertical="center"/>
      <protection locked="0"/>
    </xf>
    <xf numFmtId="4" fontId="38" fillId="0" borderId="23" xfId="0" applyNumberFormat="1" applyFont="1" applyBorder="1" applyAlignment="1" applyProtection="1">
      <alignment vertical="center"/>
    </xf>
    <xf numFmtId="0" fontId="39" fillId="0" borderId="4" xfId="0" applyFont="1" applyBorder="1" applyAlignment="1">
      <alignment vertical="center"/>
    </xf>
    <xf numFmtId="0" fontId="38" fillId="2" borderId="15" xfId="0" applyFont="1" applyFill="1" applyBorder="1" applyAlignment="1" applyProtection="1">
      <alignment horizontal="left" vertical="center"/>
      <protection locked="0"/>
    </xf>
    <xf numFmtId="0" fontId="38" fillId="0" borderId="0" xfId="0" applyFont="1" applyBorder="1" applyAlignment="1" applyProtection="1">
      <alignment horizontal="center" vertical="center"/>
    </xf>
    <xf numFmtId="0" fontId="23" fillId="2" borderId="20" xfId="0" applyFont="1" applyFill="1" applyBorder="1" applyAlignment="1" applyProtection="1">
      <alignment horizontal="left" vertical="center"/>
      <protection locked="0"/>
    </xf>
    <xf numFmtId="0" fontId="23" fillId="0" borderId="21" xfId="0" applyFont="1" applyBorder="1" applyAlignment="1" applyProtection="1">
      <alignment horizontal="center" vertical="center"/>
    </xf>
    <xf numFmtId="0" fontId="0" fillId="0" borderId="21" xfId="0" applyFont="1" applyBorder="1" applyAlignment="1" applyProtection="1">
      <alignment vertical="center"/>
    </xf>
    <xf numFmtId="166" fontId="23" fillId="0" borderId="21" xfId="0" applyNumberFormat="1" applyFont="1" applyBorder="1" applyAlignment="1" applyProtection="1">
      <alignment vertical="center"/>
    </xf>
    <xf numFmtId="166" fontId="23" fillId="0" borderId="22" xfId="0" applyNumberFormat="1" applyFont="1" applyBorder="1" applyAlignment="1" applyProtection="1">
      <alignment vertical="center"/>
    </xf>
    <xf numFmtId="0" fontId="40" fillId="0" borderId="0" xfId="0" applyFont="1" applyAlignment="1" applyProtection="1">
      <alignment vertical="center" wrapText="1"/>
    </xf>
    <xf numFmtId="167" fontId="22" fillId="2" borderId="23" xfId="0" applyNumberFormat="1" applyFont="1" applyFill="1" applyBorder="1" applyAlignment="1" applyProtection="1">
      <alignment vertical="center"/>
      <protection locked="0"/>
    </xf>
    <xf numFmtId="0" fontId="0" fillId="0" borderId="0" xfId="0" applyAlignment="1">
      <alignment vertical="top"/>
    </xf>
    <xf numFmtId="0" fontId="41" fillId="0" borderId="24" xfId="0" applyFont="1" applyBorder="1" applyAlignment="1">
      <alignment vertical="center" wrapText="1"/>
    </xf>
    <xf numFmtId="0" fontId="41" fillId="0" borderId="25" xfId="0" applyFont="1" applyBorder="1" applyAlignment="1">
      <alignment vertical="center" wrapText="1"/>
    </xf>
    <xf numFmtId="0" fontId="41" fillId="0" borderId="26" xfId="0" applyFont="1" applyBorder="1" applyAlignment="1">
      <alignment vertical="center" wrapText="1"/>
    </xf>
    <xf numFmtId="0" fontId="41" fillId="0" borderId="27" xfId="0" applyFont="1" applyBorder="1" applyAlignment="1">
      <alignment horizontal="center" vertical="center" wrapText="1"/>
    </xf>
    <xf numFmtId="0" fontId="42" fillId="0" borderId="1" xfId="0" applyFont="1" applyBorder="1" applyAlignment="1">
      <alignment horizontal="center" vertical="center" wrapText="1"/>
    </xf>
    <xf numFmtId="0" fontId="41" fillId="0" borderId="28" xfId="0" applyFont="1" applyBorder="1" applyAlignment="1">
      <alignment horizontal="center" vertical="center" wrapText="1"/>
    </xf>
    <xf numFmtId="0" fontId="41" fillId="0" borderId="27" xfId="0" applyFont="1" applyBorder="1" applyAlignment="1">
      <alignment vertical="center" wrapText="1"/>
    </xf>
    <xf numFmtId="0" fontId="43" fillId="0" borderId="29" xfId="0" applyFont="1" applyBorder="1" applyAlignment="1">
      <alignment horizontal="left" wrapText="1"/>
    </xf>
    <xf numFmtId="0" fontId="41" fillId="0" borderId="28" xfId="0" applyFont="1" applyBorder="1" applyAlignment="1">
      <alignment vertical="center" wrapText="1"/>
    </xf>
    <xf numFmtId="0" fontId="43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center" wrapText="1"/>
    </xf>
    <xf numFmtId="0" fontId="45" fillId="0" borderId="27" xfId="0" applyFont="1" applyBorder="1" applyAlignment="1">
      <alignment vertical="center" wrapText="1"/>
    </xf>
    <xf numFmtId="0" fontId="44" fillId="0" borderId="1" xfId="0" applyFont="1" applyBorder="1" applyAlignment="1">
      <alignment vertical="center" wrapText="1"/>
    </xf>
    <xf numFmtId="0" fontId="44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vertical="center"/>
    </xf>
    <xf numFmtId="49" fontId="44" fillId="0" borderId="1" xfId="0" applyNumberFormat="1" applyFont="1" applyBorder="1" applyAlignment="1">
      <alignment horizontal="left" vertical="center" wrapText="1"/>
    </xf>
    <xf numFmtId="49" fontId="44" fillId="0" borderId="1" xfId="0" applyNumberFormat="1" applyFont="1" applyBorder="1" applyAlignment="1">
      <alignment vertical="center" wrapText="1"/>
    </xf>
    <xf numFmtId="0" fontId="41" fillId="0" borderId="30" xfId="0" applyFont="1" applyBorder="1" applyAlignment="1">
      <alignment vertical="center" wrapText="1"/>
    </xf>
    <xf numFmtId="0" fontId="46" fillId="0" borderId="29" xfId="0" applyFont="1" applyBorder="1" applyAlignment="1">
      <alignment vertical="center" wrapText="1"/>
    </xf>
    <xf numFmtId="0" fontId="41" fillId="0" borderId="31" xfId="0" applyFont="1" applyBorder="1" applyAlignment="1">
      <alignment vertical="center" wrapText="1"/>
    </xf>
    <xf numFmtId="0" fontId="41" fillId="0" borderId="1" xfId="0" applyFont="1" applyBorder="1" applyAlignment="1">
      <alignment vertical="top"/>
    </xf>
    <xf numFmtId="0" fontId="41" fillId="0" borderId="0" xfId="0" applyFont="1" applyAlignment="1">
      <alignment vertical="top"/>
    </xf>
    <xf numFmtId="0" fontId="41" fillId="0" borderId="24" xfId="0" applyFont="1" applyBorder="1" applyAlignment="1">
      <alignment horizontal="left" vertical="center"/>
    </xf>
    <xf numFmtId="0" fontId="41" fillId="0" borderId="25" xfId="0" applyFont="1" applyBorder="1" applyAlignment="1">
      <alignment horizontal="left" vertical="center"/>
    </xf>
    <xf numFmtId="0" fontId="41" fillId="0" borderId="26" xfId="0" applyFont="1" applyBorder="1" applyAlignment="1">
      <alignment horizontal="left" vertical="center"/>
    </xf>
    <xf numFmtId="0" fontId="41" fillId="0" borderId="27" xfId="0" applyFont="1" applyBorder="1" applyAlignment="1">
      <alignment horizontal="left" vertical="center"/>
    </xf>
    <xf numFmtId="0" fontId="42" fillId="0" borderId="1" xfId="0" applyFont="1" applyBorder="1" applyAlignment="1">
      <alignment horizontal="center" vertical="center"/>
    </xf>
    <xf numFmtId="0" fontId="41" fillId="0" borderId="28" xfId="0" applyFont="1" applyBorder="1" applyAlignment="1">
      <alignment horizontal="left" vertical="center"/>
    </xf>
    <xf numFmtId="0" fontId="43" fillId="0" borderId="1" xfId="0" applyFont="1" applyBorder="1" applyAlignment="1">
      <alignment horizontal="left" vertical="center"/>
    </xf>
    <xf numFmtId="0" fontId="47" fillId="0" borderId="0" xfId="0" applyFont="1" applyAlignment="1">
      <alignment horizontal="left" vertical="center"/>
    </xf>
    <xf numFmtId="0" fontId="43" fillId="0" borderId="29" xfId="0" applyFont="1" applyBorder="1" applyAlignment="1">
      <alignment horizontal="left" vertical="center"/>
    </xf>
    <xf numFmtId="0" fontId="43" fillId="0" borderId="29" xfId="0" applyFont="1" applyBorder="1" applyAlignment="1">
      <alignment horizontal="center" vertical="center"/>
    </xf>
    <xf numFmtId="0" fontId="47" fillId="0" borderId="29" xfId="0" applyFont="1" applyBorder="1" applyAlignment="1">
      <alignment horizontal="left" vertical="center"/>
    </xf>
    <xf numFmtId="0" fontId="48" fillId="0" borderId="1" xfId="0" applyFont="1" applyBorder="1" applyAlignment="1">
      <alignment horizontal="left" vertical="center"/>
    </xf>
    <xf numFmtId="0" fontId="45" fillId="0" borderId="0" xfId="0" applyFont="1" applyAlignment="1">
      <alignment horizontal="left" vertical="center"/>
    </xf>
    <xf numFmtId="0" fontId="49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horizontal="center" vertical="center"/>
    </xf>
    <xf numFmtId="0" fontId="44" fillId="0" borderId="0" xfId="0" applyFont="1" applyAlignment="1">
      <alignment horizontal="left" vertical="center"/>
    </xf>
    <xf numFmtId="0" fontId="45" fillId="0" borderId="27" xfId="0" applyFont="1" applyBorder="1" applyAlignment="1">
      <alignment horizontal="left" vertical="center"/>
    </xf>
    <xf numFmtId="0" fontId="44" fillId="0" borderId="1" xfId="0" applyFont="1" applyFill="1" applyBorder="1" applyAlignment="1">
      <alignment horizontal="left" vertical="center"/>
    </xf>
    <xf numFmtId="0" fontId="44" fillId="0" borderId="1" xfId="0" applyFont="1" applyFill="1" applyBorder="1" applyAlignment="1">
      <alignment horizontal="center" vertical="center"/>
    </xf>
    <xf numFmtId="0" fontId="41" fillId="0" borderId="30" xfId="0" applyFont="1" applyBorder="1" applyAlignment="1">
      <alignment horizontal="left" vertical="center"/>
    </xf>
    <xf numFmtId="0" fontId="46" fillId="0" borderId="29" xfId="0" applyFont="1" applyBorder="1" applyAlignment="1">
      <alignment horizontal="left" vertical="center"/>
    </xf>
    <xf numFmtId="0" fontId="41" fillId="0" borderId="31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5" fillId="0" borderId="29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center" vertical="center" wrapText="1"/>
    </xf>
    <xf numFmtId="0" fontId="41" fillId="0" borderId="24" xfId="0" applyFont="1" applyBorder="1" applyAlignment="1">
      <alignment horizontal="left" vertical="center" wrapText="1"/>
    </xf>
    <xf numFmtId="0" fontId="41" fillId="0" borderId="25" xfId="0" applyFont="1" applyBorder="1" applyAlignment="1">
      <alignment horizontal="left" vertical="center" wrapText="1"/>
    </xf>
    <xf numFmtId="0" fontId="41" fillId="0" borderId="26" xfId="0" applyFont="1" applyBorder="1" applyAlignment="1">
      <alignment horizontal="left" vertical="center" wrapText="1"/>
    </xf>
    <xf numFmtId="0" fontId="41" fillId="0" borderId="27" xfId="0" applyFont="1" applyBorder="1" applyAlignment="1">
      <alignment horizontal="left" vertical="center" wrapText="1"/>
    </xf>
    <xf numFmtId="0" fontId="41" fillId="0" borderId="28" xfId="0" applyFont="1" applyBorder="1" applyAlignment="1">
      <alignment horizontal="left" vertical="center" wrapText="1"/>
    </xf>
    <xf numFmtId="0" fontId="47" fillId="0" borderId="27" xfId="0" applyFont="1" applyBorder="1" applyAlignment="1">
      <alignment horizontal="left" vertical="center" wrapText="1"/>
    </xf>
    <xf numFmtId="0" fontId="47" fillId="0" borderId="28" xfId="0" applyFont="1" applyBorder="1" applyAlignment="1">
      <alignment horizontal="left" vertical="center" wrapText="1"/>
    </xf>
    <xf numFmtId="0" fontId="45" fillId="0" borderId="27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left" vertical="center"/>
    </xf>
    <xf numFmtId="0" fontId="45" fillId="0" borderId="28" xfId="0" applyFont="1" applyBorder="1" applyAlignment="1">
      <alignment horizontal="left" vertical="center" wrapText="1"/>
    </xf>
    <xf numFmtId="0" fontId="45" fillId="0" borderId="28" xfId="0" applyFont="1" applyBorder="1" applyAlignment="1">
      <alignment horizontal="left" vertical="center"/>
    </xf>
    <xf numFmtId="0" fontId="45" fillId="0" borderId="30" xfId="0" applyFont="1" applyBorder="1" applyAlignment="1">
      <alignment horizontal="left" vertical="center" wrapText="1"/>
    </xf>
    <xf numFmtId="0" fontId="45" fillId="0" borderId="29" xfId="0" applyFont="1" applyBorder="1" applyAlignment="1">
      <alignment horizontal="left" vertical="center" wrapText="1"/>
    </xf>
    <xf numFmtId="0" fontId="45" fillId="0" borderId="3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top"/>
    </xf>
    <xf numFmtId="0" fontId="44" fillId="0" borderId="1" xfId="0" applyFont="1" applyBorder="1" applyAlignment="1">
      <alignment horizontal="center" vertical="top"/>
    </xf>
    <xf numFmtId="0" fontId="45" fillId="0" borderId="30" xfId="0" applyFont="1" applyBorder="1" applyAlignment="1">
      <alignment horizontal="left" vertical="center"/>
    </xf>
    <xf numFmtId="0" fontId="45" fillId="0" borderId="31" xfId="0" applyFont="1" applyBorder="1" applyAlignment="1">
      <alignment horizontal="left" vertical="center"/>
    </xf>
    <xf numFmtId="0" fontId="45" fillId="0" borderId="1" xfId="0" applyFont="1" applyBorder="1" applyAlignment="1">
      <alignment horizontal="center" vertical="center"/>
    </xf>
    <xf numFmtId="0" fontId="47" fillId="0" borderId="0" xfId="0" applyFont="1" applyAlignment="1">
      <alignment vertical="center"/>
    </xf>
    <xf numFmtId="0" fontId="43" fillId="0" borderId="1" xfId="0" applyFont="1" applyBorder="1" applyAlignment="1">
      <alignment vertical="center"/>
    </xf>
    <xf numFmtId="0" fontId="47" fillId="0" borderId="29" xfId="0" applyFont="1" applyBorder="1" applyAlignment="1">
      <alignment vertical="center"/>
    </xf>
    <xf numFmtId="0" fontId="43" fillId="0" borderId="29" xfId="0" applyFont="1" applyBorder="1" applyAlignment="1">
      <alignment vertical="center"/>
    </xf>
    <xf numFmtId="0" fontId="44" fillId="0" borderId="1" xfId="0" applyFont="1" applyBorder="1" applyAlignment="1">
      <alignment vertical="top"/>
    </xf>
    <xf numFmtId="49" fontId="44" fillId="0" borderId="1" xfId="0" applyNumberFormat="1" applyFont="1" applyBorder="1" applyAlignment="1">
      <alignment horizontal="left" vertical="center"/>
    </xf>
    <xf numFmtId="0" fontId="50" fillId="0" borderId="27" xfId="0" applyFont="1" applyBorder="1" applyAlignment="1" applyProtection="1">
      <alignment horizontal="left" vertical="center"/>
    </xf>
    <xf numFmtId="0" fontId="51" fillId="0" borderId="1" xfId="0" applyFont="1" applyBorder="1" applyAlignment="1" applyProtection="1">
      <alignment vertical="top"/>
    </xf>
    <xf numFmtId="0" fontId="51" fillId="0" borderId="1" xfId="0" applyFont="1" applyBorder="1" applyAlignment="1" applyProtection="1">
      <alignment horizontal="left" vertical="center"/>
    </xf>
    <xf numFmtId="0" fontId="51" fillId="0" borderId="1" xfId="0" applyFont="1" applyBorder="1" applyAlignment="1" applyProtection="1">
      <alignment horizontal="center" vertical="center"/>
    </xf>
    <xf numFmtId="49" fontId="51" fillId="0" borderId="1" xfId="0" applyNumberFormat="1" applyFont="1" applyBorder="1" applyAlignment="1" applyProtection="1">
      <alignment horizontal="left" vertical="center"/>
    </xf>
    <xf numFmtId="0" fontId="50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43" fillId="0" borderId="29" xfId="0" applyFont="1" applyBorder="1" applyAlignment="1">
      <alignment horizontal="left"/>
    </xf>
    <xf numFmtId="0" fontId="47" fillId="0" borderId="29" xfId="0" applyFont="1" applyBorder="1" applyAlignment="1"/>
    <xf numFmtId="0" fontId="41" fillId="0" borderId="27" xfId="0" applyFont="1" applyBorder="1" applyAlignment="1">
      <alignment vertical="top"/>
    </xf>
    <xf numFmtId="0" fontId="41" fillId="0" borderId="28" xfId="0" applyFont="1" applyBorder="1" applyAlignment="1">
      <alignment vertical="top"/>
    </xf>
    <xf numFmtId="0" fontId="41" fillId="0" borderId="30" xfId="0" applyFont="1" applyBorder="1" applyAlignment="1">
      <alignment vertical="top"/>
    </xf>
    <xf numFmtId="0" fontId="41" fillId="0" borderId="29" xfId="0" applyFont="1" applyBorder="1" applyAlignment="1">
      <alignment vertical="top"/>
    </xf>
    <xf numFmtId="0" fontId="41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worksheet" Target="worksheets/sheet10.xml" /><Relationship Id="rId11" Type="http://schemas.openxmlformats.org/officeDocument/2006/relationships/worksheet" Target="worksheets/sheet11.xml" /><Relationship Id="rId12" Type="http://schemas.openxmlformats.org/officeDocument/2006/relationships/styles" Target="styles.xml" /><Relationship Id="rId13" Type="http://schemas.openxmlformats.org/officeDocument/2006/relationships/theme" Target="theme/theme1.xml" /><Relationship Id="rId14" Type="http://schemas.openxmlformats.org/officeDocument/2006/relationships/calcChain" Target="calcChain.xml" /><Relationship Id="rId15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10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6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7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8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9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10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1/945421110" TargetMode="External" /><Relationship Id="rId2" Type="http://schemas.openxmlformats.org/officeDocument/2006/relationships/hyperlink" Target="https://podminky.urs.cz/item/CS_URS_2024_01/012103000" TargetMode="External" /><Relationship Id="rId3" Type="http://schemas.openxmlformats.org/officeDocument/2006/relationships/hyperlink" Target="https://podminky.urs.cz/item/CS_URS_2024_01/012303000" TargetMode="External" /><Relationship Id="rId4" Type="http://schemas.openxmlformats.org/officeDocument/2006/relationships/hyperlink" Target="https://podminky.urs.cz/item/CS_URS_2024_01/013254000" TargetMode="External" /><Relationship Id="rId5" Type="http://schemas.openxmlformats.org/officeDocument/2006/relationships/hyperlink" Target="https://podminky.urs.cz/item/CS_URS_2024_01/030001000" TargetMode="External" /><Relationship Id="rId6" Type="http://schemas.openxmlformats.org/officeDocument/2006/relationships/hyperlink" Target="https://podminky.urs.cz/item/CS_URS_2024_01/045002000" TargetMode="External" /><Relationship Id="rId7" Type="http://schemas.openxmlformats.org/officeDocument/2006/relationships/hyperlink" Target="https://podminky.urs.cz/item/CS_URS_2024_01/063303000" TargetMode="External" /><Relationship Id="rId8" Type="http://schemas.openxmlformats.org/officeDocument/2006/relationships/hyperlink" Target="https://podminky.urs.cz/item/CS_URS_2024_01/065002000" TargetMode="External" /><Relationship Id="rId9" Type="http://schemas.openxmlformats.org/officeDocument/2006/relationships/hyperlink" Target="https://podminky.urs.cz/item/CS_URS_2024_01/210812033" TargetMode="External" /><Relationship Id="rId10" Type="http://schemas.openxmlformats.org/officeDocument/2006/relationships/hyperlink" Target="https://podminky.urs.cz/item/CS_URS_2024_01/741130005" TargetMode="External" /><Relationship Id="rId11" Type="http://schemas.openxmlformats.org/officeDocument/2006/relationships/hyperlink" Target="https://podminky.urs.cz/item/CS_URS_2024_01/998741311" TargetMode="External" /><Relationship Id="rId12" Type="http://schemas.openxmlformats.org/officeDocument/2006/relationships/hyperlink" Target="https://podminky.urs.cz/item/CS_URS_2024_01/218202013" TargetMode="External" /><Relationship Id="rId13" Type="http://schemas.openxmlformats.org/officeDocument/2006/relationships/hyperlink" Target="https://podminky.urs.cz/item/CS_URS_2024_01/218204100" TargetMode="External" /><Relationship Id="rId14" Type="http://schemas.openxmlformats.org/officeDocument/2006/relationships/hyperlink" Target="https://podminky.urs.cz/item/CS_URS_2024_01/218900601" TargetMode="External" /><Relationship Id="rId15" Type="http://schemas.openxmlformats.org/officeDocument/2006/relationships/hyperlink" Target="https://podminky.urs.cz/item/CS_URS_2024_01/460161172" TargetMode="External" /><Relationship Id="rId16" Type="http://schemas.openxmlformats.org/officeDocument/2006/relationships/hyperlink" Target="https://podminky.urs.cz/item/CS_URS_2024_01/460161293" TargetMode="External" /><Relationship Id="rId17" Type="http://schemas.openxmlformats.org/officeDocument/2006/relationships/hyperlink" Target="https://podminky.urs.cz/item/CS_URS_2024_01/460341113" TargetMode="External" /><Relationship Id="rId18" Type="http://schemas.openxmlformats.org/officeDocument/2006/relationships/hyperlink" Target="https://podminky.urs.cz/item/CS_URS_2024_01/460341121" TargetMode="External" /><Relationship Id="rId19" Type="http://schemas.openxmlformats.org/officeDocument/2006/relationships/hyperlink" Target="https://podminky.urs.cz/item/CS_URS_2024_01/460361121" TargetMode="External" /><Relationship Id="rId20" Type="http://schemas.openxmlformats.org/officeDocument/2006/relationships/hyperlink" Target="https://podminky.urs.cz/item/CS_URS_2024_01/460371111" TargetMode="External" /><Relationship Id="rId21" Type="http://schemas.openxmlformats.org/officeDocument/2006/relationships/hyperlink" Target="https://podminky.urs.cz/item/CS_URS_2024_01/460431152" TargetMode="External" /><Relationship Id="rId22" Type="http://schemas.openxmlformats.org/officeDocument/2006/relationships/hyperlink" Target="https://podminky.urs.cz/item/CS_URS_2024_01/460431283" TargetMode="External" /><Relationship Id="rId23" Type="http://schemas.openxmlformats.org/officeDocument/2006/relationships/hyperlink" Target="https://podminky.urs.cz/item/CS_URS_2024_01/460661111" TargetMode="External" /><Relationship Id="rId24" Type="http://schemas.openxmlformats.org/officeDocument/2006/relationships/hyperlink" Target="https://podminky.urs.cz/item/CS_URS_2024_01/460661112" TargetMode="External" /><Relationship Id="rId25" Type="http://schemas.openxmlformats.org/officeDocument/2006/relationships/hyperlink" Target="https://podminky.urs.cz/item/CS_URS_2024_01/460671111" TargetMode="External" /><Relationship Id="rId26" Type="http://schemas.openxmlformats.org/officeDocument/2006/relationships/hyperlink" Target="https://podminky.urs.cz/item/CS_URS_2024_01/460791213" TargetMode="External" /><Relationship Id="rId27" Type="http://schemas.openxmlformats.org/officeDocument/2006/relationships/drawing" Target="../drawings/drawing10.xml" /></Relationships>
</file>

<file path=xl/worksheets/_rels/sheet1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1/112101121" TargetMode="External" /><Relationship Id="rId2" Type="http://schemas.openxmlformats.org/officeDocument/2006/relationships/hyperlink" Target="https://podminky.urs.cz/item/CS_URS_2024_01/112251101" TargetMode="External" /><Relationship Id="rId3" Type="http://schemas.openxmlformats.org/officeDocument/2006/relationships/hyperlink" Target="https://podminky.urs.cz/item/CS_URS_2024_01/112101102" TargetMode="External" /><Relationship Id="rId4" Type="http://schemas.openxmlformats.org/officeDocument/2006/relationships/hyperlink" Target="https://podminky.urs.cz/item/CS_URS_2024_01/112251102" TargetMode="External" /><Relationship Id="rId5" Type="http://schemas.openxmlformats.org/officeDocument/2006/relationships/hyperlink" Target="https://podminky.urs.cz/item/CS_URS_2024_01/113106123" TargetMode="External" /><Relationship Id="rId6" Type="http://schemas.openxmlformats.org/officeDocument/2006/relationships/hyperlink" Target="https://podminky.urs.cz/item/CS_URS_2024_01/113107162" TargetMode="External" /><Relationship Id="rId7" Type="http://schemas.openxmlformats.org/officeDocument/2006/relationships/hyperlink" Target="https://podminky.urs.cz/item/CS_URS_2024_01/113107223" TargetMode="External" /><Relationship Id="rId8" Type="http://schemas.openxmlformats.org/officeDocument/2006/relationships/hyperlink" Target="https://podminky.urs.cz/item/CS_URS_2024_01/113107243" TargetMode="External" /><Relationship Id="rId9" Type="http://schemas.openxmlformats.org/officeDocument/2006/relationships/hyperlink" Target="https://podminky.urs.cz/item/CS_URS_2024_01/113107323" TargetMode="External" /><Relationship Id="rId10" Type="http://schemas.openxmlformats.org/officeDocument/2006/relationships/hyperlink" Target="https://podminky.urs.cz/item/CS_URS_2024_01/113107332" TargetMode="External" /><Relationship Id="rId11" Type="http://schemas.openxmlformats.org/officeDocument/2006/relationships/hyperlink" Target="https://podminky.urs.cz/item/CS_URS_2024_01/113154114" TargetMode="External" /><Relationship Id="rId12" Type="http://schemas.openxmlformats.org/officeDocument/2006/relationships/hyperlink" Target="https://podminky.urs.cz/item/CS_URS_2024_01/113201112" TargetMode="External" /><Relationship Id="rId13" Type="http://schemas.openxmlformats.org/officeDocument/2006/relationships/hyperlink" Target="https://podminky.urs.cz/item/CS_URS_2024_01/121151113" TargetMode="External" /><Relationship Id="rId14" Type="http://schemas.openxmlformats.org/officeDocument/2006/relationships/hyperlink" Target="https://podminky.urs.cz/item/CS_URS_2024_01/122251104" TargetMode="External" /><Relationship Id="rId15" Type="http://schemas.openxmlformats.org/officeDocument/2006/relationships/hyperlink" Target="https://podminky.urs.cz/item/CS_URS_2024_01/132251103" TargetMode="External" /><Relationship Id="rId16" Type="http://schemas.openxmlformats.org/officeDocument/2006/relationships/hyperlink" Target="https://podminky.urs.cz/item/CS_URS_2024_01/162751117" TargetMode="External" /><Relationship Id="rId17" Type="http://schemas.openxmlformats.org/officeDocument/2006/relationships/hyperlink" Target="https://podminky.urs.cz/item/CS_URS_2024_01/162751119" TargetMode="External" /><Relationship Id="rId18" Type="http://schemas.openxmlformats.org/officeDocument/2006/relationships/hyperlink" Target="https://podminky.urs.cz/item/CS_URS_2024_01/167151111" TargetMode="External" /><Relationship Id="rId19" Type="http://schemas.openxmlformats.org/officeDocument/2006/relationships/hyperlink" Target="https://podminky.urs.cz/item/CS_URS_2024_01/171151112" TargetMode="External" /><Relationship Id="rId20" Type="http://schemas.openxmlformats.org/officeDocument/2006/relationships/hyperlink" Target="https://podminky.urs.cz/item/CS_URS_2024_01/171201231" TargetMode="External" /><Relationship Id="rId21" Type="http://schemas.openxmlformats.org/officeDocument/2006/relationships/hyperlink" Target="https://podminky.urs.cz/item/CS_URS_2024_01/171251201" TargetMode="External" /><Relationship Id="rId22" Type="http://schemas.openxmlformats.org/officeDocument/2006/relationships/hyperlink" Target="https://podminky.urs.cz/item/CS_URS_2024_01/181411131" TargetMode="External" /><Relationship Id="rId23" Type="http://schemas.openxmlformats.org/officeDocument/2006/relationships/hyperlink" Target="https://podminky.urs.cz/item/CS_URS_2024_01/181951112" TargetMode="External" /><Relationship Id="rId24" Type="http://schemas.openxmlformats.org/officeDocument/2006/relationships/hyperlink" Target="https://podminky.urs.cz/item/CS_URS_2024_01/182303111" TargetMode="External" /><Relationship Id="rId25" Type="http://schemas.openxmlformats.org/officeDocument/2006/relationships/hyperlink" Target="https://podminky.urs.cz/item/CS_URS_2024_01/212752411" TargetMode="External" /><Relationship Id="rId26" Type="http://schemas.openxmlformats.org/officeDocument/2006/relationships/hyperlink" Target="https://podminky.urs.cz/item/CS_URS_2024_01/561051111" TargetMode="External" /><Relationship Id="rId27" Type="http://schemas.openxmlformats.org/officeDocument/2006/relationships/hyperlink" Target="https://podminky.urs.cz/item/CS_URS_2024_01/564851111" TargetMode="External" /><Relationship Id="rId28" Type="http://schemas.openxmlformats.org/officeDocument/2006/relationships/hyperlink" Target="https://podminky.urs.cz/item/CS_URS_2024_01/564861111" TargetMode="External" /><Relationship Id="rId29" Type="http://schemas.openxmlformats.org/officeDocument/2006/relationships/hyperlink" Target="https://podminky.urs.cz/item/CS_URS_2024_01/565135101" TargetMode="External" /><Relationship Id="rId30" Type="http://schemas.openxmlformats.org/officeDocument/2006/relationships/hyperlink" Target="https://podminky.urs.cz/item/CS_URS_2024_01/573211106" TargetMode="External" /><Relationship Id="rId31" Type="http://schemas.openxmlformats.org/officeDocument/2006/relationships/hyperlink" Target="https://podminky.urs.cz/item/CS_URS_2024_01/573231106" TargetMode="External" /><Relationship Id="rId32" Type="http://schemas.openxmlformats.org/officeDocument/2006/relationships/hyperlink" Target="https://podminky.urs.cz/item/CS_URS_2024_01/577134031" TargetMode="External" /><Relationship Id="rId33" Type="http://schemas.openxmlformats.org/officeDocument/2006/relationships/hyperlink" Target="https://podminky.urs.cz/item/CS_URS_2024_01/577154141" TargetMode="External" /><Relationship Id="rId34" Type="http://schemas.openxmlformats.org/officeDocument/2006/relationships/hyperlink" Target="https://podminky.urs.cz/item/CS_URS_2024_01/596211113" TargetMode="External" /><Relationship Id="rId35" Type="http://schemas.openxmlformats.org/officeDocument/2006/relationships/hyperlink" Target="https://podminky.urs.cz/item/CS_URS_2024_01/596212212" TargetMode="External" /><Relationship Id="rId36" Type="http://schemas.openxmlformats.org/officeDocument/2006/relationships/hyperlink" Target="https://podminky.urs.cz/item/CS_URS_2024_01/596412212" TargetMode="External" /><Relationship Id="rId37" Type="http://schemas.openxmlformats.org/officeDocument/2006/relationships/hyperlink" Target="https://podminky.urs.cz/item/CS_URS_2024_01/915231112" TargetMode="External" /><Relationship Id="rId38" Type="http://schemas.openxmlformats.org/officeDocument/2006/relationships/hyperlink" Target="https://podminky.urs.cz/item/CS_URS_2024_01/916231213" TargetMode="External" /><Relationship Id="rId39" Type="http://schemas.openxmlformats.org/officeDocument/2006/relationships/hyperlink" Target="https://podminky.urs.cz/item/CS_URS_2024_01/919122132" TargetMode="External" /><Relationship Id="rId40" Type="http://schemas.openxmlformats.org/officeDocument/2006/relationships/hyperlink" Target="https://podminky.urs.cz/item/CS_URS_2024_01/919735113" TargetMode="External" /><Relationship Id="rId41" Type="http://schemas.openxmlformats.org/officeDocument/2006/relationships/hyperlink" Target="https://podminky.urs.cz/item/CS_URS_2024_01/997221571" TargetMode="External" /><Relationship Id="rId42" Type="http://schemas.openxmlformats.org/officeDocument/2006/relationships/hyperlink" Target="https://podminky.urs.cz/item/CS_URS_2024_01/997221579" TargetMode="External" /><Relationship Id="rId43" Type="http://schemas.openxmlformats.org/officeDocument/2006/relationships/hyperlink" Target="https://podminky.urs.cz/item/CS_URS_2024_01/997221612" TargetMode="External" /><Relationship Id="rId44" Type="http://schemas.openxmlformats.org/officeDocument/2006/relationships/hyperlink" Target="https://podminky.urs.cz/item/CS_URS_2024_01/997221861" TargetMode="External" /><Relationship Id="rId45" Type="http://schemas.openxmlformats.org/officeDocument/2006/relationships/hyperlink" Target="https://podminky.urs.cz/item/CS_URS_2024_01/997221873" TargetMode="External" /><Relationship Id="rId46" Type="http://schemas.openxmlformats.org/officeDocument/2006/relationships/hyperlink" Target="https://podminky.urs.cz/item/CS_URS_2024_01/997221875" TargetMode="External" /><Relationship Id="rId47" Type="http://schemas.openxmlformats.org/officeDocument/2006/relationships/hyperlink" Target="https://podminky.urs.cz/item/CS_URS_2024_01/998225111" TargetMode="External" /><Relationship Id="rId48" Type="http://schemas.openxmlformats.org/officeDocument/2006/relationships/hyperlink" Target="https://podminky.urs.cz/item/CS_URS_2024_01/711161273" TargetMode="External" /><Relationship Id="rId49" Type="http://schemas.openxmlformats.org/officeDocument/2006/relationships/hyperlink" Target="https://podminky.urs.cz/item/CS_URS_2024_01/998711101" TargetMode="External" /><Relationship Id="rId50" Type="http://schemas.openxmlformats.org/officeDocument/2006/relationships/hyperlink" Target="https://podminky.urs.cz/item/CS_URS_2024_01/HZS1292" TargetMode="External" /><Relationship Id="rId5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1/131251102" TargetMode="External" /><Relationship Id="rId2" Type="http://schemas.openxmlformats.org/officeDocument/2006/relationships/hyperlink" Target="https://podminky.urs.cz/item/CS_URS_2024_01/132254104" TargetMode="External" /><Relationship Id="rId3" Type="http://schemas.openxmlformats.org/officeDocument/2006/relationships/hyperlink" Target="https://podminky.urs.cz/item/CS_URS_2024_01/151811131" TargetMode="External" /><Relationship Id="rId4" Type="http://schemas.openxmlformats.org/officeDocument/2006/relationships/hyperlink" Target="https://podminky.urs.cz/item/CS_URS_2024_01/151811231" TargetMode="External" /><Relationship Id="rId5" Type="http://schemas.openxmlformats.org/officeDocument/2006/relationships/hyperlink" Target="https://podminky.urs.cz/item/CS_URS_2024_01/162751117" TargetMode="External" /><Relationship Id="rId6" Type="http://schemas.openxmlformats.org/officeDocument/2006/relationships/hyperlink" Target="https://podminky.urs.cz/item/CS_URS_2024_01/162751119" TargetMode="External" /><Relationship Id="rId7" Type="http://schemas.openxmlformats.org/officeDocument/2006/relationships/hyperlink" Target="https://podminky.urs.cz/item/CS_URS_2024_01/167151111" TargetMode="External" /><Relationship Id="rId8" Type="http://schemas.openxmlformats.org/officeDocument/2006/relationships/hyperlink" Target="https://podminky.urs.cz/item/CS_URS_2024_01/171201231" TargetMode="External" /><Relationship Id="rId9" Type="http://schemas.openxmlformats.org/officeDocument/2006/relationships/hyperlink" Target="https://podminky.urs.cz/item/CS_URS_2024_01/171251201" TargetMode="External" /><Relationship Id="rId10" Type="http://schemas.openxmlformats.org/officeDocument/2006/relationships/hyperlink" Target="https://podminky.urs.cz/item/CS_URS_2024_01/174101101" TargetMode="External" /><Relationship Id="rId11" Type="http://schemas.openxmlformats.org/officeDocument/2006/relationships/hyperlink" Target="https://podminky.urs.cz/item/CS_URS_2024_01/175151101" TargetMode="External" /><Relationship Id="rId12" Type="http://schemas.openxmlformats.org/officeDocument/2006/relationships/hyperlink" Target="https://podminky.urs.cz/item/CS_URS_2024_01/451572111" TargetMode="External" /><Relationship Id="rId13" Type="http://schemas.openxmlformats.org/officeDocument/2006/relationships/hyperlink" Target="https://podminky.urs.cz/item/CS_URS_2024_01/890411811" TargetMode="External" /><Relationship Id="rId14" Type="http://schemas.openxmlformats.org/officeDocument/2006/relationships/hyperlink" Target="https://podminky.urs.cz/item/CS_URS_2024_01/871310330" TargetMode="External" /><Relationship Id="rId15" Type="http://schemas.openxmlformats.org/officeDocument/2006/relationships/hyperlink" Target="https://podminky.urs.cz/item/CS_URS_2024_01/871350330" TargetMode="External" /><Relationship Id="rId16" Type="http://schemas.openxmlformats.org/officeDocument/2006/relationships/hyperlink" Target="https://podminky.urs.cz/item/CS_URS_2024_01/871370330" TargetMode="External" /><Relationship Id="rId17" Type="http://schemas.openxmlformats.org/officeDocument/2006/relationships/hyperlink" Target="https://podminky.urs.cz/item/CS_URS_2024_01/877350310" TargetMode="External" /><Relationship Id="rId18" Type="http://schemas.openxmlformats.org/officeDocument/2006/relationships/hyperlink" Target="https://podminky.urs.cz/item/CS_URS_2024_01/877310310" TargetMode="External" /><Relationship Id="rId19" Type="http://schemas.openxmlformats.org/officeDocument/2006/relationships/hyperlink" Target="https://podminky.urs.cz/item/CS_URS_2024_01/877370320" TargetMode="External" /><Relationship Id="rId20" Type="http://schemas.openxmlformats.org/officeDocument/2006/relationships/hyperlink" Target="https://podminky.urs.cz/item/CS_URS_2024_01/892351111" TargetMode="External" /><Relationship Id="rId21" Type="http://schemas.openxmlformats.org/officeDocument/2006/relationships/hyperlink" Target="https://podminky.urs.cz/item/CS_URS_2024_01/892381111" TargetMode="External" /><Relationship Id="rId22" Type="http://schemas.openxmlformats.org/officeDocument/2006/relationships/hyperlink" Target="https://podminky.urs.cz/item/CS_URS_2024_01/899722112" TargetMode="External" /><Relationship Id="rId23" Type="http://schemas.openxmlformats.org/officeDocument/2006/relationships/hyperlink" Target="https://podminky.urs.cz/item/CS_URS_2024_01/894812326" TargetMode="External" /><Relationship Id="rId24" Type="http://schemas.openxmlformats.org/officeDocument/2006/relationships/hyperlink" Target="https://podminky.urs.cz/item/CS_URS_2024_01/894812333" TargetMode="External" /><Relationship Id="rId25" Type="http://schemas.openxmlformats.org/officeDocument/2006/relationships/hyperlink" Target="https://podminky.urs.cz/item/CS_URS_2024_01/894812339" TargetMode="External" /><Relationship Id="rId26" Type="http://schemas.openxmlformats.org/officeDocument/2006/relationships/hyperlink" Target="https://podminky.urs.cz/item/CS_URS_2024_01/894812376" TargetMode="External" /><Relationship Id="rId27" Type="http://schemas.openxmlformats.org/officeDocument/2006/relationships/hyperlink" Target="https://podminky.urs.cz/item/CS_URS_2024_01/895941323" TargetMode="External" /><Relationship Id="rId28" Type="http://schemas.openxmlformats.org/officeDocument/2006/relationships/hyperlink" Target="https://podminky.urs.cz/item/CS_URS_2024_01/895941341" TargetMode="External" /><Relationship Id="rId29" Type="http://schemas.openxmlformats.org/officeDocument/2006/relationships/hyperlink" Target="https://podminky.urs.cz/item/CS_URS_2024_01/895941351" TargetMode="External" /><Relationship Id="rId30" Type="http://schemas.openxmlformats.org/officeDocument/2006/relationships/hyperlink" Target="https://podminky.urs.cz/item/CS_URS_2024_01/895941362" TargetMode="External" /><Relationship Id="rId31" Type="http://schemas.openxmlformats.org/officeDocument/2006/relationships/hyperlink" Target="https://podminky.urs.cz/item/CS_URS_2024_01/899104112" TargetMode="External" /><Relationship Id="rId32" Type="http://schemas.openxmlformats.org/officeDocument/2006/relationships/hyperlink" Target="https://podminky.urs.cz/item/CS_URS_2024_01/935113112" TargetMode="External" /><Relationship Id="rId33" Type="http://schemas.openxmlformats.org/officeDocument/2006/relationships/hyperlink" Target="https://podminky.urs.cz/item/CS_URS_2024_01/935923218" TargetMode="External" /><Relationship Id="rId34" Type="http://schemas.openxmlformats.org/officeDocument/2006/relationships/hyperlink" Target="https://podminky.urs.cz/item/CS_URS_2024_01/997221571" TargetMode="External" /><Relationship Id="rId35" Type="http://schemas.openxmlformats.org/officeDocument/2006/relationships/hyperlink" Target="https://podminky.urs.cz/item/CS_URS_2024_01/997221579" TargetMode="External" /><Relationship Id="rId36" Type="http://schemas.openxmlformats.org/officeDocument/2006/relationships/hyperlink" Target="https://podminky.urs.cz/item/CS_URS_2024_01/997221612" TargetMode="External" /><Relationship Id="rId37" Type="http://schemas.openxmlformats.org/officeDocument/2006/relationships/hyperlink" Target="https://podminky.urs.cz/item/CS_URS_2024_01/997221861" TargetMode="External" /><Relationship Id="rId38" Type="http://schemas.openxmlformats.org/officeDocument/2006/relationships/hyperlink" Target="https://podminky.urs.cz/item/CS_URS_2024_01/998011002" TargetMode="External" /><Relationship Id="rId39" Type="http://schemas.openxmlformats.org/officeDocument/2006/relationships/hyperlink" Target="https://podminky.urs.cz/item/CS_URS_2024_01/721242106" TargetMode="External" /><Relationship Id="rId40" Type="http://schemas.openxmlformats.org/officeDocument/2006/relationships/hyperlink" Target="https://podminky.urs.cz/item/CS_URS_2024_01/998721101" TargetMode="External" /><Relationship Id="rId4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1/945421110" TargetMode="External" /><Relationship Id="rId2" Type="http://schemas.openxmlformats.org/officeDocument/2006/relationships/hyperlink" Target="https://podminky.urs.cz/item/CS_URS_2024_01/012103000" TargetMode="External" /><Relationship Id="rId3" Type="http://schemas.openxmlformats.org/officeDocument/2006/relationships/hyperlink" Target="https://podminky.urs.cz/item/CS_URS_2024_01/012303000" TargetMode="External" /><Relationship Id="rId4" Type="http://schemas.openxmlformats.org/officeDocument/2006/relationships/hyperlink" Target="https://podminky.urs.cz/item/CS_URS_2024_01/013254000" TargetMode="External" /><Relationship Id="rId5" Type="http://schemas.openxmlformats.org/officeDocument/2006/relationships/hyperlink" Target="https://podminky.urs.cz/item/CS_URS_2024_01/030001000" TargetMode="External" /><Relationship Id="rId6" Type="http://schemas.openxmlformats.org/officeDocument/2006/relationships/hyperlink" Target="https://podminky.urs.cz/item/CS_URS_2024_01/045002000" TargetMode="External" /><Relationship Id="rId7" Type="http://schemas.openxmlformats.org/officeDocument/2006/relationships/hyperlink" Target="https://podminky.urs.cz/item/CS_URS_2024_01/063303000" TargetMode="External" /><Relationship Id="rId8" Type="http://schemas.openxmlformats.org/officeDocument/2006/relationships/hyperlink" Target="https://podminky.urs.cz/item/CS_URS_2024_01/065002000" TargetMode="External" /><Relationship Id="rId9" Type="http://schemas.openxmlformats.org/officeDocument/2006/relationships/hyperlink" Target="https://podminky.urs.cz/item/CS_URS_2024_01/210812033" TargetMode="External" /><Relationship Id="rId10" Type="http://schemas.openxmlformats.org/officeDocument/2006/relationships/hyperlink" Target="https://podminky.urs.cz/item/CS_URS_2024_01/741130005" TargetMode="External" /><Relationship Id="rId11" Type="http://schemas.openxmlformats.org/officeDocument/2006/relationships/hyperlink" Target="https://podminky.urs.cz/item/CS_URS_2024_01/998741311" TargetMode="External" /><Relationship Id="rId12" Type="http://schemas.openxmlformats.org/officeDocument/2006/relationships/hyperlink" Target="https://podminky.urs.cz/item/CS_URS_2024_01/218202013" TargetMode="External" /><Relationship Id="rId13" Type="http://schemas.openxmlformats.org/officeDocument/2006/relationships/hyperlink" Target="https://podminky.urs.cz/item/CS_URS_2024_01/218204100" TargetMode="External" /><Relationship Id="rId14" Type="http://schemas.openxmlformats.org/officeDocument/2006/relationships/hyperlink" Target="https://podminky.urs.cz/item/CS_URS_2024_01/218900601" TargetMode="External" /><Relationship Id="rId15" Type="http://schemas.openxmlformats.org/officeDocument/2006/relationships/hyperlink" Target="https://podminky.urs.cz/item/CS_URS_2024_01/460161172" TargetMode="External" /><Relationship Id="rId16" Type="http://schemas.openxmlformats.org/officeDocument/2006/relationships/hyperlink" Target="https://podminky.urs.cz/item/CS_URS_2024_01/460161293" TargetMode="External" /><Relationship Id="rId17" Type="http://schemas.openxmlformats.org/officeDocument/2006/relationships/hyperlink" Target="https://podminky.urs.cz/item/CS_URS_2024_01/460341113" TargetMode="External" /><Relationship Id="rId18" Type="http://schemas.openxmlformats.org/officeDocument/2006/relationships/hyperlink" Target="https://podminky.urs.cz/item/CS_URS_2024_01/460341121" TargetMode="External" /><Relationship Id="rId19" Type="http://schemas.openxmlformats.org/officeDocument/2006/relationships/hyperlink" Target="https://podminky.urs.cz/item/CS_URS_2024_01/460361121" TargetMode="External" /><Relationship Id="rId20" Type="http://schemas.openxmlformats.org/officeDocument/2006/relationships/hyperlink" Target="https://podminky.urs.cz/item/CS_URS_2024_01/460371111" TargetMode="External" /><Relationship Id="rId21" Type="http://schemas.openxmlformats.org/officeDocument/2006/relationships/hyperlink" Target="https://podminky.urs.cz/item/CS_URS_2024_01/460431152" TargetMode="External" /><Relationship Id="rId22" Type="http://schemas.openxmlformats.org/officeDocument/2006/relationships/hyperlink" Target="https://podminky.urs.cz/item/CS_URS_2024_01/460431283" TargetMode="External" /><Relationship Id="rId23" Type="http://schemas.openxmlformats.org/officeDocument/2006/relationships/hyperlink" Target="https://podminky.urs.cz/item/CS_URS_2024_01/460661111" TargetMode="External" /><Relationship Id="rId24" Type="http://schemas.openxmlformats.org/officeDocument/2006/relationships/hyperlink" Target="https://podminky.urs.cz/item/CS_URS_2024_01/460661112" TargetMode="External" /><Relationship Id="rId25" Type="http://schemas.openxmlformats.org/officeDocument/2006/relationships/hyperlink" Target="https://podminky.urs.cz/item/CS_URS_2024_01/460671111" TargetMode="External" /><Relationship Id="rId26" Type="http://schemas.openxmlformats.org/officeDocument/2006/relationships/hyperlink" Target="https://podminky.urs.cz/item/CS_URS_2024_01/460791213" TargetMode="External" /><Relationship Id="rId27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1/112101121" TargetMode="External" /><Relationship Id="rId2" Type="http://schemas.openxmlformats.org/officeDocument/2006/relationships/hyperlink" Target="https://podminky.urs.cz/item/CS_URS_2024_01/112251101" TargetMode="External" /><Relationship Id="rId3" Type="http://schemas.openxmlformats.org/officeDocument/2006/relationships/hyperlink" Target="https://podminky.urs.cz/item/CS_URS_2024_01/113106123" TargetMode="External" /><Relationship Id="rId4" Type="http://schemas.openxmlformats.org/officeDocument/2006/relationships/hyperlink" Target="https://podminky.urs.cz/item/CS_URS_2024_01/113107162" TargetMode="External" /><Relationship Id="rId5" Type="http://schemas.openxmlformats.org/officeDocument/2006/relationships/hyperlink" Target="https://podminky.urs.cz/item/CS_URS_2024_01/113107223" TargetMode="External" /><Relationship Id="rId6" Type="http://schemas.openxmlformats.org/officeDocument/2006/relationships/hyperlink" Target="https://podminky.urs.cz/item/CS_URS_2024_01/113107243" TargetMode="External" /><Relationship Id="rId7" Type="http://schemas.openxmlformats.org/officeDocument/2006/relationships/hyperlink" Target="https://podminky.urs.cz/item/CS_URS_2024_01/113107323" TargetMode="External" /><Relationship Id="rId8" Type="http://schemas.openxmlformats.org/officeDocument/2006/relationships/hyperlink" Target="https://podminky.urs.cz/item/CS_URS_2024_01/113107332" TargetMode="External" /><Relationship Id="rId9" Type="http://schemas.openxmlformats.org/officeDocument/2006/relationships/hyperlink" Target="https://podminky.urs.cz/item/CS_URS_2024_01/113154114" TargetMode="External" /><Relationship Id="rId10" Type="http://schemas.openxmlformats.org/officeDocument/2006/relationships/hyperlink" Target="https://podminky.urs.cz/item/CS_URS_2024_01/113201112" TargetMode="External" /><Relationship Id="rId11" Type="http://schemas.openxmlformats.org/officeDocument/2006/relationships/hyperlink" Target="https://podminky.urs.cz/item/CS_URS_2024_01/121151113" TargetMode="External" /><Relationship Id="rId12" Type="http://schemas.openxmlformats.org/officeDocument/2006/relationships/hyperlink" Target="https://podminky.urs.cz/item/CS_URS_2024_01/122251104" TargetMode="External" /><Relationship Id="rId13" Type="http://schemas.openxmlformats.org/officeDocument/2006/relationships/hyperlink" Target="https://podminky.urs.cz/item/CS_URS_2024_01/132251103" TargetMode="External" /><Relationship Id="rId14" Type="http://schemas.openxmlformats.org/officeDocument/2006/relationships/hyperlink" Target="https://podminky.urs.cz/item/CS_URS_2024_01/162751117" TargetMode="External" /><Relationship Id="rId15" Type="http://schemas.openxmlformats.org/officeDocument/2006/relationships/hyperlink" Target="https://podminky.urs.cz/item/CS_URS_2024_01/162751119" TargetMode="External" /><Relationship Id="rId16" Type="http://schemas.openxmlformats.org/officeDocument/2006/relationships/hyperlink" Target="https://podminky.urs.cz/item/CS_URS_2024_01/167151111" TargetMode="External" /><Relationship Id="rId17" Type="http://schemas.openxmlformats.org/officeDocument/2006/relationships/hyperlink" Target="https://podminky.urs.cz/item/CS_URS_2024_01/171151112" TargetMode="External" /><Relationship Id="rId18" Type="http://schemas.openxmlformats.org/officeDocument/2006/relationships/hyperlink" Target="https://podminky.urs.cz/item/CS_URS_2024_01/171201231" TargetMode="External" /><Relationship Id="rId19" Type="http://schemas.openxmlformats.org/officeDocument/2006/relationships/hyperlink" Target="https://podminky.urs.cz/item/CS_URS_2024_01/171251201" TargetMode="External" /><Relationship Id="rId20" Type="http://schemas.openxmlformats.org/officeDocument/2006/relationships/hyperlink" Target="https://podminky.urs.cz/item/CS_URS_2024_01/181411131" TargetMode="External" /><Relationship Id="rId21" Type="http://schemas.openxmlformats.org/officeDocument/2006/relationships/hyperlink" Target="https://podminky.urs.cz/item/CS_URS_2024_01/181951112" TargetMode="External" /><Relationship Id="rId22" Type="http://schemas.openxmlformats.org/officeDocument/2006/relationships/hyperlink" Target="https://podminky.urs.cz/item/CS_URS_2024_01/182303111" TargetMode="External" /><Relationship Id="rId23" Type="http://schemas.openxmlformats.org/officeDocument/2006/relationships/hyperlink" Target="https://podminky.urs.cz/item/CS_URS_2024_01/212752411" TargetMode="External" /><Relationship Id="rId24" Type="http://schemas.openxmlformats.org/officeDocument/2006/relationships/hyperlink" Target="https://podminky.urs.cz/item/CS_URS_2024_01/561051111" TargetMode="External" /><Relationship Id="rId25" Type="http://schemas.openxmlformats.org/officeDocument/2006/relationships/hyperlink" Target="https://podminky.urs.cz/item/CS_URS_2024_01/564851111" TargetMode="External" /><Relationship Id="rId26" Type="http://schemas.openxmlformats.org/officeDocument/2006/relationships/hyperlink" Target="https://podminky.urs.cz/item/CS_URS_2024_01/564861111" TargetMode="External" /><Relationship Id="rId27" Type="http://schemas.openxmlformats.org/officeDocument/2006/relationships/hyperlink" Target="https://podminky.urs.cz/item/CS_URS_2024_01/565135101" TargetMode="External" /><Relationship Id="rId28" Type="http://schemas.openxmlformats.org/officeDocument/2006/relationships/hyperlink" Target="https://podminky.urs.cz/item/CS_URS_2024_01/573211106" TargetMode="External" /><Relationship Id="rId29" Type="http://schemas.openxmlformats.org/officeDocument/2006/relationships/hyperlink" Target="https://podminky.urs.cz/item/CS_URS_2024_01/573231106" TargetMode="External" /><Relationship Id="rId30" Type="http://schemas.openxmlformats.org/officeDocument/2006/relationships/hyperlink" Target="https://podminky.urs.cz/item/CS_URS_2024_01/577134031" TargetMode="External" /><Relationship Id="rId31" Type="http://schemas.openxmlformats.org/officeDocument/2006/relationships/hyperlink" Target="https://podminky.urs.cz/item/CS_URS_2024_01/577154141" TargetMode="External" /><Relationship Id="rId32" Type="http://schemas.openxmlformats.org/officeDocument/2006/relationships/hyperlink" Target="https://podminky.urs.cz/item/CS_URS_2024_01/596211113" TargetMode="External" /><Relationship Id="rId33" Type="http://schemas.openxmlformats.org/officeDocument/2006/relationships/hyperlink" Target="https://podminky.urs.cz/item/CS_URS_2024_01/596212212" TargetMode="External" /><Relationship Id="rId34" Type="http://schemas.openxmlformats.org/officeDocument/2006/relationships/hyperlink" Target="https://podminky.urs.cz/item/CS_URS_2024_01/596412212" TargetMode="External" /><Relationship Id="rId35" Type="http://schemas.openxmlformats.org/officeDocument/2006/relationships/hyperlink" Target="https://podminky.urs.cz/item/CS_URS_2024_01/915231112" TargetMode="External" /><Relationship Id="rId36" Type="http://schemas.openxmlformats.org/officeDocument/2006/relationships/hyperlink" Target="https://podminky.urs.cz/item/CS_URS_2024_01/916231213" TargetMode="External" /><Relationship Id="rId37" Type="http://schemas.openxmlformats.org/officeDocument/2006/relationships/hyperlink" Target="https://podminky.urs.cz/item/CS_URS_2024_01/919122132" TargetMode="External" /><Relationship Id="rId38" Type="http://schemas.openxmlformats.org/officeDocument/2006/relationships/hyperlink" Target="https://podminky.urs.cz/item/CS_URS_2024_01/919735113" TargetMode="External" /><Relationship Id="rId39" Type="http://schemas.openxmlformats.org/officeDocument/2006/relationships/hyperlink" Target="https://podminky.urs.cz/item/CS_URS_2024_01/997221571" TargetMode="External" /><Relationship Id="rId40" Type="http://schemas.openxmlformats.org/officeDocument/2006/relationships/hyperlink" Target="https://podminky.urs.cz/item/CS_URS_2024_01/997221579" TargetMode="External" /><Relationship Id="rId41" Type="http://schemas.openxmlformats.org/officeDocument/2006/relationships/hyperlink" Target="https://podminky.urs.cz/item/CS_URS_2024_01/997221612" TargetMode="External" /><Relationship Id="rId42" Type="http://schemas.openxmlformats.org/officeDocument/2006/relationships/hyperlink" Target="https://podminky.urs.cz/item/CS_URS_2024_01/997221861" TargetMode="External" /><Relationship Id="rId43" Type="http://schemas.openxmlformats.org/officeDocument/2006/relationships/hyperlink" Target="https://podminky.urs.cz/item/CS_URS_2024_01/997221873" TargetMode="External" /><Relationship Id="rId44" Type="http://schemas.openxmlformats.org/officeDocument/2006/relationships/hyperlink" Target="https://podminky.urs.cz/item/CS_URS_2024_01/997221875" TargetMode="External" /><Relationship Id="rId45" Type="http://schemas.openxmlformats.org/officeDocument/2006/relationships/hyperlink" Target="https://podminky.urs.cz/item/CS_URS_2024_01/998225111" TargetMode="External" /><Relationship Id="rId46" Type="http://schemas.openxmlformats.org/officeDocument/2006/relationships/hyperlink" Target="https://podminky.urs.cz/item/CS_URS_2024_01/711161273" TargetMode="External" /><Relationship Id="rId47" Type="http://schemas.openxmlformats.org/officeDocument/2006/relationships/hyperlink" Target="https://podminky.urs.cz/item/CS_URS_2024_01/998711101" TargetMode="External" /><Relationship Id="rId48" Type="http://schemas.openxmlformats.org/officeDocument/2006/relationships/hyperlink" Target="https://podminky.urs.cz/item/CS_URS_2024_01/HZS1292" TargetMode="External" /><Relationship Id="rId49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1/131251102" TargetMode="External" /><Relationship Id="rId2" Type="http://schemas.openxmlformats.org/officeDocument/2006/relationships/hyperlink" Target="https://podminky.urs.cz/item/CS_URS_2024_01/132254102" TargetMode="External" /><Relationship Id="rId3" Type="http://schemas.openxmlformats.org/officeDocument/2006/relationships/hyperlink" Target="https://podminky.urs.cz/item/CS_URS_2024_01/151811131" TargetMode="External" /><Relationship Id="rId4" Type="http://schemas.openxmlformats.org/officeDocument/2006/relationships/hyperlink" Target="https://podminky.urs.cz/item/CS_URS_2024_01/151811231" TargetMode="External" /><Relationship Id="rId5" Type="http://schemas.openxmlformats.org/officeDocument/2006/relationships/hyperlink" Target="https://podminky.urs.cz/item/CS_URS_2024_01/162751117" TargetMode="External" /><Relationship Id="rId6" Type="http://schemas.openxmlformats.org/officeDocument/2006/relationships/hyperlink" Target="https://podminky.urs.cz/item/CS_URS_2024_01/162751119" TargetMode="External" /><Relationship Id="rId7" Type="http://schemas.openxmlformats.org/officeDocument/2006/relationships/hyperlink" Target="https://podminky.urs.cz/item/CS_URS_2024_01/167151111" TargetMode="External" /><Relationship Id="rId8" Type="http://schemas.openxmlformats.org/officeDocument/2006/relationships/hyperlink" Target="https://podminky.urs.cz/item/CS_URS_2024_01/171201231" TargetMode="External" /><Relationship Id="rId9" Type="http://schemas.openxmlformats.org/officeDocument/2006/relationships/hyperlink" Target="https://podminky.urs.cz/item/CS_URS_2024_01/171251201" TargetMode="External" /><Relationship Id="rId10" Type="http://schemas.openxmlformats.org/officeDocument/2006/relationships/hyperlink" Target="https://podminky.urs.cz/item/CS_URS_2024_01/174101101" TargetMode="External" /><Relationship Id="rId11" Type="http://schemas.openxmlformats.org/officeDocument/2006/relationships/hyperlink" Target="https://podminky.urs.cz/item/CS_URS_2024_01/175151101" TargetMode="External" /><Relationship Id="rId12" Type="http://schemas.openxmlformats.org/officeDocument/2006/relationships/hyperlink" Target="https://podminky.urs.cz/item/CS_URS_2024_01/451572111" TargetMode="External" /><Relationship Id="rId13" Type="http://schemas.openxmlformats.org/officeDocument/2006/relationships/hyperlink" Target="https://podminky.urs.cz/item/CS_URS_2024_01/890411811" TargetMode="External" /><Relationship Id="rId14" Type="http://schemas.openxmlformats.org/officeDocument/2006/relationships/hyperlink" Target="https://podminky.urs.cz/item/CS_URS_2024_01/871310330" TargetMode="External" /><Relationship Id="rId15" Type="http://schemas.openxmlformats.org/officeDocument/2006/relationships/hyperlink" Target="https://podminky.urs.cz/item/CS_URS_2024_01/871350330" TargetMode="External" /><Relationship Id="rId16" Type="http://schemas.openxmlformats.org/officeDocument/2006/relationships/hyperlink" Target="https://podminky.urs.cz/item/CS_URS_2024_01/871360330" TargetMode="External" /><Relationship Id="rId17" Type="http://schemas.openxmlformats.org/officeDocument/2006/relationships/hyperlink" Target="https://podminky.urs.cz/item/CS_URS_2024_01/877350310" TargetMode="External" /><Relationship Id="rId18" Type="http://schemas.openxmlformats.org/officeDocument/2006/relationships/hyperlink" Target="https://podminky.urs.cz/item/CS_URS_2024_01/877310310" TargetMode="External" /><Relationship Id="rId19" Type="http://schemas.openxmlformats.org/officeDocument/2006/relationships/hyperlink" Target="https://podminky.urs.cz/item/CS_URS_2024_01/877360320" TargetMode="External" /><Relationship Id="rId20" Type="http://schemas.openxmlformats.org/officeDocument/2006/relationships/hyperlink" Target="https://podminky.urs.cz/item/CS_URS_2024_01/892351111" TargetMode="External" /><Relationship Id="rId21" Type="http://schemas.openxmlformats.org/officeDocument/2006/relationships/hyperlink" Target="https://podminky.urs.cz/item/CS_URS_2024_01/892381111" TargetMode="External" /><Relationship Id="rId22" Type="http://schemas.openxmlformats.org/officeDocument/2006/relationships/hyperlink" Target="https://podminky.urs.cz/item/CS_URS_2024_01/899722112" TargetMode="External" /><Relationship Id="rId23" Type="http://schemas.openxmlformats.org/officeDocument/2006/relationships/hyperlink" Target="https://podminky.urs.cz/item/CS_URS_2024_01/894812206" TargetMode="External" /><Relationship Id="rId24" Type="http://schemas.openxmlformats.org/officeDocument/2006/relationships/hyperlink" Target="https://podminky.urs.cz/item/CS_URS_2024_01/894812233" TargetMode="External" /><Relationship Id="rId25" Type="http://schemas.openxmlformats.org/officeDocument/2006/relationships/hyperlink" Target="https://podminky.urs.cz/item/CS_URS_2024_01/894812249" TargetMode="External" /><Relationship Id="rId26" Type="http://schemas.openxmlformats.org/officeDocument/2006/relationships/hyperlink" Target="https://podminky.urs.cz/item/CS_URS_2024_01/894812262" TargetMode="External" /><Relationship Id="rId27" Type="http://schemas.openxmlformats.org/officeDocument/2006/relationships/hyperlink" Target="https://podminky.urs.cz/item/CS_URS_2024_01/894812326" TargetMode="External" /><Relationship Id="rId28" Type="http://schemas.openxmlformats.org/officeDocument/2006/relationships/hyperlink" Target="https://podminky.urs.cz/item/CS_URS_2024_01/894812333" TargetMode="External" /><Relationship Id="rId29" Type="http://schemas.openxmlformats.org/officeDocument/2006/relationships/hyperlink" Target="https://podminky.urs.cz/item/CS_URS_2024_01/894812339" TargetMode="External" /><Relationship Id="rId30" Type="http://schemas.openxmlformats.org/officeDocument/2006/relationships/hyperlink" Target="https://podminky.urs.cz/item/CS_URS_2024_01/894812376" TargetMode="External" /><Relationship Id="rId31" Type="http://schemas.openxmlformats.org/officeDocument/2006/relationships/hyperlink" Target="https://podminky.urs.cz/item/CS_URS_2024_01/895941323" TargetMode="External" /><Relationship Id="rId32" Type="http://schemas.openxmlformats.org/officeDocument/2006/relationships/hyperlink" Target="https://podminky.urs.cz/item/CS_URS_2024_01/895941341" TargetMode="External" /><Relationship Id="rId33" Type="http://schemas.openxmlformats.org/officeDocument/2006/relationships/hyperlink" Target="https://podminky.urs.cz/item/CS_URS_2024_01/895941351" TargetMode="External" /><Relationship Id="rId34" Type="http://schemas.openxmlformats.org/officeDocument/2006/relationships/hyperlink" Target="https://podminky.urs.cz/item/CS_URS_2024_01/895941362" TargetMode="External" /><Relationship Id="rId35" Type="http://schemas.openxmlformats.org/officeDocument/2006/relationships/hyperlink" Target="https://podminky.urs.cz/item/CS_URS_2024_01/899104112" TargetMode="External" /><Relationship Id="rId36" Type="http://schemas.openxmlformats.org/officeDocument/2006/relationships/hyperlink" Target="https://podminky.urs.cz/item/CS_URS_2024_01/935113112" TargetMode="External" /><Relationship Id="rId37" Type="http://schemas.openxmlformats.org/officeDocument/2006/relationships/hyperlink" Target="https://podminky.urs.cz/item/CS_URS_2024_01/935923218" TargetMode="External" /><Relationship Id="rId38" Type="http://schemas.openxmlformats.org/officeDocument/2006/relationships/hyperlink" Target="https://podminky.urs.cz/item/CS_URS_2024_01/997221571" TargetMode="External" /><Relationship Id="rId39" Type="http://schemas.openxmlformats.org/officeDocument/2006/relationships/hyperlink" Target="https://podminky.urs.cz/item/CS_URS_2024_01/997221579" TargetMode="External" /><Relationship Id="rId40" Type="http://schemas.openxmlformats.org/officeDocument/2006/relationships/hyperlink" Target="https://podminky.urs.cz/item/CS_URS_2024_01/997221612" TargetMode="External" /><Relationship Id="rId41" Type="http://schemas.openxmlformats.org/officeDocument/2006/relationships/hyperlink" Target="https://podminky.urs.cz/item/CS_URS_2024_01/997221861" TargetMode="External" /><Relationship Id="rId42" Type="http://schemas.openxmlformats.org/officeDocument/2006/relationships/hyperlink" Target="https://podminky.urs.cz/item/CS_URS_2024_01/998011002" TargetMode="External" /><Relationship Id="rId43" Type="http://schemas.openxmlformats.org/officeDocument/2006/relationships/hyperlink" Target="https://podminky.urs.cz/item/CS_URS_2024_01/721242106" TargetMode="External" /><Relationship Id="rId44" Type="http://schemas.openxmlformats.org/officeDocument/2006/relationships/hyperlink" Target="https://podminky.urs.cz/item/CS_URS_2024_01/998721101" TargetMode="External" /><Relationship Id="rId45" Type="http://schemas.openxmlformats.org/officeDocument/2006/relationships/drawing" Target="../drawings/drawing6.xml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1/945421110" TargetMode="External" /><Relationship Id="rId2" Type="http://schemas.openxmlformats.org/officeDocument/2006/relationships/hyperlink" Target="https://podminky.urs.cz/item/CS_URS_2024_01/012103000" TargetMode="External" /><Relationship Id="rId3" Type="http://schemas.openxmlformats.org/officeDocument/2006/relationships/hyperlink" Target="https://podminky.urs.cz/item/CS_URS_2024_01/012303000" TargetMode="External" /><Relationship Id="rId4" Type="http://schemas.openxmlformats.org/officeDocument/2006/relationships/hyperlink" Target="https://podminky.urs.cz/item/CS_URS_2024_01/013254000" TargetMode="External" /><Relationship Id="rId5" Type="http://schemas.openxmlformats.org/officeDocument/2006/relationships/hyperlink" Target="https://podminky.urs.cz/item/CS_URS_2024_01/030001000" TargetMode="External" /><Relationship Id="rId6" Type="http://schemas.openxmlformats.org/officeDocument/2006/relationships/hyperlink" Target="https://podminky.urs.cz/item/CS_URS_2024_01/045002000" TargetMode="External" /><Relationship Id="rId7" Type="http://schemas.openxmlformats.org/officeDocument/2006/relationships/hyperlink" Target="https://podminky.urs.cz/item/CS_URS_2024_01/063303000" TargetMode="External" /><Relationship Id="rId8" Type="http://schemas.openxmlformats.org/officeDocument/2006/relationships/hyperlink" Target="https://podminky.urs.cz/item/CS_URS_2024_01/065002000" TargetMode="External" /><Relationship Id="rId9" Type="http://schemas.openxmlformats.org/officeDocument/2006/relationships/hyperlink" Target="https://podminky.urs.cz/item/CS_URS_2024_01/210812033" TargetMode="External" /><Relationship Id="rId10" Type="http://schemas.openxmlformats.org/officeDocument/2006/relationships/hyperlink" Target="https://podminky.urs.cz/item/CS_URS_2024_01/741130005" TargetMode="External" /><Relationship Id="rId11" Type="http://schemas.openxmlformats.org/officeDocument/2006/relationships/hyperlink" Target="https://podminky.urs.cz/item/CS_URS_2024_01/998741311" TargetMode="External" /><Relationship Id="rId12" Type="http://schemas.openxmlformats.org/officeDocument/2006/relationships/hyperlink" Target="https://podminky.urs.cz/item/CS_URS_2024_01/218202013" TargetMode="External" /><Relationship Id="rId13" Type="http://schemas.openxmlformats.org/officeDocument/2006/relationships/hyperlink" Target="https://podminky.urs.cz/item/CS_URS_2024_01/218204100" TargetMode="External" /><Relationship Id="rId14" Type="http://schemas.openxmlformats.org/officeDocument/2006/relationships/hyperlink" Target="https://podminky.urs.cz/item/CS_URS_2024_01/218900601" TargetMode="External" /><Relationship Id="rId15" Type="http://schemas.openxmlformats.org/officeDocument/2006/relationships/hyperlink" Target="https://podminky.urs.cz/item/CS_URS_2024_01/460161172" TargetMode="External" /><Relationship Id="rId16" Type="http://schemas.openxmlformats.org/officeDocument/2006/relationships/hyperlink" Target="https://podminky.urs.cz/item/CS_URS_2024_01/460161293" TargetMode="External" /><Relationship Id="rId17" Type="http://schemas.openxmlformats.org/officeDocument/2006/relationships/hyperlink" Target="https://podminky.urs.cz/item/CS_URS_2024_01/460341113" TargetMode="External" /><Relationship Id="rId18" Type="http://schemas.openxmlformats.org/officeDocument/2006/relationships/hyperlink" Target="https://podminky.urs.cz/item/CS_URS_2024_01/460341121" TargetMode="External" /><Relationship Id="rId19" Type="http://schemas.openxmlformats.org/officeDocument/2006/relationships/hyperlink" Target="https://podminky.urs.cz/item/CS_URS_2024_01/460361121" TargetMode="External" /><Relationship Id="rId20" Type="http://schemas.openxmlformats.org/officeDocument/2006/relationships/hyperlink" Target="https://podminky.urs.cz/item/CS_URS_2024_01/460371111" TargetMode="External" /><Relationship Id="rId21" Type="http://schemas.openxmlformats.org/officeDocument/2006/relationships/hyperlink" Target="https://podminky.urs.cz/item/CS_URS_2024_01/460431152" TargetMode="External" /><Relationship Id="rId22" Type="http://schemas.openxmlformats.org/officeDocument/2006/relationships/hyperlink" Target="https://podminky.urs.cz/item/CS_URS_2024_01/460431283" TargetMode="External" /><Relationship Id="rId23" Type="http://schemas.openxmlformats.org/officeDocument/2006/relationships/hyperlink" Target="https://podminky.urs.cz/item/CS_URS_2024_01/460661111" TargetMode="External" /><Relationship Id="rId24" Type="http://schemas.openxmlformats.org/officeDocument/2006/relationships/hyperlink" Target="https://podminky.urs.cz/item/CS_URS_2024_01/460661112" TargetMode="External" /><Relationship Id="rId25" Type="http://schemas.openxmlformats.org/officeDocument/2006/relationships/hyperlink" Target="https://podminky.urs.cz/item/CS_URS_2024_01/460671111" TargetMode="External" /><Relationship Id="rId26" Type="http://schemas.openxmlformats.org/officeDocument/2006/relationships/hyperlink" Target="https://podminky.urs.cz/item/CS_URS_2024_01/460791213" TargetMode="External" /><Relationship Id="rId27" Type="http://schemas.openxmlformats.org/officeDocument/2006/relationships/drawing" Target="../drawings/drawing7.xml" /></Relationships>
</file>

<file path=xl/worksheets/_rels/sheet8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1/112101121" TargetMode="External" /><Relationship Id="rId2" Type="http://schemas.openxmlformats.org/officeDocument/2006/relationships/hyperlink" Target="https://podminky.urs.cz/item/CS_URS_2024_01/112251101" TargetMode="External" /><Relationship Id="rId3" Type="http://schemas.openxmlformats.org/officeDocument/2006/relationships/hyperlink" Target="https://podminky.urs.cz/item/CS_URS_2024_01/113106123" TargetMode="External" /><Relationship Id="rId4" Type="http://schemas.openxmlformats.org/officeDocument/2006/relationships/hyperlink" Target="https://podminky.urs.cz/item/CS_URS_2024_01/113107322" TargetMode="External" /><Relationship Id="rId5" Type="http://schemas.openxmlformats.org/officeDocument/2006/relationships/hyperlink" Target="https://podminky.urs.cz/item/CS_URS_2024_01/113107323" TargetMode="External" /><Relationship Id="rId6" Type="http://schemas.openxmlformats.org/officeDocument/2006/relationships/hyperlink" Target="https://podminky.urs.cz/item/CS_URS_2024_01/113107332" TargetMode="External" /><Relationship Id="rId7" Type="http://schemas.openxmlformats.org/officeDocument/2006/relationships/hyperlink" Target="https://podminky.urs.cz/item/CS_URS_2024_01/113201112" TargetMode="External" /><Relationship Id="rId8" Type="http://schemas.openxmlformats.org/officeDocument/2006/relationships/hyperlink" Target="https://podminky.urs.cz/item/CS_URS_2024_01/121151113" TargetMode="External" /><Relationship Id="rId9" Type="http://schemas.openxmlformats.org/officeDocument/2006/relationships/hyperlink" Target="https://podminky.urs.cz/item/CS_URS_2024_01/122251102" TargetMode="External" /><Relationship Id="rId10" Type="http://schemas.openxmlformats.org/officeDocument/2006/relationships/hyperlink" Target="https://podminky.urs.cz/item/CS_URS_2024_01/131213701" TargetMode="External" /><Relationship Id="rId11" Type="http://schemas.openxmlformats.org/officeDocument/2006/relationships/hyperlink" Target="https://podminky.urs.cz/item/CS_URS_2024_01/132251103" TargetMode="External" /><Relationship Id="rId12" Type="http://schemas.openxmlformats.org/officeDocument/2006/relationships/hyperlink" Target="https://podminky.urs.cz/item/CS_URS_2024_01/162751117" TargetMode="External" /><Relationship Id="rId13" Type="http://schemas.openxmlformats.org/officeDocument/2006/relationships/hyperlink" Target="https://podminky.urs.cz/item/CS_URS_2024_01/162751119" TargetMode="External" /><Relationship Id="rId14" Type="http://schemas.openxmlformats.org/officeDocument/2006/relationships/hyperlink" Target="https://podminky.urs.cz/item/CS_URS_2024_01/167151111" TargetMode="External" /><Relationship Id="rId15" Type="http://schemas.openxmlformats.org/officeDocument/2006/relationships/hyperlink" Target="https://podminky.urs.cz/item/CS_URS_2024_01/171151112" TargetMode="External" /><Relationship Id="rId16" Type="http://schemas.openxmlformats.org/officeDocument/2006/relationships/hyperlink" Target="https://podminky.urs.cz/item/CS_URS_2024_01/171201231" TargetMode="External" /><Relationship Id="rId17" Type="http://schemas.openxmlformats.org/officeDocument/2006/relationships/hyperlink" Target="https://podminky.urs.cz/item/CS_URS_2024_01/171251201" TargetMode="External" /><Relationship Id="rId18" Type="http://schemas.openxmlformats.org/officeDocument/2006/relationships/hyperlink" Target="https://podminky.urs.cz/item/CS_URS_2024_01/181411131" TargetMode="External" /><Relationship Id="rId19" Type="http://schemas.openxmlformats.org/officeDocument/2006/relationships/hyperlink" Target="https://podminky.urs.cz/item/CS_URS_2024_01/181951112" TargetMode="External" /><Relationship Id="rId20" Type="http://schemas.openxmlformats.org/officeDocument/2006/relationships/hyperlink" Target="https://podminky.urs.cz/item/CS_URS_2024_01/182303111" TargetMode="External" /><Relationship Id="rId21" Type="http://schemas.openxmlformats.org/officeDocument/2006/relationships/hyperlink" Target="https://podminky.urs.cz/item/CS_URS_2024_01/212752411" TargetMode="External" /><Relationship Id="rId22" Type="http://schemas.openxmlformats.org/officeDocument/2006/relationships/hyperlink" Target="https://podminky.urs.cz/item/CS_URS_2024_01/561051111" TargetMode="External" /><Relationship Id="rId23" Type="http://schemas.openxmlformats.org/officeDocument/2006/relationships/hyperlink" Target="https://podminky.urs.cz/item/CS_URS_2024_01/564851011" TargetMode="External" /><Relationship Id="rId24" Type="http://schemas.openxmlformats.org/officeDocument/2006/relationships/hyperlink" Target="https://podminky.urs.cz/item/CS_URS_2024_01/564861011" TargetMode="External" /><Relationship Id="rId25" Type="http://schemas.openxmlformats.org/officeDocument/2006/relationships/hyperlink" Target="https://podminky.urs.cz/item/CS_URS_2024_01/573231106" TargetMode="External" /><Relationship Id="rId26" Type="http://schemas.openxmlformats.org/officeDocument/2006/relationships/hyperlink" Target="https://podminky.urs.cz/item/CS_URS_2024_01/577154141" TargetMode="External" /><Relationship Id="rId27" Type="http://schemas.openxmlformats.org/officeDocument/2006/relationships/hyperlink" Target="https://podminky.urs.cz/item/CS_URS_2024_01/596211113" TargetMode="External" /><Relationship Id="rId28" Type="http://schemas.openxmlformats.org/officeDocument/2006/relationships/hyperlink" Target="https://podminky.urs.cz/item/CS_URS_2024_01/596212212" TargetMode="External" /><Relationship Id="rId29" Type="http://schemas.openxmlformats.org/officeDocument/2006/relationships/hyperlink" Target="https://podminky.urs.cz/item/CS_URS_2024_01/596412212" TargetMode="External" /><Relationship Id="rId30" Type="http://schemas.openxmlformats.org/officeDocument/2006/relationships/hyperlink" Target="https://podminky.urs.cz/item/CS_URS_2024_01/914111111" TargetMode="External" /><Relationship Id="rId31" Type="http://schemas.openxmlformats.org/officeDocument/2006/relationships/hyperlink" Target="https://podminky.urs.cz/item/CS_URS_2024_01/914511111" TargetMode="External" /><Relationship Id="rId32" Type="http://schemas.openxmlformats.org/officeDocument/2006/relationships/hyperlink" Target="https://podminky.urs.cz/item/CS_URS_2024_01/997221571" TargetMode="External" /><Relationship Id="rId33" Type="http://schemas.openxmlformats.org/officeDocument/2006/relationships/hyperlink" Target="https://podminky.urs.cz/item/CS_URS_2024_01/997221579" TargetMode="External" /><Relationship Id="rId34" Type="http://schemas.openxmlformats.org/officeDocument/2006/relationships/hyperlink" Target="https://podminky.urs.cz/item/CS_URS_2024_01/997221612" TargetMode="External" /><Relationship Id="rId35" Type="http://schemas.openxmlformats.org/officeDocument/2006/relationships/hyperlink" Target="https://podminky.urs.cz/item/CS_URS_2024_01/997221861" TargetMode="External" /><Relationship Id="rId36" Type="http://schemas.openxmlformats.org/officeDocument/2006/relationships/hyperlink" Target="https://podminky.urs.cz/item/CS_URS_2024_01/997221873" TargetMode="External" /><Relationship Id="rId37" Type="http://schemas.openxmlformats.org/officeDocument/2006/relationships/hyperlink" Target="https://podminky.urs.cz/item/CS_URS_2024_01/998225111" TargetMode="External" /><Relationship Id="rId38" Type="http://schemas.openxmlformats.org/officeDocument/2006/relationships/hyperlink" Target="https://podminky.urs.cz/item/CS_URS_2024_01/711161273" TargetMode="External" /><Relationship Id="rId39" Type="http://schemas.openxmlformats.org/officeDocument/2006/relationships/hyperlink" Target="https://podminky.urs.cz/item/CS_URS_2024_01/998711101" TargetMode="External" /><Relationship Id="rId40" Type="http://schemas.openxmlformats.org/officeDocument/2006/relationships/hyperlink" Target="https://podminky.urs.cz/item/CS_URS_2024_01/HZS1292" TargetMode="External" /><Relationship Id="rId41" Type="http://schemas.openxmlformats.org/officeDocument/2006/relationships/drawing" Target="../drawings/drawing8.xml" /></Relationships>
</file>

<file path=xl/worksheets/_rels/sheet9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1/131251102" TargetMode="External" /><Relationship Id="rId2" Type="http://schemas.openxmlformats.org/officeDocument/2006/relationships/hyperlink" Target="https://podminky.urs.cz/item/CS_URS_2024_01/132254104" TargetMode="External" /><Relationship Id="rId3" Type="http://schemas.openxmlformats.org/officeDocument/2006/relationships/hyperlink" Target="https://podminky.urs.cz/item/CS_URS_2024_01/151811131" TargetMode="External" /><Relationship Id="rId4" Type="http://schemas.openxmlformats.org/officeDocument/2006/relationships/hyperlink" Target="https://podminky.urs.cz/item/CS_URS_2024_01/151811231" TargetMode="External" /><Relationship Id="rId5" Type="http://schemas.openxmlformats.org/officeDocument/2006/relationships/hyperlink" Target="https://podminky.urs.cz/item/CS_URS_2024_01/162751117" TargetMode="External" /><Relationship Id="rId6" Type="http://schemas.openxmlformats.org/officeDocument/2006/relationships/hyperlink" Target="https://podminky.urs.cz/item/CS_URS_2024_01/162751119" TargetMode="External" /><Relationship Id="rId7" Type="http://schemas.openxmlformats.org/officeDocument/2006/relationships/hyperlink" Target="https://podminky.urs.cz/item/CS_URS_2024_01/167151111" TargetMode="External" /><Relationship Id="rId8" Type="http://schemas.openxmlformats.org/officeDocument/2006/relationships/hyperlink" Target="https://podminky.urs.cz/item/CS_URS_2024_01/171201231" TargetMode="External" /><Relationship Id="rId9" Type="http://schemas.openxmlformats.org/officeDocument/2006/relationships/hyperlink" Target="https://podminky.urs.cz/item/CS_URS_2024_01/171251201" TargetMode="External" /><Relationship Id="rId10" Type="http://schemas.openxmlformats.org/officeDocument/2006/relationships/hyperlink" Target="https://podminky.urs.cz/item/CS_URS_2024_01/174101101" TargetMode="External" /><Relationship Id="rId11" Type="http://schemas.openxmlformats.org/officeDocument/2006/relationships/hyperlink" Target="https://podminky.urs.cz/item/CS_URS_2024_01/175151101" TargetMode="External" /><Relationship Id="rId12" Type="http://schemas.openxmlformats.org/officeDocument/2006/relationships/hyperlink" Target="https://podminky.urs.cz/item/CS_URS_2024_01/451572111" TargetMode="External" /><Relationship Id="rId13" Type="http://schemas.openxmlformats.org/officeDocument/2006/relationships/hyperlink" Target="https://podminky.urs.cz/item/CS_URS_2024_01/890411811" TargetMode="External" /><Relationship Id="rId14" Type="http://schemas.openxmlformats.org/officeDocument/2006/relationships/hyperlink" Target="https://podminky.urs.cz/item/CS_URS_2024_01/871310330" TargetMode="External" /><Relationship Id="rId15" Type="http://schemas.openxmlformats.org/officeDocument/2006/relationships/hyperlink" Target="https://podminky.urs.cz/item/CS_URS_2024_01/871350330" TargetMode="External" /><Relationship Id="rId16" Type="http://schemas.openxmlformats.org/officeDocument/2006/relationships/hyperlink" Target="https://podminky.urs.cz/item/CS_URS_2024_01/871360330" TargetMode="External" /><Relationship Id="rId17" Type="http://schemas.openxmlformats.org/officeDocument/2006/relationships/hyperlink" Target="https://podminky.urs.cz/item/CS_URS_2024_01/871370330" TargetMode="External" /><Relationship Id="rId18" Type="http://schemas.openxmlformats.org/officeDocument/2006/relationships/hyperlink" Target="https://podminky.urs.cz/item/CS_URS_2024_01/877350310" TargetMode="External" /><Relationship Id="rId19" Type="http://schemas.openxmlformats.org/officeDocument/2006/relationships/hyperlink" Target="https://podminky.urs.cz/item/CS_URS_2024_01/877310310" TargetMode="External" /><Relationship Id="rId20" Type="http://schemas.openxmlformats.org/officeDocument/2006/relationships/hyperlink" Target="https://podminky.urs.cz/item/CS_URS_2024_01/877360320" TargetMode="External" /><Relationship Id="rId21" Type="http://schemas.openxmlformats.org/officeDocument/2006/relationships/hyperlink" Target="https://podminky.urs.cz/item/CS_URS_2024_01/877370320" TargetMode="External" /><Relationship Id="rId22" Type="http://schemas.openxmlformats.org/officeDocument/2006/relationships/hyperlink" Target="https://podminky.urs.cz/item/CS_URS_2024_01/892351111" TargetMode="External" /><Relationship Id="rId23" Type="http://schemas.openxmlformats.org/officeDocument/2006/relationships/hyperlink" Target="https://podminky.urs.cz/item/CS_URS_2024_01/892381111" TargetMode="External" /><Relationship Id="rId24" Type="http://schemas.openxmlformats.org/officeDocument/2006/relationships/hyperlink" Target="https://podminky.urs.cz/item/CS_URS_2024_01/899722112" TargetMode="External" /><Relationship Id="rId25" Type="http://schemas.openxmlformats.org/officeDocument/2006/relationships/hyperlink" Target="https://podminky.urs.cz/item/CS_URS_2024_01/894812206" TargetMode="External" /><Relationship Id="rId26" Type="http://schemas.openxmlformats.org/officeDocument/2006/relationships/hyperlink" Target="https://podminky.urs.cz/item/CS_URS_2024_01/894812233" TargetMode="External" /><Relationship Id="rId27" Type="http://schemas.openxmlformats.org/officeDocument/2006/relationships/hyperlink" Target="https://podminky.urs.cz/item/CS_URS_2024_01/894812249" TargetMode="External" /><Relationship Id="rId28" Type="http://schemas.openxmlformats.org/officeDocument/2006/relationships/hyperlink" Target="https://podminky.urs.cz/item/CS_URS_2024_01/894812262" TargetMode="External" /><Relationship Id="rId29" Type="http://schemas.openxmlformats.org/officeDocument/2006/relationships/hyperlink" Target="https://podminky.urs.cz/item/CS_URS_2024_01/894812326" TargetMode="External" /><Relationship Id="rId30" Type="http://schemas.openxmlformats.org/officeDocument/2006/relationships/hyperlink" Target="https://podminky.urs.cz/item/CS_URS_2024_01/894812333" TargetMode="External" /><Relationship Id="rId31" Type="http://schemas.openxmlformats.org/officeDocument/2006/relationships/hyperlink" Target="https://podminky.urs.cz/item/CS_URS_2024_01/894812339" TargetMode="External" /><Relationship Id="rId32" Type="http://schemas.openxmlformats.org/officeDocument/2006/relationships/hyperlink" Target="https://podminky.urs.cz/item/CS_URS_2024_01/894812376" TargetMode="External" /><Relationship Id="rId33" Type="http://schemas.openxmlformats.org/officeDocument/2006/relationships/hyperlink" Target="https://podminky.urs.cz/item/CS_URS_2024_01/895941323" TargetMode="External" /><Relationship Id="rId34" Type="http://schemas.openxmlformats.org/officeDocument/2006/relationships/hyperlink" Target="https://podminky.urs.cz/item/CS_URS_2024_01/895941341" TargetMode="External" /><Relationship Id="rId35" Type="http://schemas.openxmlformats.org/officeDocument/2006/relationships/hyperlink" Target="https://podminky.urs.cz/item/CS_URS_2024_01/895941351" TargetMode="External" /><Relationship Id="rId36" Type="http://schemas.openxmlformats.org/officeDocument/2006/relationships/hyperlink" Target="https://podminky.urs.cz/item/CS_URS_2024_01/895941362" TargetMode="External" /><Relationship Id="rId37" Type="http://schemas.openxmlformats.org/officeDocument/2006/relationships/hyperlink" Target="https://podminky.urs.cz/item/CS_URS_2024_01/899104112" TargetMode="External" /><Relationship Id="rId38" Type="http://schemas.openxmlformats.org/officeDocument/2006/relationships/hyperlink" Target="https://podminky.urs.cz/item/CS_URS_2024_01/935113112" TargetMode="External" /><Relationship Id="rId39" Type="http://schemas.openxmlformats.org/officeDocument/2006/relationships/hyperlink" Target="https://podminky.urs.cz/item/CS_URS_2024_01/935923218" TargetMode="External" /><Relationship Id="rId40" Type="http://schemas.openxmlformats.org/officeDocument/2006/relationships/hyperlink" Target="https://podminky.urs.cz/item/CS_URS_2024_01/997221571" TargetMode="External" /><Relationship Id="rId41" Type="http://schemas.openxmlformats.org/officeDocument/2006/relationships/hyperlink" Target="https://podminky.urs.cz/item/CS_URS_2024_01/997221579" TargetMode="External" /><Relationship Id="rId42" Type="http://schemas.openxmlformats.org/officeDocument/2006/relationships/hyperlink" Target="https://podminky.urs.cz/item/CS_URS_2024_01/997221612" TargetMode="External" /><Relationship Id="rId43" Type="http://schemas.openxmlformats.org/officeDocument/2006/relationships/hyperlink" Target="https://podminky.urs.cz/item/CS_URS_2024_01/997221861" TargetMode="External" /><Relationship Id="rId44" Type="http://schemas.openxmlformats.org/officeDocument/2006/relationships/hyperlink" Target="https://podminky.urs.cz/item/CS_URS_2024_01/998011002" TargetMode="External" /><Relationship Id="rId45" Type="http://schemas.openxmlformats.org/officeDocument/2006/relationships/hyperlink" Target="https://podminky.urs.cz/item/CS_URS_2024_01/721242106" TargetMode="External" /><Relationship Id="rId46" Type="http://schemas.openxmlformats.org/officeDocument/2006/relationships/hyperlink" Target="https://podminky.urs.cz/item/CS_URS_2024_01/998721101" TargetMode="External" /><Relationship Id="rId47" Type="http://schemas.openxmlformats.org/officeDocument/2006/relationships/drawing" Target="../drawings/drawing9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8" t="s">
        <v>0</v>
      </c>
      <c r="AZ1" s="18" t="s">
        <v>1</v>
      </c>
      <c r="BA1" s="18" t="s">
        <v>2</v>
      </c>
      <c r="BB1" s="18" t="s">
        <v>3</v>
      </c>
      <c r="BT1" s="18" t="s">
        <v>4</v>
      </c>
      <c r="BU1" s="18" t="s">
        <v>4</v>
      </c>
      <c r="BV1" s="18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9" t="s">
        <v>6</v>
      </c>
      <c r="BT2" s="19" t="s">
        <v>7</v>
      </c>
    </row>
    <row r="3" s="1" customFormat="1" ht="6.96" customHeight="1">
      <c r="B3" s="20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2"/>
      <c r="BS3" s="19" t="s">
        <v>6</v>
      </c>
      <c r="BT3" s="19" t="s">
        <v>8</v>
      </c>
    </row>
    <row r="4" s="1" customFormat="1" ht="24.96" customHeight="1">
      <c r="B4" s="23"/>
      <c r="C4" s="24"/>
      <c r="D4" s="25" t="s">
        <v>9</v>
      </c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2"/>
      <c r="AS4" s="26" t="s">
        <v>10</v>
      </c>
      <c r="BE4" s="27" t="s">
        <v>11</v>
      </c>
      <c r="BS4" s="19" t="s">
        <v>12</v>
      </c>
    </row>
    <row r="5" s="1" customFormat="1" ht="12" customHeight="1">
      <c r="B5" s="23"/>
      <c r="C5" s="24"/>
      <c r="D5" s="28" t="s">
        <v>13</v>
      </c>
      <c r="E5" s="24"/>
      <c r="F5" s="24"/>
      <c r="G5" s="24"/>
      <c r="H5" s="24"/>
      <c r="I5" s="24"/>
      <c r="J5" s="24"/>
      <c r="K5" s="29" t="s">
        <v>14</v>
      </c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2"/>
      <c r="BE5" s="30" t="s">
        <v>15</v>
      </c>
      <c r="BS5" s="19" t="s">
        <v>6</v>
      </c>
    </row>
    <row r="6" s="1" customFormat="1" ht="36.96" customHeight="1">
      <c r="B6" s="23"/>
      <c r="C6" s="24"/>
      <c r="D6" s="31" t="s">
        <v>16</v>
      </c>
      <c r="E6" s="24"/>
      <c r="F6" s="24"/>
      <c r="G6" s="24"/>
      <c r="H6" s="24"/>
      <c r="I6" s="24"/>
      <c r="J6" s="24"/>
      <c r="K6" s="32" t="s">
        <v>17</v>
      </c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2"/>
      <c r="BE6" s="33"/>
      <c r="BS6" s="19" t="s">
        <v>6</v>
      </c>
    </row>
    <row r="7" s="1" customFormat="1" ht="12" customHeight="1">
      <c r="B7" s="23"/>
      <c r="C7" s="24"/>
      <c r="D7" s="34" t="s">
        <v>18</v>
      </c>
      <c r="E7" s="24"/>
      <c r="F7" s="24"/>
      <c r="G7" s="24"/>
      <c r="H7" s="24"/>
      <c r="I7" s="24"/>
      <c r="J7" s="24"/>
      <c r="K7" s="29" t="s">
        <v>19</v>
      </c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34" t="s">
        <v>20</v>
      </c>
      <c r="AL7" s="24"/>
      <c r="AM7" s="24"/>
      <c r="AN7" s="29" t="s">
        <v>19</v>
      </c>
      <c r="AO7" s="24"/>
      <c r="AP7" s="24"/>
      <c r="AQ7" s="24"/>
      <c r="AR7" s="22"/>
      <c r="BE7" s="33"/>
      <c r="BS7" s="19" t="s">
        <v>6</v>
      </c>
    </row>
    <row r="8" s="1" customFormat="1" ht="12" customHeight="1">
      <c r="B8" s="23"/>
      <c r="C8" s="24"/>
      <c r="D8" s="34" t="s">
        <v>21</v>
      </c>
      <c r="E8" s="24"/>
      <c r="F8" s="24"/>
      <c r="G8" s="24"/>
      <c r="H8" s="24"/>
      <c r="I8" s="24"/>
      <c r="J8" s="24"/>
      <c r="K8" s="29" t="s">
        <v>22</v>
      </c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34" t="s">
        <v>23</v>
      </c>
      <c r="AL8" s="24"/>
      <c r="AM8" s="24"/>
      <c r="AN8" s="35" t="s">
        <v>24</v>
      </c>
      <c r="AO8" s="24"/>
      <c r="AP8" s="24"/>
      <c r="AQ8" s="24"/>
      <c r="AR8" s="22"/>
      <c r="BE8" s="33"/>
      <c r="BS8" s="19" t="s">
        <v>6</v>
      </c>
    </row>
    <row r="9" s="1" customFormat="1" ht="14.4" customHeight="1">
      <c r="B9" s="23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2"/>
      <c r="BE9" s="33"/>
      <c r="BS9" s="19" t="s">
        <v>6</v>
      </c>
    </row>
    <row r="10" s="1" customFormat="1" ht="12" customHeight="1">
      <c r="B10" s="23"/>
      <c r="C10" s="24"/>
      <c r="D10" s="34" t="s">
        <v>25</v>
      </c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34" t="s">
        <v>26</v>
      </c>
      <c r="AL10" s="24"/>
      <c r="AM10" s="24"/>
      <c r="AN10" s="29" t="s">
        <v>19</v>
      </c>
      <c r="AO10" s="24"/>
      <c r="AP10" s="24"/>
      <c r="AQ10" s="24"/>
      <c r="AR10" s="22"/>
      <c r="BE10" s="33"/>
      <c r="BS10" s="19" t="s">
        <v>6</v>
      </c>
    </row>
    <row r="11" s="1" customFormat="1" ht="18.48" customHeight="1">
      <c r="B11" s="23"/>
      <c r="C11" s="24"/>
      <c r="D11" s="24"/>
      <c r="E11" s="29" t="s">
        <v>27</v>
      </c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34" t="s">
        <v>28</v>
      </c>
      <c r="AL11" s="24"/>
      <c r="AM11" s="24"/>
      <c r="AN11" s="29" t="s">
        <v>19</v>
      </c>
      <c r="AO11" s="24"/>
      <c r="AP11" s="24"/>
      <c r="AQ11" s="24"/>
      <c r="AR11" s="22"/>
      <c r="BE11" s="33"/>
      <c r="BS11" s="19" t="s">
        <v>6</v>
      </c>
    </row>
    <row r="12" s="1" customFormat="1" ht="6.96" customHeight="1">
      <c r="B12" s="23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2"/>
      <c r="BE12" s="33"/>
      <c r="BS12" s="19" t="s">
        <v>6</v>
      </c>
    </row>
    <row r="13" s="1" customFormat="1" ht="12" customHeight="1">
      <c r="B13" s="23"/>
      <c r="C13" s="24"/>
      <c r="D13" s="34" t="s">
        <v>29</v>
      </c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34" t="s">
        <v>26</v>
      </c>
      <c r="AL13" s="24"/>
      <c r="AM13" s="24"/>
      <c r="AN13" s="36" t="s">
        <v>30</v>
      </c>
      <c r="AO13" s="24"/>
      <c r="AP13" s="24"/>
      <c r="AQ13" s="24"/>
      <c r="AR13" s="22"/>
      <c r="BE13" s="33"/>
      <c r="BS13" s="19" t="s">
        <v>6</v>
      </c>
    </row>
    <row r="14">
      <c r="B14" s="23"/>
      <c r="C14" s="24"/>
      <c r="D14" s="24"/>
      <c r="E14" s="36" t="s">
        <v>30</v>
      </c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4" t="s">
        <v>28</v>
      </c>
      <c r="AL14" s="24"/>
      <c r="AM14" s="24"/>
      <c r="AN14" s="36" t="s">
        <v>30</v>
      </c>
      <c r="AO14" s="24"/>
      <c r="AP14" s="24"/>
      <c r="AQ14" s="24"/>
      <c r="AR14" s="22"/>
      <c r="BE14" s="33"/>
      <c r="BS14" s="19" t="s">
        <v>6</v>
      </c>
    </row>
    <row r="15" s="1" customFormat="1" ht="6.96" customHeight="1">
      <c r="B15" s="23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2"/>
      <c r="BE15" s="33"/>
      <c r="BS15" s="19" t="s">
        <v>4</v>
      </c>
    </row>
    <row r="16" s="1" customFormat="1" ht="12" customHeight="1">
      <c r="B16" s="23"/>
      <c r="C16" s="24"/>
      <c r="D16" s="34" t="s">
        <v>31</v>
      </c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34" t="s">
        <v>26</v>
      </c>
      <c r="AL16" s="24"/>
      <c r="AM16" s="24"/>
      <c r="AN16" s="29" t="s">
        <v>19</v>
      </c>
      <c r="AO16" s="24"/>
      <c r="AP16" s="24"/>
      <c r="AQ16" s="24"/>
      <c r="AR16" s="22"/>
      <c r="BE16" s="33"/>
      <c r="BS16" s="19" t="s">
        <v>4</v>
      </c>
    </row>
    <row r="17" s="1" customFormat="1" ht="18.48" customHeight="1">
      <c r="B17" s="23"/>
      <c r="C17" s="24"/>
      <c r="D17" s="24"/>
      <c r="E17" s="29" t="s">
        <v>32</v>
      </c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34" t="s">
        <v>28</v>
      </c>
      <c r="AL17" s="24"/>
      <c r="AM17" s="24"/>
      <c r="AN17" s="29" t="s">
        <v>19</v>
      </c>
      <c r="AO17" s="24"/>
      <c r="AP17" s="24"/>
      <c r="AQ17" s="24"/>
      <c r="AR17" s="22"/>
      <c r="BE17" s="33"/>
      <c r="BS17" s="19" t="s">
        <v>33</v>
      </c>
    </row>
    <row r="18" s="1" customFormat="1" ht="6.96" customHeight="1">
      <c r="B18" s="23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2"/>
      <c r="BE18" s="33"/>
      <c r="BS18" s="19" t="s">
        <v>6</v>
      </c>
    </row>
    <row r="19" s="1" customFormat="1" ht="12" customHeight="1">
      <c r="B19" s="23"/>
      <c r="C19" s="24"/>
      <c r="D19" s="34" t="s">
        <v>34</v>
      </c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34" t="s">
        <v>26</v>
      </c>
      <c r="AL19" s="24"/>
      <c r="AM19" s="24"/>
      <c r="AN19" s="29" t="s">
        <v>19</v>
      </c>
      <c r="AO19" s="24"/>
      <c r="AP19" s="24"/>
      <c r="AQ19" s="24"/>
      <c r="AR19" s="22"/>
      <c r="BE19" s="33"/>
      <c r="BS19" s="19" t="s">
        <v>6</v>
      </c>
    </row>
    <row r="20" s="1" customFormat="1" ht="18.48" customHeight="1">
      <c r="B20" s="23"/>
      <c r="C20" s="24"/>
      <c r="D20" s="24"/>
      <c r="E20" s="29" t="s">
        <v>35</v>
      </c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34" t="s">
        <v>28</v>
      </c>
      <c r="AL20" s="24"/>
      <c r="AM20" s="24"/>
      <c r="AN20" s="29" t="s">
        <v>19</v>
      </c>
      <c r="AO20" s="24"/>
      <c r="AP20" s="24"/>
      <c r="AQ20" s="24"/>
      <c r="AR20" s="22"/>
      <c r="BE20" s="33"/>
      <c r="BS20" s="19" t="s">
        <v>4</v>
      </c>
    </row>
    <row r="21" s="1" customFormat="1" ht="6.96" customHeight="1">
      <c r="B21" s="23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2"/>
      <c r="BE21" s="33"/>
    </row>
    <row r="22" s="1" customFormat="1" ht="12" customHeight="1">
      <c r="B22" s="23"/>
      <c r="C22" s="24"/>
      <c r="D22" s="34" t="s">
        <v>36</v>
      </c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2"/>
      <c r="BE22" s="33"/>
    </row>
    <row r="23" s="1" customFormat="1" ht="47.25" customHeight="1">
      <c r="B23" s="23"/>
      <c r="C23" s="24"/>
      <c r="D23" s="24"/>
      <c r="E23" s="38" t="s">
        <v>37</v>
      </c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24"/>
      <c r="AP23" s="24"/>
      <c r="AQ23" s="24"/>
      <c r="AR23" s="22"/>
      <c r="BE23" s="33"/>
    </row>
    <row r="24" s="1" customFormat="1" ht="6.96" customHeight="1">
      <c r="B24" s="23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2"/>
      <c r="BE24" s="33"/>
    </row>
    <row r="25" s="1" customFormat="1" ht="6.96" customHeight="1">
      <c r="B25" s="23"/>
      <c r="C25" s="24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24"/>
      <c r="AQ25" s="24"/>
      <c r="AR25" s="22"/>
      <c r="BE25" s="33"/>
    </row>
    <row r="26" s="2" customFormat="1" ht="25.92" customHeight="1">
      <c r="A26" s="40"/>
      <c r="B26" s="41"/>
      <c r="C26" s="42"/>
      <c r="D26" s="43" t="s">
        <v>38</v>
      </c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5">
        <f>ROUND(AG54,2)</f>
        <v>0</v>
      </c>
      <c r="AL26" s="44"/>
      <c r="AM26" s="44"/>
      <c r="AN26" s="44"/>
      <c r="AO26" s="44"/>
      <c r="AP26" s="42"/>
      <c r="AQ26" s="42"/>
      <c r="AR26" s="46"/>
      <c r="BE26" s="33"/>
    </row>
    <row r="27" s="2" customFormat="1" ht="6.96" customHeight="1">
      <c r="A27" s="40"/>
      <c r="B27" s="41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6"/>
      <c r="BE27" s="33"/>
    </row>
    <row r="28" s="2" customFormat="1">
      <c r="A28" s="40"/>
      <c r="B28" s="41"/>
      <c r="C28" s="42"/>
      <c r="D28" s="42"/>
      <c r="E28" s="42"/>
      <c r="F28" s="42"/>
      <c r="G28" s="42"/>
      <c r="H28" s="42"/>
      <c r="I28" s="42"/>
      <c r="J28" s="42"/>
      <c r="K28" s="42"/>
      <c r="L28" s="47" t="s">
        <v>39</v>
      </c>
      <c r="M28" s="47"/>
      <c r="N28" s="47"/>
      <c r="O28" s="47"/>
      <c r="P28" s="47"/>
      <c r="Q28" s="42"/>
      <c r="R28" s="42"/>
      <c r="S28" s="42"/>
      <c r="T28" s="42"/>
      <c r="U28" s="42"/>
      <c r="V28" s="42"/>
      <c r="W28" s="47" t="s">
        <v>40</v>
      </c>
      <c r="X28" s="47"/>
      <c r="Y28" s="47"/>
      <c r="Z28" s="47"/>
      <c r="AA28" s="47"/>
      <c r="AB28" s="47"/>
      <c r="AC28" s="47"/>
      <c r="AD28" s="47"/>
      <c r="AE28" s="47"/>
      <c r="AF28" s="42"/>
      <c r="AG28" s="42"/>
      <c r="AH28" s="42"/>
      <c r="AI28" s="42"/>
      <c r="AJ28" s="42"/>
      <c r="AK28" s="47" t="s">
        <v>41</v>
      </c>
      <c r="AL28" s="47"/>
      <c r="AM28" s="47"/>
      <c r="AN28" s="47"/>
      <c r="AO28" s="47"/>
      <c r="AP28" s="42"/>
      <c r="AQ28" s="42"/>
      <c r="AR28" s="46"/>
      <c r="BE28" s="33"/>
    </row>
    <row r="29" s="3" customFormat="1" ht="14.4" customHeight="1">
      <c r="A29" s="3"/>
      <c r="B29" s="48"/>
      <c r="C29" s="49"/>
      <c r="D29" s="34" t="s">
        <v>42</v>
      </c>
      <c r="E29" s="49"/>
      <c r="F29" s="34" t="s">
        <v>43</v>
      </c>
      <c r="G29" s="49"/>
      <c r="H29" s="49"/>
      <c r="I29" s="49"/>
      <c r="J29" s="49"/>
      <c r="K29" s="49"/>
      <c r="L29" s="50">
        <v>0.20999999999999999</v>
      </c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51">
        <f>ROUND(AZ54, 2)</f>
        <v>0</v>
      </c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49"/>
      <c r="AK29" s="51">
        <f>ROUND(AV54, 2)</f>
        <v>0</v>
      </c>
      <c r="AL29" s="49"/>
      <c r="AM29" s="49"/>
      <c r="AN29" s="49"/>
      <c r="AO29" s="49"/>
      <c r="AP29" s="49"/>
      <c r="AQ29" s="49"/>
      <c r="AR29" s="52"/>
      <c r="BE29" s="53"/>
    </row>
    <row r="30" s="3" customFormat="1" ht="14.4" customHeight="1">
      <c r="A30" s="3"/>
      <c r="B30" s="48"/>
      <c r="C30" s="49"/>
      <c r="D30" s="49"/>
      <c r="E30" s="49"/>
      <c r="F30" s="34" t="s">
        <v>44</v>
      </c>
      <c r="G30" s="49"/>
      <c r="H30" s="49"/>
      <c r="I30" s="49"/>
      <c r="J30" s="49"/>
      <c r="K30" s="49"/>
      <c r="L30" s="50">
        <v>0.12</v>
      </c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51">
        <f>ROUND(BA54, 2)</f>
        <v>0</v>
      </c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51">
        <f>ROUND(AW54, 2)</f>
        <v>0</v>
      </c>
      <c r="AL30" s="49"/>
      <c r="AM30" s="49"/>
      <c r="AN30" s="49"/>
      <c r="AO30" s="49"/>
      <c r="AP30" s="49"/>
      <c r="AQ30" s="49"/>
      <c r="AR30" s="52"/>
      <c r="BE30" s="53"/>
    </row>
    <row r="31" hidden="1" s="3" customFormat="1" ht="14.4" customHeight="1">
      <c r="A31" s="3"/>
      <c r="B31" s="48"/>
      <c r="C31" s="49"/>
      <c r="D31" s="49"/>
      <c r="E31" s="49"/>
      <c r="F31" s="34" t="s">
        <v>45</v>
      </c>
      <c r="G31" s="49"/>
      <c r="H31" s="49"/>
      <c r="I31" s="49"/>
      <c r="J31" s="49"/>
      <c r="K31" s="49"/>
      <c r="L31" s="50">
        <v>0.20999999999999999</v>
      </c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51">
        <f>ROUND(BB54, 2)</f>
        <v>0</v>
      </c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49"/>
      <c r="AK31" s="51">
        <v>0</v>
      </c>
      <c r="AL31" s="49"/>
      <c r="AM31" s="49"/>
      <c r="AN31" s="49"/>
      <c r="AO31" s="49"/>
      <c r="AP31" s="49"/>
      <c r="AQ31" s="49"/>
      <c r="AR31" s="52"/>
      <c r="BE31" s="53"/>
    </row>
    <row r="32" hidden="1" s="3" customFormat="1" ht="14.4" customHeight="1">
      <c r="A32" s="3"/>
      <c r="B32" s="48"/>
      <c r="C32" s="49"/>
      <c r="D32" s="49"/>
      <c r="E32" s="49"/>
      <c r="F32" s="34" t="s">
        <v>46</v>
      </c>
      <c r="G32" s="49"/>
      <c r="H32" s="49"/>
      <c r="I32" s="49"/>
      <c r="J32" s="49"/>
      <c r="K32" s="49"/>
      <c r="L32" s="50">
        <v>0.12</v>
      </c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51">
        <f>ROUND(BC54, 2)</f>
        <v>0</v>
      </c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51">
        <v>0</v>
      </c>
      <c r="AL32" s="49"/>
      <c r="AM32" s="49"/>
      <c r="AN32" s="49"/>
      <c r="AO32" s="49"/>
      <c r="AP32" s="49"/>
      <c r="AQ32" s="49"/>
      <c r="AR32" s="52"/>
      <c r="BE32" s="53"/>
    </row>
    <row r="33" hidden="1" s="3" customFormat="1" ht="14.4" customHeight="1">
      <c r="A33" s="3"/>
      <c r="B33" s="48"/>
      <c r="C33" s="49"/>
      <c r="D33" s="49"/>
      <c r="E33" s="49"/>
      <c r="F33" s="34" t="s">
        <v>47</v>
      </c>
      <c r="G33" s="49"/>
      <c r="H33" s="49"/>
      <c r="I33" s="49"/>
      <c r="J33" s="49"/>
      <c r="K33" s="49"/>
      <c r="L33" s="50">
        <v>0</v>
      </c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51">
        <f>ROUND(BD54, 2)</f>
        <v>0</v>
      </c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51">
        <v>0</v>
      </c>
      <c r="AL33" s="49"/>
      <c r="AM33" s="49"/>
      <c r="AN33" s="49"/>
      <c r="AO33" s="49"/>
      <c r="AP33" s="49"/>
      <c r="AQ33" s="49"/>
      <c r="AR33" s="52"/>
      <c r="BE33" s="3"/>
    </row>
    <row r="34" s="2" customFormat="1" ht="6.96" customHeight="1">
      <c r="A34" s="40"/>
      <c r="B34" s="41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6"/>
      <c r="BE34" s="40"/>
    </row>
    <row r="35" s="2" customFormat="1" ht="25.92" customHeight="1">
      <c r="A35" s="40"/>
      <c r="B35" s="41"/>
      <c r="C35" s="54"/>
      <c r="D35" s="55" t="s">
        <v>48</v>
      </c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7" t="s">
        <v>49</v>
      </c>
      <c r="U35" s="56"/>
      <c r="V35" s="56"/>
      <c r="W35" s="56"/>
      <c r="X35" s="58" t="s">
        <v>50</v>
      </c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J35" s="56"/>
      <c r="AK35" s="59">
        <f>SUM(AK26:AK33)</f>
        <v>0</v>
      </c>
      <c r="AL35" s="56"/>
      <c r="AM35" s="56"/>
      <c r="AN35" s="56"/>
      <c r="AO35" s="60"/>
      <c r="AP35" s="54"/>
      <c r="AQ35" s="54"/>
      <c r="AR35" s="46"/>
      <c r="BE35" s="40"/>
    </row>
    <row r="36" s="2" customFormat="1" ht="6.96" customHeight="1">
      <c r="A36" s="40"/>
      <c r="B36" s="41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6"/>
      <c r="BE36" s="40"/>
    </row>
    <row r="37" s="2" customFormat="1" ht="6.96" customHeight="1">
      <c r="A37" s="40"/>
      <c r="B37" s="61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/>
      <c r="AI37" s="62"/>
      <c r="AJ37" s="62"/>
      <c r="AK37" s="62"/>
      <c r="AL37" s="62"/>
      <c r="AM37" s="62"/>
      <c r="AN37" s="62"/>
      <c r="AO37" s="62"/>
      <c r="AP37" s="62"/>
      <c r="AQ37" s="62"/>
      <c r="AR37" s="46"/>
      <c r="BE37" s="40"/>
    </row>
    <row r="41" s="2" customFormat="1" ht="6.96" customHeight="1">
      <c r="A41" s="40"/>
      <c r="B41" s="63"/>
      <c r="C41" s="64"/>
      <c r="D41" s="64"/>
      <c r="E41" s="64"/>
      <c r="F41" s="64"/>
      <c r="G41" s="64"/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4"/>
      <c r="AD41" s="64"/>
      <c r="AE41" s="64"/>
      <c r="AF41" s="64"/>
      <c r="AG41" s="64"/>
      <c r="AH41" s="64"/>
      <c r="AI41" s="64"/>
      <c r="AJ41" s="64"/>
      <c r="AK41" s="64"/>
      <c r="AL41" s="64"/>
      <c r="AM41" s="64"/>
      <c r="AN41" s="64"/>
      <c r="AO41" s="64"/>
      <c r="AP41" s="64"/>
      <c r="AQ41" s="64"/>
      <c r="AR41" s="46"/>
      <c r="BE41" s="40"/>
    </row>
    <row r="42" s="2" customFormat="1" ht="24.96" customHeight="1">
      <c r="A42" s="40"/>
      <c r="B42" s="41"/>
      <c r="C42" s="25" t="s">
        <v>51</v>
      </c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6"/>
      <c r="BE42" s="40"/>
    </row>
    <row r="43" s="2" customFormat="1" ht="6.96" customHeight="1">
      <c r="A43" s="40"/>
      <c r="B43" s="41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6"/>
      <c r="BE43" s="40"/>
    </row>
    <row r="44" s="4" customFormat="1" ht="12" customHeight="1">
      <c r="A44" s="4"/>
      <c r="B44" s="65"/>
      <c r="C44" s="34" t="s">
        <v>13</v>
      </c>
      <c r="D44" s="66"/>
      <c r="E44" s="66"/>
      <c r="F44" s="66"/>
      <c r="G44" s="66"/>
      <c r="H44" s="66"/>
      <c r="I44" s="66"/>
      <c r="J44" s="66"/>
      <c r="K44" s="66"/>
      <c r="L44" s="66" t="str">
        <f>K5</f>
        <v>PFP_39</v>
      </c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6"/>
      <c r="Z44" s="66"/>
      <c r="AA44" s="66"/>
      <c r="AB44" s="66"/>
      <c r="AC44" s="66"/>
      <c r="AD44" s="66"/>
      <c r="AE44" s="66"/>
      <c r="AF44" s="66"/>
      <c r="AG44" s="66"/>
      <c r="AH44" s="66"/>
      <c r="AI44" s="66"/>
      <c r="AJ44" s="66"/>
      <c r="AK44" s="66"/>
      <c r="AL44" s="66"/>
      <c r="AM44" s="66"/>
      <c r="AN44" s="66"/>
      <c r="AO44" s="66"/>
      <c r="AP44" s="66"/>
      <c r="AQ44" s="66"/>
      <c r="AR44" s="67"/>
      <c r="BE44" s="4"/>
    </row>
    <row r="45" s="5" customFormat="1" ht="36.96" customHeight="1">
      <c r="A45" s="5"/>
      <c r="B45" s="68"/>
      <c r="C45" s="69" t="s">
        <v>16</v>
      </c>
      <c r="D45" s="70"/>
      <c r="E45" s="70"/>
      <c r="F45" s="70"/>
      <c r="G45" s="70"/>
      <c r="H45" s="70"/>
      <c r="I45" s="70"/>
      <c r="J45" s="70"/>
      <c r="K45" s="70"/>
      <c r="L45" s="71" t="str">
        <f>K6</f>
        <v>Tuchlovice, oprava místních komunikací - lokalita východ</v>
      </c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70"/>
      <c r="AE45" s="70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2"/>
      <c r="BE45" s="5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42"/>
      <c r="AL46" s="42"/>
      <c r="AM46" s="42"/>
      <c r="AN46" s="42"/>
      <c r="AO46" s="42"/>
      <c r="AP46" s="42"/>
      <c r="AQ46" s="42"/>
      <c r="AR46" s="46"/>
      <c r="BE46" s="40"/>
    </row>
    <row r="47" s="2" customFormat="1" ht="12" customHeight="1">
      <c r="A47" s="40"/>
      <c r="B47" s="41"/>
      <c r="C47" s="34" t="s">
        <v>21</v>
      </c>
      <c r="D47" s="42"/>
      <c r="E47" s="42"/>
      <c r="F47" s="42"/>
      <c r="G47" s="42"/>
      <c r="H47" s="42"/>
      <c r="I47" s="42"/>
      <c r="J47" s="42"/>
      <c r="K47" s="42"/>
      <c r="L47" s="73" t="str">
        <f>IF(K8="","",K8)</f>
        <v>obec Tuchlovice</v>
      </c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34" t="s">
        <v>23</v>
      </c>
      <c r="AJ47" s="42"/>
      <c r="AK47" s="42"/>
      <c r="AL47" s="42"/>
      <c r="AM47" s="74" t="str">
        <f>IF(AN8= "","",AN8)</f>
        <v>14. 3. 2024</v>
      </c>
      <c r="AN47" s="74"/>
      <c r="AO47" s="42"/>
      <c r="AP47" s="42"/>
      <c r="AQ47" s="42"/>
      <c r="AR47" s="46"/>
      <c r="BE47" s="40"/>
    </row>
    <row r="48" s="2" customFormat="1" ht="6.96" customHeight="1">
      <c r="A48" s="40"/>
      <c r="B48" s="41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42"/>
      <c r="AI48" s="42"/>
      <c r="AJ48" s="42"/>
      <c r="AK48" s="42"/>
      <c r="AL48" s="42"/>
      <c r="AM48" s="42"/>
      <c r="AN48" s="42"/>
      <c r="AO48" s="42"/>
      <c r="AP48" s="42"/>
      <c r="AQ48" s="42"/>
      <c r="AR48" s="46"/>
      <c r="BE48" s="40"/>
    </row>
    <row r="49" s="2" customFormat="1" ht="15.15" customHeight="1">
      <c r="A49" s="40"/>
      <c r="B49" s="41"/>
      <c r="C49" s="34" t="s">
        <v>25</v>
      </c>
      <c r="D49" s="42"/>
      <c r="E49" s="42"/>
      <c r="F49" s="42"/>
      <c r="G49" s="42"/>
      <c r="H49" s="42"/>
      <c r="I49" s="42"/>
      <c r="J49" s="42"/>
      <c r="K49" s="42"/>
      <c r="L49" s="66" t="str">
        <f>IF(E11= "","",E11)</f>
        <v>Obec Tuchlovice</v>
      </c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34" t="s">
        <v>31</v>
      </c>
      <c r="AJ49" s="42"/>
      <c r="AK49" s="42"/>
      <c r="AL49" s="42"/>
      <c r="AM49" s="75" t="str">
        <f>IF(E17="","",E17)</f>
        <v>PFProjekt s.r.o.</v>
      </c>
      <c r="AN49" s="66"/>
      <c r="AO49" s="66"/>
      <c r="AP49" s="66"/>
      <c r="AQ49" s="42"/>
      <c r="AR49" s="46"/>
      <c r="AS49" s="76" t="s">
        <v>52</v>
      </c>
      <c r="AT49" s="77"/>
      <c r="AU49" s="78"/>
      <c r="AV49" s="78"/>
      <c r="AW49" s="78"/>
      <c r="AX49" s="78"/>
      <c r="AY49" s="78"/>
      <c r="AZ49" s="78"/>
      <c r="BA49" s="78"/>
      <c r="BB49" s="78"/>
      <c r="BC49" s="78"/>
      <c r="BD49" s="79"/>
      <c r="BE49" s="40"/>
    </row>
    <row r="50" s="2" customFormat="1" ht="15.15" customHeight="1">
      <c r="A50" s="40"/>
      <c r="B50" s="41"/>
      <c r="C50" s="34" t="s">
        <v>29</v>
      </c>
      <c r="D50" s="42"/>
      <c r="E50" s="42"/>
      <c r="F50" s="42"/>
      <c r="G50" s="42"/>
      <c r="H50" s="42"/>
      <c r="I50" s="42"/>
      <c r="J50" s="42"/>
      <c r="K50" s="42"/>
      <c r="L50" s="66" t="str">
        <f>IF(E14= "Vyplň údaj","",E14)</f>
        <v/>
      </c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34" t="s">
        <v>34</v>
      </c>
      <c r="AJ50" s="42"/>
      <c r="AK50" s="42"/>
      <c r="AL50" s="42"/>
      <c r="AM50" s="75" t="str">
        <f>IF(E20="","",E20)</f>
        <v>Lukáš Novák</v>
      </c>
      <c r="AN50" s="66"/>
      <c r="AO50" s="66"/>
      <c r="AP50" s="66"/>
      <c r="AQ50" s="42"/>
      <c r="AR50" s="46"/>
      <c r="AS50" s="80"/>
      <c r="AT50" s="81"/>
      <c r="AU50" s="82"/>
      <c r="AV50" s="82"/>
      <c r="AW50" s="82"/>
      <c r="AX50" s="82"/>
      <c r="AY50" s="82"/>
      <c r="AZ50" s="82"/>
      <c r="BA50" s="82"/>
      <c r="BB50" s="82"/>
      <c r="BC50" s="82"/>
      <c r="BD50" s="83"/>
      <c r="BE50" s="40"/>
    </row>
    <row r="51" s="2" customFormat="1" ht="10.8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2"/>
      <c r="AJ51" s="42"/>
      <c r="AK51" s="42"/>
      <c r="AL51" s="42"/>
      <c r="AM51" s="42"/>
      <c r="AN51" s="42"/>
      <c r="AO51" s="42"/>
      <c r="AP51" s="42"/>
      <c r="AQ51" s="42"/>
      <c r="AR51" s="46"/>
      <c r="AS51" s="84"/>
      <c r="AT51" s="85"/>
      <c r="AU51" s="86"/>
      <c r="AV51" s="86"/>
      <c r="AW51" s="86"/>
      <c r="AX51" s="86"/>
      <c r="AY51" s="86"/>
      <c r="AZ51" s="86"/>
      <c r="BA51" s="86"/>
      <c r="BB51" s="86"/>
      <c r="BC51" s="86"/>
      <c r="BD51" s="87"/>
      <c r="BE51" s="40"/>
    </row>
    <row r="52" s="2" customFormat="1" ht="29.28" customHeight="1">
      <c r="A52" s="40"/>
      <c r="B52" s="41"/>
      <c r="C52" s="88" t="s">
        <v>53</v>
      </c>
      <c r="D52" s="89"/>
      <c r="E52" s="89"/>
      <c r="F52" s="89"/>
      <c r="G52" s="89"/>
      <c r="H52" s="90"/>
      <c r="I52" s="91" t="s">
        <v>54</v>
      </c>
      <c r="J52" s="89"/>
      <c r="K52" s="89"/>
      <c r="L52" s="89"/>
      <c r="M52" s="89"/>
      <c r="N52" s="89"/>
      <c r="O52" s="89"/>
      <c r="P52" s="89"/>
      <c r="Q52" s="89"/>
      <c r="R52" s="89"/>
      <c r="S52" s="89"/>
      <c r="T52" s="89"/>
      <c r="U52" s="89"/>
      <c r="V52" s="89"/>
      <c r="W52" s="89"/>
      <c r="X52" s="89"/>
      <c r="Y52" s="89"/>
      <c r="Z52" s="89"/>
      <c r="AA52" s="89"/>
      <c r="AB52" s="89"/>
      <c r="AC52" s="89"/>
      <c r="AD52" s="89"/>
      <c r="AE52" s="89"/>
      <c r="AF52" s="89"/>
      <c r="AG52" s="92" t="s">
        <v>55</v>
      </c>
      <c r="AH52" s="89"/>
      <c r="AI52" s="89"/>
      <c r="AJ52" s="89"/>
      <c r="AK52" s="89"/>
      <c r="AL52" s="89"/>
      <c r="AM52" s="89"/>
      <c r="AN52" s="91" t="s">
        <v>56</v>
      </c>
      <c r="AO52" s="89"/>
      <c r="AP52" s="89"/>
      <c r="AQ52" s="93" t="s">
        <v>57</v>
      </c>
      <c r="AR52" s="46"/>
      <c r="AS52" s="94" t="s">
        <v>58</v>
      </c>
      <c r="AT52" s="95" t="s">
        <v>59</v>
      </c>
      <c r="AU52" s="95" t="s">
        <v>60</v>
      </c>
      <c r="AV52" s="95" t="s">
        <v>61</v>
      </c>
      <c r="AW52" s="95" t="s">
        <v>62</v>
      </c>
      <c r="AX52" s="95" t="s">
        <v>63</v>
      </c>
      <c r="AY52" s="95" t="s">
        <v>64</v>
      </c>
      <c r="AZ52" s="95" t="s">
        <v>65</v>
      </c>
      <c r="BA52" s="95" t="s">
        <v>66</v>
      </c>
      <c r="BB52" s="95" t="s">
        <v>67</v>
      </c>
      <c r="BC52" s="95" t="s">
        <v>68</v>
      </c>
      <c r="BD52" s="96" t="s">
        <v>69</v>
      </c>
      <c r="BE52" s="40"/>
    </row>
    <row r="53" s="2" customFormat="1" ht="10.8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2"/>
      <c r="AJ53" s="42"/>
      <c r="AK53" s="42"/>
      <c r="AL53" s="42"/>
      <c r="AM53" s="42"/>
      <c r="AN53" s="42"/>
      <c r="AO53" s="42"/>
      <c r="AP53" s="42"/>
      <c r="AQ53" s="42"/>
      <c r="AR53" s="46"/>
      <c r="AS53" s="97"/>
      <c r="AT53" s="98"/>
      <c r="AU53" s="98"/>
      <c r="AV53" s="98"/>
      <c r="AW53" s="98"/>
      <c r="AX53" s="98"/>
      <c r="AY53" s="98"/>
      <c r="AZ53" s="98"/>
      <c r="BA53" s="98"/>
      <c r="BB53" s="98"/>
      <c r="BC53" s="98"/>
      <c r="BD53" s="99"/>
      <c r="BE53" s="40"/>
    </row>
    <row r="54" s="6" customFormat="1" ht="32.4" customHeight="1">
      <c r="A54" s="6"/>
      <c r="B54" s="100"/>
      <c r="C54" s="101" t="s">
        <v>70</v>
      </c>
      <c r="D54" s="102"/>
      <c r="E54" s="102"/>
      <c r="F54" s="102"/>
      <c r="G54" s="102"/>
      <c r="H54" s="102"/>
      <c r="I54" s="102"/>
      <c r="J54" s="102"/>
      <c r="K54" s="102"/>
      <c r="L54" s="102"/>
      <c r="M54" s="102"/>
      <c r="N54" s="102"/>
      <c r="O54" s="102"/>
      <c r="P54" s="102"/>
      <c r="Q54" s="102"/>
      <c r="R54" s="102"/>
      <c r="S54" s="102"/>
      <c r="T54" s="102"/>
      <c r="U54" s="102"/>
      <c r="V54" s="102"/>
      <c r="W54" s="102"/>
      <c r="X54" s="102"/>
      <c r="Y54" s="102"/>
      <c r="Z54" s="102"/>
      <c r="AA54" s="102"/>
      <c r="AB54" s="102"/>
      <c r="AC54" s="102"/>
      <c r="AD54" s="102"/>
      <c r="AE54" s="102"/>
      <c r="AF54" s="102"/>
      <c r="AG54" s="103">
        <f>ROUND(AG55+AG59+AG63,2)</f>
        <v>0</v>
      </c>
      <c r="AH54" s="103"/>
      <c r="AI54" s="103"/>
      <c r="AJ54" s="103"/>
      <c r="AK54" s="103"/>
      <c r="AL54" s="103"/>
      <c r="AM54" s="103"/>
      <c r="AN54" s="104">
        <f>SUM(AG54,AT54)</f>
        <v>0</v>
      </c>
      <c r="AO54" s="104"/>
      <c r="AP54" s="104"/>
      <c r="AQ54" s="105" t="s">
        <v>19</v>
      </c>
      <c r="AR54" s="106"/>
      <c r="AS54" s="107">
        <f>ROUND(AS55+AS59+AS63,2)</f>
        <v>0</v>
      </c>
      <c r="AT54" s="108">
        <f>ROUND(SUM(AV54:AW54),2)</f>
        <v>0</v>
      </c>
      <c r="AU54" s="109">
        <f>ROUND(AU55+AU59+AU63,5)</f>
        <v>0</v>
      </c>
      <c r="AV54" s="108">
        <f>ROUND(AZ54*L29,2)</f>
        <v>0</v>
      </c>
      <c r="AW54" s="108">
        <f>ROUND(BA54*L30,2)</f>
        <v>0</v>
      </c>
      <c r="AX54" s="108">
        <f>ROUND(BB54*L29,2)</f>
        <v>0</v>
      </c>
      <c r="AY54" s="108">
        <f>ROUND(BC54*L30,2)</f>
        <v>0</v>
      </c>
      <c r="AZ54" s="108">
        <f>ROUND(AZ55+AZ59+AZ63,2)</f>
        <v>0</v>
      </c>
      <c r="BA54" s="108">
        <f>ROUND(BA55+BA59+BA63,2)</f>
        <v>0</v>
      </c>
      <c r="BB54" s="108">
        <f>ROUND(BB55+BB59+BB63,2)</f>
        <v>0</v>
      </c>
      <c r="BC54" s="108">
        <f>ROUND(BC55+BC59+BC63,2)</f>
        <v>0</v>
      </c>
      <c r="BD54" s="110">
        <f>ROUND(BD55+BD59+BD63,2)</f>
        <v>0</v>
      </c>
      <c r="BE54" s="6"/>
      <c r="BS54" s="111" t="s">
        <v>71</v>
      </c>
      <c r="BT54" s="111" t="s">
        <v>72</v>
      </c>
      <c r="BU54" s="112" t="s">
        <v>73</v>
      </c>
      <c r="BV54" s="111" t="s">
        <v>74</v>
      </c>
      <c r="BW54" s="111" t="s">
        <v>5</v>
      </c>
      <c r="BX54" s="111" t="s">
        <v>75</v>
      </c>
      <c r="CL54" s="111" t="s">
        <v>19</v>
      </c>
    </row>
    <row r="55" s="7" customFormat="1" ht="16.5" customHeight="1">
      <c r="A55" s="7"/>
      <c r="B55" s="113"/>
      <c r="C55" s="114"/>
      <c r="D55" s="115" t="s">
        <v>76</v>
      </c>
      <c r="E55" s="115"/>
      <c r="F55" s="115"/>
      <c r="G55" s="115"/>
      <c r="H55" s="115"/>
      <c r="I55" s="116"/>
      <c r="J55" s="115" t="s">
        <v>77</v>
      </c>
      <c r="K55" s="115"/>
      <c r="L55" s="115"/>
      <c r="M55" s="115"/>
      <c r="N55" s="115"/>
      <c r="O55" s="115"/>
      <c r="P55" s="115"/>
      <c r="Q55" s="115"/>
      <c r="R55" s="115"/>
      <c r="S55" s="115"/>
      <c r="T55" s="115"/>
      <c r="U55" s="115"/>
      <c r="V55" s="115"/>
      <c r="W55" s="115"/>
      <c r="X55" s="115"/>
      <c r="Y55" s="115"/>
      <c r="Z55" s="115"/>
      <c r="AA55" s="115"/>
      <c r="AB55" s="115"/>
      <c r="AC55" s="115"/>
      <c r="AD55" s="115"/>
      <c r="AE55" s="115"/>
      <c r="AF55" s="115"/>
      <c r="AG55" s="117">
        <f>ROUND(SUM(AG56:AG58),2)</f>
        <v>0</v>
      </c>
      <c r="AH55" s="116"/>
      <c r="AI55" s="116"/>
      <c r="AJ55" s="116"/>
      <c r="AK55" s="116"/>
      <c r="AL55" s="116"/>
      <c r="AM55" s="116"/>
      <c r="AN55" s="118">
        <f>SUM(AG55,AT55)</f>
        <v>0</v>
      </c>
      <c r="AO55" s="116"/>
      <c r="AP55" s="116"/>
      <c r="AQ55" s="119" t="s">
        <v>78</v>
      </c>
      <c r="AR55" s="120"/>
      <c r="AS55" s="121">
        <f>ROUND(SUM(AS56:AS58),2)</f>
        <v>0</v>
      </c>
      <c r="AT55" s="122">
        <f>ROUND(SUM(AV55:AW55),2)</f>
        <v>0</v>
      </c>
      <c r="AU55" s="123">
        <f>ROUND(SUM(AU56:AU58),5)</f>
        <v>0</v>
      </c>
      <c r="AV55" s="122">
        <f>ROUND(AZ55*L29,2)</f>
        <v>0</v>
      </c>
      <c r="AW55" s="122">
        <f>ROUND(BA55*L30,2)</f>
        <v>0</v>
      </c>
      <c r="AX55" s="122">
        <f>ROUND(BB55*L29,2)</f>
        <v>0</v>
      </c>
      <c r="AY55" s="122">
        <f>ROUND(BC55*L30,2)</f>
        <v>0</v>
      </c>
      <c r="AZ55" s="122">
        <f>ROUND(SUM(AZ56:AZ58),2)</f>
        <v>0</v>
      </c>
      <c r="BA55" s="122">
        <f>ROUND(SUM(BA56:BA58),2)</f>
        <v>0</v>
      </c>
      <c r="BB55" s="122">
        <f>ROUND(SUM(BB56:BB58),2)</f>
        <v>0</v>
      </c>
      <c r="BC55" s="122">
        <f>ROUND(SUM(BC56:BC58),2)</f>
        <v>0</v>
      </c>
      <c r="BD55" s="124">
        <f>ROUND(SUM(BD56:BD58),2)</f>
        <v>0</v>
      </c>
      <c r="BE55" s="7"/>
      <c r="BS55" s="125" t="s">
        <v>71</v>
      </c>
      <c r="BT55" s="125" t="s">
        <v>79</v>
      </c>
      <c r="BU55" s="125" t="s">
        <v>73</v>
      </c>
      <c r="BV55" s="125" t="s">
        <v>74</v>
      </c>
      <c r="BW55" s="125" t="s">
        <v>80</v>
      </c>
      <c r="BX55" s="125" t="s">
        <v>5</v>
      </c>
      <c r="CL55" s="125" t="s">
        <v>19</v>
      </c>
      <c r="CM55" s="125" t="s">
        <v>81</v>
      </c>
    </row>
    <row r="56" s="4" customFormat="1" ht="23.25" customHeight="1">
      <c r="A56" s="126" t="s">
        <v>82</v>
      </c>
      <c r="B56" s="65"/>
      <c r="C56" s="127"/>
      <c r="D56" s="127"/>
      <c r="E56" s="128" t="s">
        <v>83</v>
      </c>
      <c r="F56" s="128"/>
      <c r="G56" s="128"/>
      <c r="H56" s="128"/>
      <c r="I56" s="128"/>
      <c r="J56" s="127"/>
      <c r="K56" s="128" t="s">
        <v>84</v>
      </c>
      <c r="L56" s="128"/>
      <c r="M56" s="128"/>
      <c r="N56" s="128"/>
      <c r="O56" s="128"/>
      <c r="P56" s="128"/>
      <c r="Q56" s="128"/>
      <c r="R56" s="128"/>
      <c r="S56" s="128"/>
      <c r="T56" s="128"/>
      <c r="U56" s="128"/>
      <c r="V56" s="128"/>
      <c r="W56" s="128"/>
      <c r="X56" s="128"/>
      <c r="Y56" s="128"/>
      <c r="Z56" s="128"/>
      <c r="AA56" s="128"/>
      <c r="AB56" s="128"/>
      <c r="AC56" s="128"/>
      <c r="AD56" s="128"/>
      <c r="AE56" s="128"/>
      <c r="AF56" s="128"/>
      <c r="AG56" s="129">
        <f>'SO 101.1 - Komunikace a z...'!J32</f>
        <v>0</v>
      </c>
      <c r="AH56" s="127"/>
      <c r="AI56" s="127"/>
      <c r="AJ56" s="127"/>
      <c r="AK56" s="127"/>
      <c r="AL56" s="127"/>
      <c r="AM56" s="127"/>
      <c r="AN56" s="129">
        <f>SUM(AG56,AT56)</f>
        <v>0</v>
      </c>
      <c r="AO56" s="127"/>
      <c r="AP56" s="127"/>
      <c r="AQ56" s="130" t="s">
        <v>85</v>
      </c>
      <c r="AR56" s="67"/>
      <c r="AS56" s="131">
        <v>0</v>
      </c>
      <c r="AT56" s="132">
        <f>ROUND(SUM(AV56:AW56),2)</f>
        <v>0</v>
      </c>
      <c r="AU56" s="133">
        <f>'SO 101.1 - Komunikace a z...'!P100</f>
        <v>0</v>
      </c>
      <c r="AV56" s="132">
        <f>'SO 101.1 - Komunikace a z...'!J35</f>
        <v>0</v>
      </c>
      <c r="AW56" s="132">
        <f>'SO 101.1 - Komunikace a z...'!J36</f>
        <v>0</v>
      </c>
      <c r="AX56" s="132">
        <f>'SO 101.1 - Komunikace a z...'!J37</f>
        <v>0</v>
      </c>
      <c r="AY56" s="132">
        <f>'SO 101.1 - Komunikace a z...'!J38</f>
        <v>0</v>
      </c>
      <c r="AZ56" s="132">
        <f>'SO 101.1 - Komunikace a z...'!F35</f>
        <v>0</v>
      </c>
      <c r="BA56" s="132">
        <f>'SO 101.1 - Komunikace a z...'!F36</f>
        <v>0</v>
      </c>
      <c r="BB56" s="132">
        <f>'SO 101.1 - Komunikace a z...'!F37</f>
        <v>0</v>
      </c>
      <c r="BC56" s="132">
        <f>'SO 101.1 - Komunikace a z...'!F38</f>
        <v>0</v>
      </c>
      <c r="BD56" s="134">
        <f>'SO 101.1 - Komunikace a z...'!F39</f>
        <v>0</v>
      </c>
      <c r="BE56" s="4"/>
      <c r="BT56" s="135" t="s">
        <v>81</v>
      </c>
      <c r="BV56" s="135" t="s">
        <v>74</v>
      </c>
      <c r="BW56" s="135" t="s">
        <v>86</v>
      </c>
      <c r="BX56" s="135" t="s">
        <v>80</v>
      </c>
      <c r="CL56" s="135" t="s">
        <v>19</v>
      </c>
    </row>
    <row r="57" s="4" customFormat="1" ht="23.25" customHeight="1">
      <c r="A57" s="126" t="s">
        <v>82</v>
      </c>
      <c r="B57" s="65"/>
      <c r="C57" s="127"/>
      <c r="D57" s="127"/>
      <c r="E57" s="128" t="s">
        <v>87</v>
      </c>
      <c r="F57" s="128"/>
      <c r="G57" s="128"/>
      <c r="H57" s="128"/>
      <c r="I57" s="128"/>
      <c r="J57" s="127"/>
      <c r="K57" s="128" t="s">
        <v>88</v>
      </c>
      <c r="L57" s="128"/>
      <c r="M57" s="128"/>
      <c r="N57" s="128"/>
      <c r="O57" s="128"/>
      <c r="P57" s="128"/>
      <c r="Q57" s="128"/>
      <c r="R57" s="128"/>
      <c r="S57" s="128"/>
      <c r="T57" s="128"/>
      <c r="U57" s="128"/>
      <c r="V57" s="128"/>
      <c r="W57" s="128"/>
      <c r="X57" s="128"/>
      <c r="Y57" s="128"/>
      <c r="Z57" s="128"/>
      <c r="AA57" s="128"/>
      <c r="AB57" s="128"/>
      <c r="AC57" s="128"/>
      <c r="AD57" s="128"/>
      <c r="AE57" s="128"/>
      <c r="AF57" s="128"/>
      <c r="AG57" s="129">
        <f>'SO 101.2 - Kanalizace a o...'!J32</f>
        <v>0</v>
      </c>
      <c r="AH57" s="127"/>
      <c r="AI57" s="127"/>
      <c r="AJ57" s="127"/>
      <c r="AK57" s="127"/>
      <c r="AL57" s="127"/>
      <c r="AM57" s="127"/>
      <c r="AN57" s="129">
        <f>SUM(AG57,AT57)</f>
        <v>0</v>
      </c>
      <c r="AO57" s="127"/>
      <c r="AP57" s="127"/>
      <c r="AQ57" s="130" t="s">
        <v>85</v>
      </c>
      <c r="AR57" s="67"/>
      <c r="AS57" s="131">
        <v>0</v>
      </c>
      <c r="AT57" s="132">
        <f>ROUND(SUM(AV57:AW57),2)</f>
        <v>0</v>
      </c>
      <c r="AU57" s="133">
        <f>'SO 101.2 - Kanalizace a o...'!P97</f>
        <v>0</v>
      </c>
      <c r="AV57" s="132">
        <f>'SO 101.2 - Kanalizace a o...'!J35</f>
        <v>0</v>
      </c>
      <c r="AW57" s="132">
        <f>'SO 101.2 - Kanalizace a o...'!J36</f>
        <v>0</v>
      </c>
      <c r="AX57" s="132">
        <f>'SO 101.2 - Kanalizace a o...'!J37</f>
        <v>0</v>
      </c>
      <c r="AY57" s="132">
        <f>'SO 101.2 - Kanalizace a o...'!J38</f>
        <v>0</v>
      </c>
      <c r="AZ57" s="132">
        <f>'SO 101.2 - Kanalizace a o...'!F35</f>
        <v>0</v>
      </c>
      <c r="BA57" s="132">
        <f>'SO 101.2 - Kanalizace a o...'!F36</f>
        <v>0</v>
      </c>
      <c r="BB57" s="132">
        <f>'SO 101.2 - Kanalizace a o...'!F37</f>
        <v>0</v>
      </c>
      <c r="BC57" s="132">
        <f>'SO 101.2 - Kanalizace a o...'!F38</f>
        <v>0</v>
      </c>
      <c r="BD57" s="134">
        <f>'SO 101.2 - Kanalizace a o...'!F39</f>
        <v>0</v>
      </c>
      <c r="BE57" s="4"/>
      <c r="BT57" s="135" t="s">
        <v>81</v>
      </c>
      <c r="BV57" s="135" t="s">
        <v>74</v>
      </c>
      <c r="BW57" s="135" t="s">
        <v>89</v>
      </c>
      <c r="BX57" s="135" t="s">
        <v>80</v>
      </c>
      <c r="CL57" s="135" t="s">
        <v>19</v>
      </c>
    </row>
    <row r="58" s="4" customFormat="1" ht="23.25" customHeight="1">
      <c r="A58" s="126" t="s">
        <v>82</v>
      </c>
      <c r="B58" s="65"/>
      <c r="C58" s="127"/>
      <c r="D58" s="127"/>
      <c r="E58" s="128" t="s">
        <v>90</v>
      </c>
      <c r="F58" s="128"/>
      <c r="G58" s="128"/>
      <c r="H58" s="128"/>
      <c r="I58" s="128"/>
      <c r="J58" s="127"/>
      <c r="K58" s="128" t="s">
        <v>91</v>
      </c>
      <c r="L58" s="128"/>
      <c r="M58" s="128"/>
      <c r="N58" s="128"/>
      <c r="O58" s="128"/>
      <c r="P58" s="128"/>
      <c r="Q58" s="128"/>
      <c r="R58" s="128"/>
      <c r="S58" s="128"/>
      <c r="T58" s="128"/>
      <c r="U58" s="128"/>
      <c r="V58" s="128"/>
      <c r="W58" s="128"/>
      <c r="X58" s="128"/>
      <c r="Y58" s="128"/>
      <c r="Z58" s="128"/>
      <c r="AA58" s="128"/>
      <c r="AB58" s="128"/>
      <c r="AC58" s="128"/>
      <c r="AD58" s="128"/>
      <c r="AE58" s="128"/>
      <c r="AF58" s="128"/>
      <c r="AG58" s="129">
        <f>'SO 101.3 - Veřejné osvětlení'!J32</f>
        <v>0</v>
      </c>
      <c r="AH58" s="127"/>
      <c r="AI58" s="127"/>
      <c r="AJ58" s="127"/>
      <c r="AK58" s="127"/>
      <c r="AL58" s="127"/>
      <c r="AM58" s="127"/>
      <c r="AN58" s="129">
        <f>SUM(AG58,AT58)</f>
        <v>0</v>
      </c>
      <c r="AO58" s="127"/>
      <c r="AP58" s="127"/>
      <c r="AQ58" s="130" t="s">
        <v>85</v>
      </c>
      <c r="AR58" s="67"/>
      <c r="AS58" s="131">
        <v>0</v>
      </c>
      <c r="AT58" s="132">
        <f>ROUND(SUM(AV58:AW58),2)</f>
        <v>0</v>
      </c>
      <c r="AU58" s="133">
        <f>'SO 101.3 - Veřejné osvětlení'!P102</f>
        <v>0</v>
      </c>
      <c r="AV58" s="132">
        <f>'SO 101.3 - Veřejné osvětlení'!J35</f>
        <v>0</v>
      </c>
      <c r="AW58" s="132">
        <f>'SO 101.3 - Veřejné osvětlení'!J36</f>
        <v>0</v>
      </c>
      <c r="AX58" s="132">
        <f>'SO 101.3 - Veřejné osvětlení'!J37</f>
        <v>0</v>
      </c>
      <c r="AY58" s="132">
        <f>'SO 101.3 - Veřejné osvětlení'!J38</f>
        <v>0</v>
      </c>
      <c r="AZ58" s="132">
        <f>'SO 101.3 - Veřejné osvětlení'!F35</f>
        <v>0</v>
      </c>
      <c r="BA58" s="132">
        <f>'SO 101.3 - Veřejné osvětlení'!F36</f>
        <v>0</v>
      </c>
      <c r="BB58" s="132">
        <f>'SO 101.3 - Veřejné osvětlení'!F37</f>
        <v>0</v>
      </c>
      <c r="BC58" s="132">
        <f>'SO 101.3 - Veřejné osvětlení'!F38</f>
        <v>0</v>
      </c>
      <c r="BD58" s="134">
        <f>'SO 101.3 - Veřejné osvětlení'!F39</f>
        <v>0</v>
      </c>
      <c r="BE58" s="4"/>
      <c r="BT58" s="135" t="s">
        <v>81</v>
      </c>
      <c r="BV58" s="135" t="s">
        <v>74</v>
      </c>
      <c r="BW58" s="135" t="s">
        <v>92</v>
      </c>
      <c r="BX58" s="135" t="s">
        <v>80</v>
      </c>
      <c r="CL58" s="135" t="s">
        <v>19</v>
      </c>
    </row>
    <row r="59" s="7" customFormat="1" ht="16.5" customHeight="1">
      <c r="A59" s="7"/>
      <c r="B59" s="113"/>
      <c r="C59" s="114"/>
      <c r="D59" s="115" t="s">
        <v>93</v>
      </c>
      <c r="E59" s="115"/>
      <c r="F59" s="115"/>
      <c r="G59" s="115"/>
      <c r="H59" s="115"/>
      <c r="I59" s="116"/>
      <c r="J59" s="115" t="s">
        <v>94</v>
      </c>
      <c r="K59" s="115"/>
      <c r="L59" s="115"/>
      <c r="M59" s="115"/>
      <c r="N59" s="115"/>
      <c r="O59" s="115"/>
      <c r="P59" s="115"/>
      <c r="Q59" s="115"/>
      <c r="R59" s="115"/>
      <c r="S59" s="115"/>
      <c r="T59" s="115"/>
      <c r="U59" s="115"/>
      <c r="V59" s="115"/>
      <c r="W59" s="115"/>
      <c r="X59" s="115"/>
      <c r="Y59" s="115"/>
      <c r="Z59" s="115"/>
      <c r="AA59" s="115"/>
      <c r="AB59" s="115"/>
      <c r="AC59" s="115"/>
      <c r="AD59" s="115"/>
      <c r="AE59" s="115"/>
      <c r="AF59" s="115"/>
      <c r="AG59" s="117">
        <f>ROUND(SUM(AG60:AG62),2)</f>
        <v>0</v>
      </c>
      <c r="AH59" s="116"/>
      <c r="AI59" s="116"/>
      <c r="AJ59" s="116"/>
      <c r="AK59" s="116"/>
      <c r="AL59" s="116"/>
      <c r="AM59" s="116"/>
      <c r="AN59" s="118">
        <f>SUM(AG59,AT59)</f>
        <v>0</v>
      </c>
      <c r="AO59" s="116"/>
      <c r="AP59" s="116"/>
      <c r="AQ59" s="119" t="s">
        <v>78</v>
      </c>
      <c r="AR59" s="120"/>
      <c r="AS59" s="121">
        <f>ROUND(SUM(AS60:AS62),2)</f>
        <v>0</v>
      </c>
      <c r="AT59" s="122">
        <f>ROUND(SUM(AV59:AW59),2)</f>
        <v>0</v>
      </c>
      <c r="AU59" s="123">
        <f>ROUND(SUM(AU60:AU62),5)</f>
        <v>0</v>
      </c>
      <c r="AV59" s="122">
        <f>ROUND(AZ59*L29,2)</f>
        <v>0</v>
      </c>
      <c r="AW59" s="122">
        <f>ROUND(BA59*L30,2)</f>
        <v>0</v>
      </c>
      <c r="AX59" s="122">
        <f>ROUND(BB59*L29,2)</f>
        <v>0</v>
      </c>
      <c r="AY59" s="122">
        <f>ROUND(BC59*L30,2)</f>
        <v>0</v>
      </c>
      <c r="AZ59" s="122">
        <f>ROUND(SUM(AZ60:AZ62),2)</f>
        <v>0</v>
      </c>
      <c r="BA59" s="122">
        <f>ROUND(SUM(BA60:BA62),2)</f>
        <v>0</v>
      </c>
      <c r="BB59" s="122">
        <f>ROUND(SUM(BB60:BB62),2)</f>
        <v>0</v>
      </c>
      <c r="BC59" s="122">
        <f>ROUND(SUM(BC60:BC62),2)</f>
        <v>0</v>
      </c>
      <c r="BD59" s="124">
        <f>ROUND(SUM(BD60:BD62),2)</f>
        <v>0</v>
      </c>
      <c r="BE59" s="7"/>
      <c r="BS59" s="125" t="s">
        <v>71</v>
      </c>
      <c r="BT59" s="125" t="s">
        <v>79</v>
      </c>
      <c r="BU59" s="125" t="s">
        <v>73</v>
      </c>
      <c r="BV59" s="125" t="s">
        <v>74</v>
      </c>
      <c r="BW59" s="125" t="s">
        <v>95</v>
      </c>
      <c r="BX59" s="125" t="s">
        <v>5</v>
      </c>
      <c r="CL59" s="125" t="s">
        <v>19</v>
      </c>
      <c r="CM59" s="125" t="s">
        <v>81</v>
      </c>
    </row>
    <row r="60" s="4" customFormat="1" ht="23.25" customHeight="1">
      <c r="A60" s="126" t="s">
        <v>82</v>
      </c>
      <c r="B60" s="65"/>
      <c r="C60" s="127"/>
      <c r="D60" s="127"/>
      <c r="E60" s="128" t="s">
        <v>96</v>
      </c>
      <c r="F60" s="128"/>
      <c r="G60" s="128"/>
      <c r="H60" s="128"/>
      <c r="I60" s="128"/>
      <c r="J60" s="127"/>
      <c r="K60" s="128" t="s">
        <v>97</v>
      </c>
      <c r="L60" s="128"/>
      <c r="M60" s="128"/>
      <c r="N60" s="128"/>
      <c r="O60" s="128"/>
      <c r="P60" s="128"/>
      <c r="Q60" s="128"/>
      <c r="R60" s="128"/>
      <c r="S60" s="128"/>
      <c r="T60" s="128"/>
      <c r="U60" s="128"/>
      <c r="V60" s="128"/>
      <c r="W60" s="128"/>
      <c r="X60" s="128"/>
      <c r="Y60" s="128"/>
      <c r="Z60" s="128"/>
      <c r="AA60" s="128"/>
      <c r="AB60" s="128"/>
      <c r="AC60" s="128"/>
      <c r="AD60" s="128"/>
      <c r="AE60" s="128"/>
      <c r="AF60" s="128"/>
      <c r="AG60" s="129">
        <f>'SO 102.1 - Komunikace a z...'!J32</f>
        <v>0</v>
      </c>
      <c r="AH60" s="127"/>
      <c r="AI60" s="127"/>
      <c r="AJ60" s="127"/>
      <c r="AK60" s="127"/>
      <c r="AL60" s="127"/>
      <c r="AM60" s="127"/>
      <c r="AN60" s="129">
        <f>SUM(AG60,AT60)</f>
        <v>0</v>
      </c>
      <c r="AO60" s="127"/>
      <c r="AP60" s="127"/>
      <c r="AQ60" s="130" t="s">
        <v>85</v>
      </c>
      <c r="AR60" s="67"/>
      <c r="AS60" s="131">
        <v>0</v>
      </c>
      <c r="AT60" s="132">
        <f>ROUND(SUM(AV60:AW60),2)</f>
        <v>0</v>
      </c>
      <c r="AU60" s="133">
        <f>'SO 102.1 - Komunikace a z...'!P100</f>
        <v>0</v>
      </c>
      <c r="AV60" s="132">
        <f>'SO 102.1 - Komunikace a z...'!J35</f>
        <v>0</v>
      </c>
      <c r="AW60" s="132">
        <f>'SO 102.1 - Komunikace a z...'!J36</f>
        <v>0</v>
      </c>
      <c r="AX60" s="132">
        <f>'SO 102.1 - Komunikace a z...'!J37</f>
        <v>0</v>
      </c>
      <c r="AY60" s="132">
        <f>'SO 102.1 - Komunikace a z...'!J38</f>
        <v>0</v>
      </c>
      <c r="AZ60" s="132">
        <f>'SO 102.1 - Komunikace a z...'!F35</f>
        <v>0</v>
      </c>
      <c r="BA60" s="132">
        <f>'SO 102.1 - Komunikace a z...'!F36</f>
        <v>0</v>
      </c>
      <c r="BB60" s="132">
        <f>'SO 102.1 - Komunikace a z...'!F37</f>
        <v>0</v>
      </c>
      <c r="BC60" s="132">
        <f>'SO 102.1 - Komunikace a z...'!F38</f>
        <v>0</v>
      </c>
      <c r="BD60" s="134">
        <f>'SO 102.1 - Komunikace a z...'!F39</f>
        <v>0</v>
      </c>
      <c r="BE60" s="4"/>
      <c r="BT60" s="135" t="s">
        <v>81</v>
      </c>
      <c r="BV60" s="135" t="s">
        <v>74</v>
      </c>
      <c r="BW60" s="135" t="s">
        <v>98</v>
      </c>
      <c r="BX60" s="135" t="s">
        <v>95</v>
      </c>
      <c r="CL60" s="135" t="s">
        <v>19</v>
      </c>
    </row>
    <row r="61" s="4" customFormat="1" ht="23.25" customHeight="1">
      <c r="A61" s="126" t="s">
        <v>82</v>
      </c>
      <c r="B61" s="65"/>
      <c r="C61" s="127"/>
      <c r="D61" s="127"/>
      <c r="E61" s="128" t="s">
        <v>99</v>
      </c>
      <c r="F61" s="128"/>
      <c r="G61" s="128"/>
      <c r="H61" s="128"/>
      <c r="I61" s="128"/>
      <c r="J61" s="127"/>
      <c r="K61" s="128" t="s">
        <v>88</v>
      </c>
      <c r="L61" s="128"/>
      <c r="M61" s="128"/>
      <c r="N61" s="128"/>
      <c r="O61" s="128"/>
      <c r="P61" s="128"/>
      <c r="Q61" s="128"/>
      <c r="R61" s="128"/>
      <c r="S61" s="128"/>
      <c r="T61" s="128"/>
      <c r="U61" s="128"/>
      <c r="V61" s="128"/>
      <c r="W61" s="128"/>
      <c r="X61" s="128"/>
      <c r="Y61" s="128"/>
      <c r="Z61" s="128"/>
      <c r="AA61" s="128"/>
      <c r="AB61" s="128"/>
      <c r="AC61" s="128"/>
      <c r="AD61" s="128"/>
      <c r="AE61" s="128"/>
      <c r="AF61" s="128"/>
      <c r="AG61" s="129">
        <f>'SO 102.2 - Kanalizace a o...'!J32</f>
        <v>0</v>
      </c>
      <c r="AH61" s="127"/>
      <c r="AI61" s="127"/>
      <c r="AJ61" s="127"/>
      <c r="AK61" s="127"/>
      <c r="AL61" s="127"/>
      <c r="AM61" s="127"/>
      <c r="AN61" s="129">
        <f>SUM(AG61,AT61)</f>
        <v>0</v>
      </c>
      <c r="AO61" s="127"/>
      <c r="AP61" s="127"/>
      <c r="AQ61" s="130" t="s">
        <v>85</v>
      </c>
      <c r="AR61" s="67"/>
      <c r="AS61" s="131">
        <v>0</v>
      </c>
      <c r="AT61" s="132">
        <f>ROUND(SUM(AV61:AW61),2)</f>
        <v>0</v>
      </c>
      <c r="AU61" s="133">
        <f>'SO 102.2 - Kanalizace a o...'!P97</f>
        <v>0</v>
      </c>
      <c r="AV61" s="132">
        <f>'SO 102.2 - Kanalizace a o...'!J35</f>
        <v>0</v>
      </c>
      <c r="AW61" s="132">
        <f>'SO 102.2 - Kanalizace a o...'!J36</f>
        <v>0</v>
      </c>
      <c r="AX61" s="132">
        <f>'SO 102.2 - Kanalizace a o...'!J37</f>
        <v>0</v>
      </c>
      <c r="AY61" s="132">
        <f>'SO 102.2 - Kanalizace a o...'!J38</f>
        <v>0</v>
      </c>
      <c r="AZ61" s="132">
        <f>'SO 102.2 - Kanalizace a o...'!F35</f>
        <v>0</v>
      </c>
      <c r="BA61" s="132">
        <f>'SO 102.2 - Kanalizace a o...'!F36</f>
        <v>0</v>
      </c>
      <c r="BB61" s="132">
        <f>'SO 102.2 - Kanalizace a o...'!F37</f>
        <v>0</v>
      </c>
      <c r="BC61" s="132">
        <f>'SO 102.2 - Kanalizace a o...'!F38</f>
        <v>0</v>
      </c>
      <c r="BD61" s="134">
        <f>'SO 102.2 - Kanalizace a o...'!F39</f>
        <v>0</v>
      </c>
      <c r="BE61" s="4"/>
      <c r="BT61" s="135" t="s">
        <v>81</v>
      </c>
      <c r="BV61" s="135" t="s">
        <v>74</v>
      </c>
      <c r="BW61" s="135" t="s">
        <v>100</v>
      </c>
      <c r="BX61" s="135" t="s">
        <v>95</v>
      </c>
      <c r="CL61" s="135" t="s">
        <v>19</v>
      </c>
    </row>
    <row r="62" s="4" customFormat="1" ht="23.25" customHeight="1">
      <c r="A62" s="126" t="s">
        <v>82</v>
      </c>
      <c r="B62" s="65"/>
      <c r="C62" s="127"/>
      <c r="D62" s="127"/>
      <c r="E62" s="128" t="s">
        <v>101</v>
      </c>
      <c r="F62" s="128"/>
      <c r="G62" s="128"/>
      <c r="H62" s="128"/>
      <c r="I62" s="128"/>
      <c r="J62" s="127"/>
      <c r="K62" s="128" t="s">
        <v>91</v>
      </c>
      <c r="L62" s="128"/>
      <c r="M62" s="128"/>
      <c r="N62" s="128"/>
      <c r="O62" s="128"/>
      <c r="P62" s="128"/>
      <c r="Q62" s="128"/>
      <c r="R62" s="128"/>
      <c r="S62" s="128"/>
      <c r="T62" s="128"/>
      <c r="U62" s="128"/>
      <c r="V62" s="128"/>
      <c r="W62" s="128"/>
      <c r="X62" s="128"/>
      <c r="Y62" s="128"/>
      <c r="Z62" s="128"/>
      <c r="AA62" s="128"/>
      <c r="AB62" s="128"/>
      <c r="AC62" s="128"/>
      <c r="AD62" s="128"/>
      <c r="AE62" s="128"/>
      <c r="AF62" s="128"/>
      <c r="AG62" s="129">
        <f>'SO 102.3 - Veřejné osvětlení'!J32</f>
        <v>0</v>
      </c>
      <c r="AH62" s="127"/>
      <c r="AI62" s="127"/>
      <c r="AJ62" s="127"/>
      <c r="AK62" s="127"/>
      <c r="AL62" s="127"/>
      <c r="AM62" s="127"/>
      <c r="AN62" s="129">
        <f>SUM(AG62,AT62)</f>
        <v>0</v>
      </c>
      <c r="AO62" s="127"/>
      <c r="AP62" s="127"/>
      <c r="AQ62" s="130" t="s">
        <v>85</v>
      </c>
      <c r="AR62" s="67"/>
      <c r="AS62" s="131">
        <v>0</v>
      </c>
      <c r="AT62" s="132">
        <f>ROUND(SUM(AV62:AW62),2)</f>
        <v>0</v>
      </c>
      <c r="AU62" s="133">
        <f>'SO 102.3 - Veřejné osvětlení'!P102</f>
        <v>0</v>
      </c>
      <c r="AV62" s="132">
        <f>'SO 102.3 - Veřejné osvětlení'!J35</f>
        <v>0</v>
      </c>
      <c r="AW62" s="132">
        <f>'SO 102.3 - Veřejné osvětlení'!J36</f>
        <v>0</v>
      </c>
      <c r="AX62" s="132">
        <f>'SO 102.3 - Veřejné osvětlení'!J37</f>
        <v>0</v>
      </c>
      <c r="AY62" s="132">
        <f>'SO 102.3 - Veřejné osvětlení'!J38</f>
        <v>0</v>
      </c>
      <c r="AZ62" s="132">
        <f>'SO 102.3 - Veřejné osvětlení'!F35</f>
        <v>0</v>
      </c>
      <c r="BA62" s="132">
        <f>'SO 102.3 - Veřejné osvětlení'!F36</f>
        <v>0</v>
      </c>
      <c r="BB62" s="132">
        <f>'SO 102.3 - Veřejné osvětlení'!F37</f>
        <v>0</v>
      </c>
      <c r="BC62" s="132">
        <f>'SO 102.3 - Veřejné osvětlení'!F38</f>
        <v>0</v>
      </c>
      <c r="BD62" s="134">
        <f>'SO 102.3 - Veřejné osvětlení'!F39</f>
        <v>0</v>
      </c>
      <c r="BE62" s="4"/>
      <c r="BT62" s="135" t="s">
        <v>81</v>
      </c>
      <c r="BV62" s="135" t="s">
        <v>74</v>
      </c>
      <c r="BW62" s="135" t="s">
        <v>102</v>
      </c>
      <c r="BX62" s="135" t="s">
        <v>95</v>
      </c>
      <c r="CL62" s="135" t="s">
        <v>19</v>
      </c>
    </row>
    <row r="63" s="7" customFormat="1" ht="24.75" customHeight="1">
      <c r="A63" s="7"/>
      <c r="B63" s="113"/>
      <c r="C63" s="114"/>
      <c r="D63" s="115" t="s">
        <v>103</v>
      </c>
      <c r="E63" s="115"/>
      <c r="F63" s="115"/>
      <c r="G63" s="115"/>
      <c r="H63" s="115"/>
      <c r="I63" s="116"/>
      <c r="J63" s="115" t="s">
        <v>104</v>
      </c>
      <c r="K63" s="115"/>
      <c r="L63" s="115"/>
      <c r="M63" s="115"/>
      <c r="N63" s="115"/>
      <c r="O63" s="115"/>
      <c r="P63" s="115"/>
      <c r="Q63" s="115"/>
      <c r="R63" s="115"/>
      <c r="S63" s="115"/>
      <c r="T63" s="115"/>
      <c r="U63" s="115"/>
      <c r="V63" s="115"/>
      <c r="W63" s="115"/>
      <c r="X63" s="115"/>
      <c r="Y63" s="115"/>
      <c r="Z63" s="115"/>
      <c r="AA63" s="115"/>
      <c r="AB63" s="115"/>
      <c r="AC63" s="115"/>
      <c r="AD63" s="115"/>
      <c r="AE63" s="115"/>
      <c r="AF63" s="115"/>
      <c r="AG63" s="117">
        <f>ROUND(SUM(AG64:AG66),2)</f>
        <v>0</v>
      </c>
      <c r="AH63" s="116"/>
      <c r="AI63" s="116"/>
      <c r="AJ63" s="116"/>
      <c r="AK63" s="116"/>
      <c r="AL63" s="116"/>
      <c r="AM63" s="116"/>
      <c r="AN63" s="118">
        <f>SUM(AG63,AT63)</f>
        <v>0</v>
      </c>
      <c r="AO63" s="116"/>
      <c r="AP63" s="116"/>
      <c r="AQ63" s="119" t="s">
        <v>78</v>
      </c>
      <c r="AR63" s="120"/>
      <c r="AS63" s="121">
        <f>ROUND(SUM(AS64:AS66),2)</f>
        <v>0</v>
      </c>
      <c r="AT63" s="122">
        <f>ROUND(SUM(AV63:AW63),2)</f>
        <v>0</v>
      </c>
      <c r="AU63" s="123">
        <f>ROUND(SUM(AU64:AU66),5)</f>
        <v>0</v>
      </c>
      <c r="AV63" s="122">
        <f>ROUND(AZ63*L29,2)</f>
        <v>0</v>
      </c>
      <c r="AW63" s="122">
        <f>ROUND(BA63*L30,2)</f>
        <v>0</v>
      </c>
      <c r="AX63" s="122">
        <f>ROUND(BB63*L29,2)</f>
        <v>0</v>
      </c>
      <c r="AY63" s="122">
        <f>ROUND(BC63*L30,2)</f>
        <v>0</v>
      </c>
      <c r="AZ63" s="122">
        <f>ROUND(SUM(AZ64:AZ66),2)</f>
        <v>0</v>
      </c>
      <c r="BA63" s="122">
        <f>ROUND(SUM(BA64:BA66),2)</f>
        <v>0</v>
      </c>
      <c r="BB63" s="122">
        <f>ROUND(SUM(BB64:BB66),2)</f>
        <v>0</v>
      </c>
      <c r="BC63" s="122">
        <f>ROUND(SUM(BC64:BC66),2)</f>
        <v>0</v>
      </c>
      <c r="BD63" s="124">
        <f>ROUND(SUM(BD64:BD66),2)</f>
        <v>0</v>
      </c>
      <c r="BE63" s="7"/>
      <c r="BS63" s="125" t="s">
        <v>71</v>
      </c>
      <c r="BT63" s="125" t="s">
        <v>79</v>
      </c>
      <c r="BU63" s="125" t="s">
        <v>73</v>
      </c>
      <c r="BV63" s="125" t="s">
        <v>74</v>
      </c>
      <c r="BW63" s="125" t="s">
        <v>105</v>
      </c>
      <c r="BX63" s="125" t="s">
        <v>5</v>
      </c>
      <c r="CL63" s="125" t="s">
        <v>19</v>
      </c>
      <c r="CM63" s="125" t="s">
        <v>81</v>
      </c>
    </row>
    <row r="64" s="4" customFormat="1" ht="23.25" customHeight="1">
      <c r="A64" s="126" t="s">
        <v>82</v>
      </c>
      <c r="B64" s="65"/>
      <c r="C64" s="127"/>
      <c r="D64" s="127"/>
      <c r="E64" s="128" t="s">
        <v>106</v>
      </c>
      <c r="F64" s="128"/>
      <c r="G64" s="128"/>
      <c r="H64" s="128"/>
      <c r="I64" s="128"/>
      <c r="J64" s="127"/>
      <c r="K64" s="128" t="s">
        <v>107</v>
      </c>
      <c r="L64" s="128"/>
      <c r="M64" s="128"/>
      <c r="N64" s="128"/>
      <c r="O64" s="128"/>
      <c r="P64" s="128"/>
      <c r="Q64" s="128"/>
      <c r="R64" s="128"/>
      <c r="S64" s="128"/>
      <c r="T64" s="128"/>
      <c r="U64" s="128"/>
      <c r="V64" s="128"/>
      <c r="W64" s="128"/>
      <c r="X64" s="128"/>
      <c r="Y64" s="128"/>
      <c r="Z64" s="128"/>
      <c r="AA64" s="128"/>
      <c r="AB64" s="128"/>
      <c r="AC64" s="128"/>
      <c r="AD64" s="128"/>
      <c r="AE64" s="128"/>
      <c r="AF64" s="128"/>
      <c r="AG64" s="129">
        <f>'SO 103.1 - Komunikace a z...'!J32</f>
        <v>0</v>
      </c>
      <c r="AH64" s="127"/>
      <c r="AI64" s="127"/>
      <c r="AJ64" s="127"/>
      <c r="AK64" s="127"/>
      <c r="AL64" s="127"/>
      <c r="AM64" s="127"/>
      <c r="AN64" s="129">
        <f>SUM(AG64,AT64)</f>
        <v>0</v>
      </c>
      <c r="AO64" s="127"/>
      <c r="AP64" s="127"/>
      <c r="AQ64" s="130" t="s">
        <v>85</v>
      </c>
      <c r="AR64" s="67"/>
      <c r="AS64" s="131">
        <v>0</v>
      </c>
      <c r="AT64" s="132">
        <f>ROUND(SUM(AV64:AW64),2)</f>
        <v>0</v>
      </c>
      <c r="AU64" s="133">
        <f>'SO 103.1 - Komunikace a z...'!P100</f>
        <v>0</v>
      </c>
      <c r="AV64" s="132">
        <f>'SO 103.1 - Komunikace a z...'!J35</f>
        <v>0</v>
      </c>
      <c r="AW64" s="132">
        <f>'SO 103.1 - Komunikace a z...'!J36</f>
        <v>0</v>
      </c>
      <c r="AX64" s="132">
        <f>'SO 103.1 - Komunikace a z...'!J37</f>
        <v>0</v>
      </c>
      <c r="AY64" s="132">
        <f>'SO 103.1 - Komunikace a z...'!J38</f>
        <v>0</v>
      </c>
      <c r="AZ64" s="132">
        <f>'SO 103.1 - Komunikace a z...'!F35</f>
        <v>0</v>
      </c>
      <c r="BA64" s="132">
        <f>'SO 103.1 - Komunikace a z...'!F36</f>
        <v>0</v>
      </c>
      <c r="BB64" s="132">
        <f>'SO 103.1 - Komunikace a z...'!F37</f>
        <v>0</v>
      </c>
      <c r="BC64" s="132">
        <f>'SO 103.1 - Komunikace a z...'!F38</f>
        <v>0</v>
      </c>
      <c r="BD64" s="134">
        <f>'SO 103.1 - Komunikace a z...'!F39</f>
        <v>0</v>
      </c>
      <c r="BE64" s="4"/>
      <c r="BT64" s="135" t="s">
        <v>81</v>
      </c>
      <c r="BV64" s="135" t="s">
        <v>74</v>
      </c>
      <c r="BW64" s="135" t="s">
        <v>108</v>
      </c>
      <c r="BX64" s="135" t="s">
        <v>105</v>
      </c>
      <c r="CL64" s="135" t="s">
        <v>19</v>
      </c>
    </row>
    <row r="65" s="4" customFormat="1" ht="23.25" customHeight="1">
      <c r="A65" s="126" t="s">
        <v>82</v>
      </c>
      <c r="B65" s="65"/>
      <c r="C65" s="127"/>
      <c r="D65" s="127"/>
      <c r="E65" s="128" t="s">
        <v>109</v>
      </c>
      <c r="F65" s="128"/>
      <c r="G65" s="128"/>
      <c r="H65" s="128"/>
      <c r="I65" s="128"/>
      <c r="J65" s="127"/>
      <c r="K65" s="128" t="s">
        <v>88</v>
      </c>
      <c r="L65" s="128"/>
      <c r="M65" s="128"/>
      <c r="N65" s="128"/>
      <c r="O65" s="128"/>
      <c r="P65" s="128"/>
      <c r="Q65" s="128"/>
      <c r="R65" s="128"/>
      <c r="S65" s="128"/>
      <c r="T65" s="128"/>
      <c r="U65" s="128"/>
      <c r="V65" s="128"/>
      <c r="W65" s="128"/>
      <c r="X65" s="128"/>
      <c r="Y65" s="128"/>
      <c r="Z65" s="128"/>
      <c r="AA65" s="128"/>
      <c r="AB65" s="128"/>
      <c r="AC65" s="128"/>
      <c r="AD65" s="128"/>
      <c r="AE65" s="128"/>
      <c r="AF65" s="128"/>
      <c r="AG65" s="129">
        <f>'SO 103.2 - Kanalizace a o...'!J32</f>
        <v>0</v>
      </c>
      <c r="AH65" s="127"/>
      <c r="AI65" s="127"/>
      <c r="AJ65" s="127"/>
      <c r="AK65" s="127"/>
      <c r="AL65" s="127"/>
      <c r="AM65" s="127"/>
      <c r="AN65" s="129">
        <f>SUM(AG65,AT65)</f>
        <v>0</v>
      </c>
      <c r="AO65" s="127"/>
      <c r="AP65" s="127"/>
      <c r="AQ65" s="130" t="s">
        <v>85</v>
      </c>
      <c r="AR65" s="67"/>
      <c r="AS65" s="131">
        <v>0</v>
      </c>
      <c r="AT65" s="132">
        <f>ROUND(SUM(AV65:AW65),2)</f>
        <v>0</v>
      </c>
      <c r="AU65" s="133">
        <f>'SO 103.2 - Kanalizace a o...'!P97</f>
        <v>0</v>
      </c>
      <c r="AV65" s="132">
        <f>'SO 103.2 - Kanalizace a o...'!J35</f>
        <v>0</v>
      </c>
      <c r="AW65" s="132">
        <f>'SO 103.2 - Kanalizace a o...'!J36</f>
        <v>0</v>
      </c>
      <c r="AX65" s="132">
        <f>'SO 103.2 - Kanalizace a o...'!J37</f>
        <v>0</v>
      </c>
      <c r="AY65" s="132">
        <f>'SO 103.2 - Kanalizace a o...'!J38</f>
        <v>0</v>
      </c>
      <c r="AZ65" s="132">
        <f>'SO 103.2 - Kanalizace a o...'!F35</f>
        <v>0</v>
      </c>
      <c r="BA65" s="132">
        <f>'SO 103.2 - Kanalizace a o...'!F36</f>
        <v>0</v>
      </c>
      <c r="BB65" s="132">
        <f>'SO 103.2 - Kanalizace a o...'!F37</f>
        <v>0</v>
      </c>
      <c r="BC65" s="132">
        <f>'SO 103.2 - Kanalizace a o...'!F38</f>
        <v>0</v>
      </c>
      <c r="BD65" s="134">
        <f>'SO 103.2 - Kanalizace a o...'!F39</f>
        <v>0</v>
      </c>
      <c r="BE65" s="4"/>
      <c r="BT65" s="135" t="s">
        <v>81</v>
      </c>
      <c r="BV65" s="135" t="s">
        <v>74</v>
      </c>
      <c r="BW65" s="135" t="s">
        <v>110</v>
      </c>
      <c r="BX65" s="135" t="s">
        <v>105</v>
      </c>
      <c r="CL65" s="135" t="s">
        <v>19</v>
      </c>
    </row>
    <row r="66" s="4" customFormat="1" ht="23.25" customHeight="1">
      <c r="A66" s="126" t="s">
        <v>82</v>
      </c>
      <c r="B66" s="65"/>
      <c r="C66" s="127"/>
      <c r="D66" s="127"/>
      <c r="E66" s="128" t="s">
        <v>111</v>
      </c>
      <c r="F66" s="128"/>
      <c r="G66" s="128"/>
      <c r="H66" s="128"/>
      <c r="I66" s="128"/>
      <c r="J66" s="127"/>
      <c r="K66" s="128" t="s">
        <v>91</v>
      </c>
      <c r="L66" s="128"/>
      <c r="M66" s="128"/>
      <c r="N66" s="128"/>
      <c r="O66" s="128"/>
      <c r="P66" s="128"/>
      <c r="Q66" s="128"/>
      <c r="R66" s="128"/>
      <c r="S66" s="128"/>
      <c r="T66" s="128"/>
      <c r="U66" s="128"/>
      <c r="V66" s="128"/>
      <c r="W66" s="128"/>
      <c r="X66" s="128"/>
      <c r="Y66" s="128"/>
      <c r="Z66" s="128"/>
      <c r="AA66" s="128"/>
      <c r="AB66" s="128"/>
      <c r="AC66" s="128"/>
      <c r="AD66" s="128"/>
      <c r="AE66" s="128"/>
      <c r="AF66" s="128"/>
      <c r="AG66" s="129">
        <f>'SO 103.3 - Veřejné osvětlení'!J32</f>
        <v>0</v>
      </c>
      <c r="AH66" s="127"/>
      <c r="AI66" s="127"/>
      <c r="AJ66" s="127"/>
      <c r="AK66" s="127"/>
      <c r="AL66" s="127"/>
      <c r="AM66" s="127"/>
      <c r="AN66" s="129">
        <f>SUM(AG66,AT66)</f>
        <v>0</v>
      </c>
      <c r="AO66" s="127"/>
      <c r="AP66" s="127"/>
      <c r="AQ66" s="130" t="s">
        <v>85</v>
      </c>
      <c r="AR66" s="67"/>
      <c r="AS66" s="136">
        <v>0</v>
      </c>
      <c r="AT66" s="137">
        <f>ROUND(SUM(AV66:AW66),2)</f>
        <v>0</v>
      </c>
      <c r="AU66" s="138">
        <f>'SO 103.3 - Veřejné osvětlení'!P102</f>
        <v>0</v>
      </c>
      <c r="AV66" s="137">
        <f>'SO 103.3 - Veřejné osvětlení'!J35</f>
        <v>0</v>
      </c>
      <c r="AW66" s="137">
        <f>'SO 103.3 - Veřejné osvětlení'!J36</f>
        <v>0</v>
      </c>
      <c r="AX66" s="137">
        <f>'SO 103.3 - Veřejné osvětlení'!J37</f>
        <v>0</v>
      </c>
      <c r="AY66" s="137">
        <f>'SO 103.3 - Veřejné osvětlení'!J38</f>
        <v>0</v>
      </c>
      <c r="AZ66" s="137">
        <f>'SO 103.3 - Veřejné osvětlení'!F35</f>
        <v>0</v>
      </c>
      <c r="BA66" s="137">
        <f>'SO 103.3 - Veřejné osvětlení'!F36</f>
        <v>0</v>
      </c>
      <c r="BB66" s="137">
        <f>'SO 103.3 - Veřejné osvětlení'!F37</f>
        <v>0</v>
      </c>
      <c r="BC66" s="137">
        <f>'SO 103.3 - Veřejné osvětlení'!F38</f>
        <v>0</v>
      </c>
      <c r="BD66" s="139">
        <f>'SO 103.3 - Veřejné osvětlení'!F39</f>
        <v>0</v>
      </c>
      <c r="BE66" s="4"/>
      <c r="BT66" s="135" t="s">
        <v>81</v>
      </c>
      <c r="BV66" s="135" t="s">
        <v>74</v>
      </c>
      <c r="BW66" s="135" t="s">
        <v>112</v>
      </c>
      <c r="BX66" s="135" t="s">
        <v>105</v>
      </c>
      <c r="CL66" s="135" t="s">
        <v>19</v>
      </c>
    </row>
    <row r="67" s="2" customFormat="1" ht="30" customHeight="1">
      <c r="A67" s="40"/>
      <c r="B67" s="41"/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2"/>
      <c r="Z67" s="42"/>
      <c r="AA67" s="42"/>
      <c r="AB67" s="42"/>
      <c r="AC67" s="42"/>
      <c r="AD67" s="42"/>
      <c r="AE67" s="42"/>
      <c r="AF67" s="42"/>
      <c r="AG67" s="42"/>
      <c r="AH67" s="42"/>
      <c r="AI67" s="42"/>
      <c r="AJ67" s="42"/>
      <c r="AK67" s="42"/>
      <c r="AL67" s="42"/>
      <c r="AM67" s="42"/>
      <c r="AN67" s="42"/>
      <c r="AO67" s="42"/>
      <c r="AP67" s="42"/>
      <c r="AQ67" s="42"/>
      <c r="AR67" s="46"/>
      <c r="AS67" s="40"/>
      <c r="AT67" s="40"/>
      <c r="AU67" s="40"/>
      <c r="AV67" s="40"/>
      <c r="AW67" s="40"/>
      <c r="AX67" s="40"/>
      <c r="AY67" s="40"/>
      <c r="AZ67" s="40"/>
      <c r="BA67" s="40"/>
      <c r="BB67" s="40"/>
      <c r="BC67" s="40"/>
      <c r="BD67" s="40"/>
      <c r="BE67" s="40"/>
    </row>
    <row r="68" s="2" customFormat="1" ht="6.96" customHeight="1">
      <c r="A68" s="40"/>
      <c r="B68" s="61"/>
      <c r="C68" s="62"/>
      <c r="D68" s="62"/>
      <c r="E68" s="62"/>
      <c r="F68" s="62"/>
      <c r="G68" s="62"/>
      <c r="H68" s="62"/>
      <c r="I68" s="62"/>
      <c r="J68" s="62"/>
      <c r="K68" s="62"/>
      <c r="L68" s="62"/>
      <c r="M68" s="62"/>
      <c r="N68" s="62"/>
      <c r="O68" s="62"/>
      <c r="P68" s="62"/>
      <c r="Q68" s="62"/>
      <c r="R68" s="62"/>
      <c r="S68" s="62"/>
      <c r="T68" s="62"/>
      <c r="U68" s="62"/>
      <c r="V68" s="62"/>
      <c r="W68" s="62"/>
      <c r="X68" s="62"/>
      <c r="Y68" s="62"/>
      <c r="Z68" s="62"/>
      <c r="AA68" s="62"/>
      <c r="AB68" s="62"/>
      <c r="AC68" s="62"/>
      <c r="AD68" s="62"/>
      <c r="AE68" s="62"/>
      <c r="AF68" s="62"/>
      <c r="AG68" s="62"/>
      <c r="AH68" s="62"/>
      <c r="AI68" s="62"/>
      <c r="AJ68" s="62"/>
      <c r="AK68" s="62"/>
      <c r="AL68" s="62"/>
      <c r="AM68" s="62"/>
      <c r="AN68" s="62"/>
      <c r="AO68" s="62"/>
      <c r="AP68" s="62"/>
      <c r="AQ68" s="62"/>
      <c r="AR68" s="46"/>
      <c r="AS68" s="40"/>
      <c r="AT68" s="40"/>
      <c r="AU68" s="40"/>
      <c r="AV68" s="40"/>
      <c r="AW68" s="40"/>
      <c r="AX68" s="40"/>
      <c r="AY68" s="40"/>
      <c r="AZ68" s="40"/>
      <c r="BA68" s="40"/>
      <c r="BB68" s="40"/>
      <c r="BC68" s="40"/>
      <c r="BD68" s="40"/>
      <c r="BE68" s="40"/>
    </row>
  </sheetData>
  <sheetProtection sheet="1" formatColumns="0" formatRows="0" objects="1" scenarios="1" spinCount="100000" saltValue="bdoX8Zzcu8jZ0OYnk+wDZTbGFH7j5X7Oiew/4AIL2eCOlD6mqGyZJTIzhHrP/IEahZFqap7p9PdS+BbtAlw5jQ==" hashValue="me/ZItLJYNp0iCssk2HdfIIBMFP0oWABSivyoc6TSLvSV7LBxUrH3sqKZWsevqL6DenMK/3o1l43SzyuolyjNQ==" algorithmName="SHA-512" password="CD09"/>
  <mergeCells count="86">
    <mergeCell ref="C52:G52"/>
    <mergeCell ref="D63:H63"/>
    <mergeCell ref="D55:H55"/>
    <mergeCell ref="D59:H59"/>
    <mergeCell ref="E61:I61"/>
    <mergeCell ref="E64:I64"/>
    <mergeCell ref="E57:I57"/>
    <mergeCell ref="E56:I56"/>
    <mergeCell ref="E62:I62"/>
    <mergeCell ref="E58:I58"/>
    <mergeCell ref="E60:I60"/>
    <mergeCell ref="I52:AF52"/>
    <mergeCell ref="J55:AF55"/>
    <mergeCell ref="J63:AF63"/>
    <mergeCell ref="J59:AF59"/>
    <mergeCell ref="K60:AF60"/>
    <mergeCell ref="K56:AF56"/>
    <mergeCell ref="K61:AF61"/>
    <mergeCell ref="K58:AF58"/>
    <mergeCell ref="K64:AF64"/>
    <mergeCell ref="K62:AF62"/>
    <mergeCell ref="K57:AF57"/>
    <mergeCell ref="L45:AO45"/>
    <mergeCell ref="E65:I65"/>
    <mergeCell ref="K65:AF65"/>
    <mergeCell ref="E66:I66"/>
    <mergeCell ref="K66:AF66"/>
    <mergeCell ref="AG54:AM54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AK29:AO29"/>
    <mergeCell ref="L29:P29"/>
    <mergeCell ref="W29:AE29"/>
    <mergeCell ref="W30:AE30"/>
    <mergeCell ref="AK30:AO30"/>
    <mergeCell ref="L30:P30"/>
    <mergeCell ref="AK31:AO31"/>
    <mergeCell ref="W31:AE31"/>
    <mergeCell ref="L31:P31"/>
    <mergeCell ref="L32:P32"/>
    <mergeCell ref="W32:AE32"/>
    <mergeCell ref="AK32:AO32"/>
    <mergeCell ref="L33:P33"/>
    <mergeCell ref="AK33:AO33"/>
    <mergeCell ref="W33:AE33"/>
    <mergeCell ref="AK35:AO35"/>
    <mergeCell ref="X35:AB35"/>
    <mergeCell ref="AR2:BE2"/>
    <mergeCell ref="AG62:AM62"/>
    <mergeCell ref="AG63:AM63"/>
    <mergeCell ref="AG60:AM60"/>
    <mergeCell ref="AG61:AM61"/>
    <mergeCell ref="AG64:AM64"/>
    <mergeCell ref="AG58:AM58"/>
    <mergeCell ref="AG57:AM57"/>
    <mergeCell ref="AG56:AM56"/>
    <mergeCell ref="AG55:AM55"/>
    <mergeCell ref="AG59:AM59"/>
    <mergeCell ref="AG52:AM52"/>
    <mergeCell ref="AM47:AN47"/>
    <mergeCell ref="AM49:AP49"/>
    <mergeCell ref="AM50:AP50"/>
    <mergeCell ref="AN59:AP59"/>
    <mergeCell ref="AN64:AP64"/>
    <mergeCell ref="AN63:AP63"/>
    <mergeCell ref="AN52:AP52"/>
    <mergeCell ref="AN55:AP55"/>
    <mergeCell ref="AN61:AP61"/>
    <mergeCell ref="AN56:AP56"/>
    <mergeCell ref="AN60:AP60"/>
    <mergeCell ref="AN57:AP57"/>
    <mergeCell ref="AN62:AP62"/>
    <mergeCell ref="AN58:AP58"/>
    <mergeCell ref="AS49:AT51"/>
    <mergeCell ref="AN65:AP65"/>
    <mergeCell ref="AG65:AM65"/>
    <mergeCell ref="AN66:AP66"/>
    <mergeCell ref="AG66:AM66"/>
    <mergeCell ref="AN54:AP54"/>
  </mergeCells>
  <hyperlinks>
    <hyperlink ref="A56" location="'SO 101.1 - Komunikace a z...'!C2" display="/"/>
    <hyperlink ref="A57" location="'SO 101.2 - Kanalizace a o...'!C2" display="/"/>
    <hyperlink ref="A58" location="'SO 101.3 - Veřejné osvětlení'!C2" display="/"/>
    <hyperlink ref="A60" location="'SO 102.1 - Komunikace a z...'!C2" display="/"/>
    <hyperlink ref="A61" location="'SO 102.2 - Kanalizace a o...'!C2" display="/"/>
    <hyperlink ref="A62" location="'SO 102.3 - Veřejné osvětlení'!C2" display="/"/>
    <hyperlink ref="A64" location="'SO 103.1 - Komunikace a z...'!C2" display="/"/>
    <hyperlink ref="A65" location="'SO 103.2 - Kanalizace a o...'!C2" display="/"/>
    <hyperlink ref="A66" location="'SO 103.3 - Veřejné osvětlení'!C2" display="/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10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112</v>
      </c>
    </row>
    <row r="3" s="1" customFormat="1" ht="6.96" customHeight="1">
      <c r="B3" s="140"/>
      <c r="C3" s="141"/>
      <c r="D3" s="141"/>
      <c r="E3" s="141"/>
      <c r="F3" s="141"/>
      <c r="G3" s="141"/>
      <c r="H3" s="141"/>
      <c r="I3" s="141"/>
      <c r="J3" s="141"/>
      <c r="K3" s="141"/>
      <c r="L3" s="22"/>
      <c r="AT3" s="19" t="s">
        <v>81</v>
      </c>
    </row>
    <row r="4" s="1" customFormat="1" ht="24.96" customHeight="1">
      <c r="B4" s="22"/>
      <c r="D4" s="142" t="s">
        <v>113</v>
      </c>
      <c r="L4" s="22"/>
      <c r="M4" s="14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44" t="s">
        <v>16</v>
      </c>
      <c r="L6" s="22"/>
    </row>
    <row r="7" s="1" customFormat="1" ht="16.5" customHeight="1">
      <c r="B7" s="22"/>
      <c r="E7" s="145" t="str">
        <f>'Rekapitulace stavby'!K6</f>
        <v>Tuchlovice, oprava místních komunikací - lokalita východ</v>
      </c>
      <c r="F7" s="144"/>
      <c r="G7" s="144"/>
      <c r="H7" s="144"/>
      <c r="L7" s="22"/>
    </row>
    <row r="8" s="1" customFormat="1" ht="12" customHeight="1">
      <c r="B8" s="22"/>
      <c r="D8" s="144" t="s">
        <v>114</v>
      </c>
      <c r="L8" s="22"/>
    </row>
    <row r="9" s="2" customFormat="1" ht="16.5" customHeight="1">
      <c r="A9" s="40"/>
      <c r="B9" s="46"/>
      <c r="C9" s="40"/>
      <c r="D9" s="40"/>
      <c r="E9" s="145" t="s">
        <v>1368</v>
      </c>
      <c r="F9" s="40"/>
      <c r="G9" s="40"/>
      <c r="H9" s="40"/>
      <c r="I9" s="40"/>
      <c r="J9" s="40"/>
      <c r="K9" s="40"/>
      <c r="L9" s="14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 ht="12" customHeight="1">
      <c r="A10" s="40"/>
      <c r="B10" s="46"/>
      <c r="C10" s="40"/>
      <c r="D10" s="144" t="s">
        <v>116</v>
      </c>
      <c r="E10" s="40"/>
      <c r="F10" s="40"/>
      <c r="G10" s="40"/>
      <c r="H10" s="40"/>
      <c r="I10" s="40"/>
      <c r="J10" s="40"/>
      <c r="K10" s="40"/>
      <c r="L10" s="14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6.5" customHeight="1">
      <c r="A11" s="40"/>
      <c r="B11" s="46"/>
      <c r="C11" s="40"/>
      <c r="D11" s="40"/>
      <c r="E11" s="147" t="s">
        <v>1520</v>
      </c>
      <c r="F11" s="40"/>
      <c r="G11" s="40"/>
      <c r="H11" s="40"/>
      <c r="I11" s="40"/>
      <c r="J11" s="40"/>
      <c r="K11" s="40"/>
      <c r="L11" s="14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>
      <c r="A12" s="40"/>
      <c r="B12" s="46"/>
      <c r="C12" s="40"/>
      <c r="D12" s="40"/>
      <c r="E12" s="40"/>
      <c r="F12" s="40"/>
      <c r="G12" s="40"/>
      <c r="H12" s="40"/>
      <c r="I12" s="40"/>
      <c r="J12" s="40"/>
      <c r="K12" s="40"/>
      <c r="L12" s="14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2" customHeight="1">
      <c r="A13" s="40"/>
      <c r="B13" s="46"/>
      <c r="C13" s="40"/>
      <c r="D13" s="144" t="s">
        <v>18</v>
      </c>
      <c r="E13" s="40"/>
      <c r="F13" s="135" t="s">
        <v>19</v>
      </c>
      <c r="G13" s="40"/>
      <c r="H13" s="40"/>
      <c r="I13" s="144" t="s">
        <v>20</v>
      </c>
      <c r="J13" s="135" t="s">
        <v>19</v>
      </c>
      <c r="K13" s="40"/>
      <c r="L13" s="14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44" t="s">
        <v>21</v>
      </c>
      <c r="E14" s="40"/>
      <c r="F14" s="135" t="s">
        <v>22</v>
      </c>
      <c r="G14" s="40"/>
      <c r="H14" s="40"/>
      <c r="I14" s="144" t="s">
        <v>23</v>
      </c>
      <c r="J14" s="148" t="str">
        <f>'Rekapitulace stavby'!AN8</f>
        <v>14. 3. 2024</v>
      </c>
      <c r="K14" s="40"/>
      <c r="L14" s="14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0.8" customHeight="1">
      <c r="A15" s="40"/>
      <c r="B15" s="46"/>
      <c r="C15" s="40"/>
      <c r="D15" s="40"/>
      <c r="E15" s="40"/>
      <c r="F15" s="40"/>
      <c r="G15" s="40"/>
      <c r="H15" s="40"/>
      <c r="I15" s="40"/>
      <c r="J15" s="40"/>
      <c r="K15" s="40"/>
      <c r="L15" s="14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12" customHeight="1">
      <c r="A16" s="40"/>
      <c r="B16" s="46"/>
      <c r="C16" s="40"/>
      <c r="D16" s="144" t="s">
        <v>25</v>
      </c>
      <c r="E16" s="40"/>
      <c r="F16" s="40"/>
      <c r="G16" s="40"/>
      <c r="H16" s="40"/>
      <c r="I16" s="144" t="s">
        <v>26</v>
      </c>
      <c r="J16" s="135" t="s">
        <v>19</v>
      </c>
      <c r="K16" s="40"/>
      <c r="L16" s="14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8" customHeight="1">
      <c r="A17" s="40"/>
      <c r="B17" s="46"/>
      <c r="C17" s="40"/>
      <c r="D17" s="40"/>
      <c r="E17" s="135" t="s">
        <v>27</v>
      </c>
      <c r="F17" s="40"/>
      <c r="G17" s="40"/>
      <c r="H17" s="40"/>
      <c r="I17" s="144" t="s">
        <v>28</v>
      </c>
      <c r="J17" s="135" t="s">
        <v>19</v>
      </c>
      <c r="K17" s="40"/>
      <c r="L17" s="14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6.96" customHeight="1">
      <c r="A18" s="40"/>
      <c r="B18" s="46"/>
      <c r="C18" s="40"/>
      <c r="D18" s="40"/>
      <c r="E18" s="40"/>
      <c r="F18" s="40"/>
      <c r="G18" s="40"/>
      <c r="H18" s="40"/>
      <c r="I18" s="40"/>
      <c r="J18" s="40"/>
      <c r="K18" s="40"/>
      <c r="L18" s="14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12" customHeight="1">
      <c r="A19" s="40"/>
      <c r="B19" s="46"/>
      <c r="C19" s="40"/>
      <c r="D19" s="144" t="s">
        <v>29</v>
      </c>
      <c r="E19" s="40"/>
      <c r="F19" s="40"/>
      <c r="G19" s="40"/>
      <c r="H19" s="40"/>
      <c r="I19" s="144" t="s">
        <v>26</v>
      </c>
      <c r="J19" s="35" t="str">
        <f>'Rekapitulace stavby'!AN13</f>
        <v>Vyplň údaj</v>
      </c>
      <c r="K19" s="40"/>
      <c r="L19" s="14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8" customHeight="1">
      <c r="A20" s="40"/>
      <c r="B20" s="46"/>
      <c r="C20" s="40"/>
      <c r="D20" s="40"/>
      <c r="E20" s="35" t="str">
        <f>'Rekapitulace stavby'!E14</f>
        <v>Vyplň údaj</v>
      </c>
      <c r="F20" s="135"/>
      <c r="G20" s="135"/>
      <c r="H20" s="135"/>
      <c r="I20" s="144" t="s">
        <v>28</v>
      </c>
      <c r="J20" s="35" t="str">
        <f>'Rekapitulace stavby'!AN14</f>
        <v>Vyplň údaj</v>
      </c>
      <c r="K20" s="40"/>
      <c r="L20" s="14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6.96" customHeight="1">
      <c r="A21" s="40"/>
      <c r="B21" s="46"/>
      <c r="C21" s="40"/>
      <c r="D21" s="40"/>
      <c r="E21" s="40"/>
      <c r="F21" s="40"/>
      <c r="G21" s="40"/>
      <c r="H21" s="40"/>
      <c r="I21" s="40"/>
      <c r="J21" s="40"/>
      <c r="K21" s="40"/>
      <c r="L21" s="14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12" customHeight="1">
      <c r="A22" s="40"/>
      <c r="B22" s="46"/>
      <c r="C22" s="40"/>
      <c r="D22" s="144" t="s">
        <v>31</v>
      </c>
      <c r="E22" s="40"/>
      <c r="F22" s="40"/>
      <c r="G22" s="40"/>
      <c r="H22" s="40"/>
      <c r="I22" s="144" t="s">
        <v>26</v>
      </c>
      <c r="J22" s="135" t="s">
        <v>19</v>
      </c>
      <c r="K22" s="40"/>
      <c r="L22" s="14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8" customHeight="1">
      <c r="A23" s="40"/>
      <c r="B23" s="46"/>
      <c r="C23" s="40"/>
      <c r="D23" s="40"/>
      <c r="E23" s="135" t="s">
        <v>32</v>
      </c>
      <c r="F23" s="40"/>
      <c r="G23" s="40"/>
      <c r="H23" s="40"/>
      <c r="I23" s="144" t="s">
        <v>28</v>
      </c>
      <c r="J23" s="135" t="s">
        <v>19</v>
      </c>
      <c r="K23" s="40"/>
      <c r="L23" s="14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6.96" customHeight="1">
      <c r="A24" s="40"/>
      <c r="B24" s="46"/>
      <c r="C24" s="40"/>
      <c r="D24" s="40"/>
      <c r="E24" s="40"/>
      <c r="F24" s="40"/>
      <c r="G24" s="40"/>
      <c r="H24" s="40"/>
      <c r="I24" s="40"/>
      <c r="J24" s="40"/>
      <c r="K24" s="40"/>
      <c r="L24" s="14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12" customHeight="1">
      <c r="A25" s="40"/>
      <c r="B25" s="46"/>
      <c r="C25" s="40"/>
      <c r="D25" s="144" t="s">
        <v>34</v>
      </c>
      <c r="E25" s="40"/>
      <c r="F25" s="40"/>
      <c r="G25" s="40"/>
      <c r="H25" s="40"/>
      <c r="I25" s="144" t="s">
        <v>26</v>
      </c>
      <c r="J25" s="135" t="s">
        <v>19</v>
      </c>
      <c r="K25" s="40"/>
      <c r="L25" s="14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8" customHeight="1">
      <c r="A26" s="40"/>
      <c r="B26" s="46"/>
      <c r="C26" s="40"/>
      <c r="D26" s="40"/>
      <c r="E26" s="135" t="s">
        <v>35</v>
      </c>
      <c r="F26" s="40"/>
      <c r="G26" s="40"/>
      <c r="H26" s="40"/>
      <c r="I26" s="144" t="s">
        <v>28</v>
      </c>
      <c r="J26" s="135" t="s">
        <v>19</v>
      </c>
      <c r="K26" s="40"/>
      <c r="L26" s="14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2" customFormat="1" ht="6.96" customHeight="1">
      <c r="A27" s="40"/>
      <c r="B27" s="46"/>
      <c r="C27" s="40"/>
      <c r="D27" s="40"/>
      <c r="E27" s="40"/>
      <c r="F27" s="40"/>
      <c r="G27" s="40"/>
      <c r="H27" s="40"/>
      <c r="I27" s="40"/>
      <c r="J27" s="40"/>
      <c r="K27" s="40"/>
      <c r="L27" s="146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</row>
    <row r="28" s="2" customFormat="1" ht="12" customHeight="1">
      <c r="A28" s="40"/>
      <c r="B28" s="46"/>
      <c r="C28" s="40"/>
      <c r="D28" s="144" t="s">
        <v>36</v>
      </c>
      <c r="E28" s="40"/>
      <c r="F28" s="40"/>
      <c r="G28" s="40"/>
      <c r="H28" s="40"/>
      <c r="I28" s="40"/>
      <c r="J28" s="40"/>
      <c r="K28" s="40"/>
      <c r="L28" s="14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8" customFormat="1" ht="16.5" customHeight="1">
      <c r="A29" s="149"/>
      <c r="B29" s="150"/>
      <c r="C29" s="149"/>
      <c r="D29" s="149"/>
      <c r="E29" s="151" t="s">
        <v>19</v>
      </c>
      <c r="F29" s="151"/>
      <c r="G29" s="151"/>
      <c r="H29" s="151"/>
      <c r="I29" s="149"/>
      <c r="J29" s="149"/>
      <c r="K29" s="149"/>
      <c r="L29" s="152"/>
      <c r="S29" s="149"/>
      <c r="T29" s="149"/>
      <c r="U29" s="149"/>
      <c r="V29" s="149"/>
      <c r="W29" s="149"/>
      <c r="X29" s="149"/>
      <c r="Y29" s="149"/>
      <c r="Z29" s="149"/>
      <c r="AA29" s="149"/>
      <c r="AB29" s="149"/>
      <c r="AC29" s="149"/>
      <c r="AD29" s="149"/>
      <c r="AE29" s="149"/>
    </row>
    <row r="30" s="2" customFormat="1" ht="6.96" customHeight="1">
      <c r="A30" s="40"/>
      <c r="B30" s="46"/>
      <c r="C30" s="40"/>
      <c r="D30" s="40"/>
      <c r="E30" s="40"/>
      <c r="F30" s="40"/>
      <c r="G30" s="40"/>
      <c r="H30" s="40"/>
      <c r="I30" s="40"/>
      <c r="J30" s="40"/>
      <c r="K30" s="40"/>
      <c r="L30" s="14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53"/>
      <c r="E31" s="153"/>
      <c r="F31" s="153"/>
      <c r="G31" s="153"/>
      <c r="H31" s="153"/>
      <c r="I31" s="153"/>
      <c r="J31" s="153"/>
      <c r="K31" s="153"/>
      <c r="L31" s="14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25.44" customHeight="1">
      <c r="A32" s="40"/>
      <c r="B32" s="46"/>
      <c r="C32" s="40"/>
      <c r="D32" s="154" t="s">
        <v>38</v>
      </c>
      <c r="E32" s="40"/>
      <c r="F32" s="40"/>
      <c r="G32" s="40"/>
      <c r="H32" s="40"/>
      <c r="I32" s="40"/>
      <c r="J32" s="155">
        <f>ROUND(J102, 2)</f>
        <v>0</v>
      </c>
      <c r="K32" s="40"/>
      <c r="L32" s="14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6.96" customHeight="1">
      <c r="A33" s="40"/>
      <c r="B33" s="46"/>
      <c r="C33" s="40"/>
      <c r="D33" s="153"/>
      <c r="E33" s="153"/>
      <c r="F33" s="153"/>
      <c r="G33" s="153"/>
      <c r="H33" s="153"/>
      <c r="I33" s="153"/>
      <c r="J33" s="153"/>
      <c r="K33" s="153"/>
      <c r="L33" s="14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40"/>
      <c r="F34" s="156" t="s">
        <v>40</v>
      </c>
      <c r="G34" s="40"/>
      <c r="H34" s="40"/>
      <c r="I34" s="156" t="s">
        <v>39</v>
      </c>
      <c r="J34" s="156" t="s">
        <v>41</v>
      </c>
      <c r="K34" s="40"/>
      <c r="L34" s="14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s="2" customFormat="1" ht="14.4" customHeight="1">
      <c r="A35" s="40"/>
      <c r="B35" s="46"/>
      <c r="C35" s="40"/>
      <c r="D35" s="157" t="s">
        <v>42</v>
      </c>
      <c r="E35" s="144" t="s">
        <v>43</v>
      </c>
      <c r="F35" s="158">
        <f>ROUND((SUM(BE102:BE215)),  2)</f>
        <v>0</v>
      </c>
      <c r="G35" s="40"/>
      <c r="H35" s="40"/>
      <c r="I35" s="159">
        <v>0.20999999999999999</v>
      </c>
      <c r="J35" s="158">
        <f>ROUND(((SUM(BE102:BE215))*I35),  2)</f>
        <v>0</v>
      </c>
      <c r="K35" s="40"/>
      <c r="L35" s="14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s="2" customFormat="1" ht="14.4" customHeight="1">
      <c r="A36" s="40"/>
      <c r="B36" s="46"/>
      <c r="C36" s="40"/>
      <c r="D36" s="40"/>
      <c r="E36" s="144" t="s">
        <v>44</v>
      </c>
      <c r="F36" s="158">
        <f>ROUND((SUM(BF102:BF215)),  2)</f>
        <v>0</v>
      </c>
      <c r="G36" s="40"/>
      <c r="H36" s="40"/>
      <c r="I36" s="159">
        <v>0.12</v>
      </c>
      <c r="J36" s="158">
        <f>ROUND(((SUM(BF102:BF215))*I36),  2)</f>
        <v>0</v>
      </c>
      <c r="K36" s="40"/>
      <c r="L36" s="14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44" t="s">
        <v>45</v>
      </c>
      <c r="F37" s="158">
        <f>ROUND((SUM(BG102:BG215)),  2)</f>
        <v>0</v>
      </c>
      <c r="G37" s="40"/>
      <c r="H37" s="40"/>
      <c r="I37" s="159">
        <v>0.20999999999999999</v>
      </c>
      <c r="J37" s="158">
        <f>0</f>
        <v>0</v>
      </c>
      <c r="K37" s="40"/>
      <c r="L37" s="14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hidden="1" s="2" customFormat="1" ht="14.4" customHeight="1">
      <c r="A38" s="40"/>
      <c r="B38" s="46"/>
      <c r="C38" s="40"/>
      <c r="D38" s="40"/>
      <c r="E38" s="144" t="s">
        <v>46</v>
      </c>
      <c r="F38" s="158">
        <f>ROUND((SUM(BH102:BH215)),  2)</f>
        <v>0</v>
      </c>
      <c r="G38" s="40"/>
      <c r="H38" s="40"/>
      <c r="I38" s="159">
        <v>0.12</v>
      </c>
      <c r="J38" s="158">
        <f>0</f>
        <v>0</v>
      </c>
      <c r="K38" s="40"/>
      <c r="L38" s="14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hidden="1" s="2" customFormat="1" ht="14.4" customHeight="1">
      <c r="A39" s="40"/>
      <c r="B39" s="46"/>
      <c r="C39" s="40"/>
      <c r="D39" s="40"/>
      <c r="E39" s="144" t="s">
        <v>47</v>
      </c>
      <c r="F39" s="158">
        <f>ROUND((SUM(BI102:BI215)),  2)</f>
        <v>0</v>
      </c>
      <c r="G39" s="40"/>
      <c r="H39" s="40"/>
      <c r="I39" s="159">
        <v>0</v>
      </c>
      <c r="J39" s="158">
        <f>0</f>
        <v>0</v>
      </c>
      <c r="K39" s="40"/>
      <c r="L39" s="14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6.96" customHeight="1">
      <c r="A40" s="40"/>
      <c r="B40" s="46"/>
      <c r="C40" s="40"/>
      <c r="D40" s="40"/>
      <c r="E40" s="40"/>
      <c r="F40" s="40"/>
      <c r="G40" s="40"/>
      <c r="H40" s="40"/>
      <c r="I40" s="40"/>
      <c r="J40" s="40"/>
      <c r="K40" s="40"/>
      <c r="L40" s="14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1" s="2" customFormat="1" ht="25.44" customHeight="1">
      <c r="A41" s="40"/>
      <c r="B41" s="46"/>
      <c r="C41" s="160"/>
      <c r="D41" s="161" t="s">
        <v>48</v>
      </c>
      <c r="E41" s="162"/>
      <c r="F41" s="162"/>
      <c r="G41" s="163" t="s">
        <v>49</v>
      </c>
      <c r="H41" s="164" t="s">
        <v>50</v>
      </c>
      <c r="I41" s="162"/>
      <c r="J41" s="165">
        <f>SUM(J32:J39)</f>
        <v>0</v>
      </c>
      <c r="K41" s="166"/>
      <c r="L41" s="146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</row>
    <row r="42" s="2" customFormat="1" ht="14.4" customHeight="1">
      <c r="A42" s="40"/>
      <c r="B42" s="167"/>
      <c r="C42" s="168"/>
      <c r="D42" s="168"/>
      <c r="E42" s="168"/>
      <c r="F42" s="168"/>
      <c r="G42" s="168"/>
      <c r="H42" s="168"/>
      <c r="I42" s="168"/>
      <c r="J42" s="168"/>
      <c r="K42" s="168"/>
      <c r="L42" s="146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</row>
    <row r="46" s="2" customFormat="1" ht="6.96" customHeight="1">
      <c r="A46" s="40"/>
      <c r="B46" s="169"/>
      <c r="C46" s="170"/>
      <c r="D46" s="170"/>
      <c r="E46" s="170"/>
      <c r="F46" s="170"/>
      <c r="G46" s="170"/>
      <c r="H46" s="170"/>
      <c r="I46" s="170"/>
      <c r="J46" s="170"/>
      <c r="K46" s="170"/>
      <c r="L46" s="14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24.96" customHeight="1">
      <c r="A47" s="40"/>
      <c r="B47" s="41"/>
      <c r="C47" s="25" t="s">
        <v>118</v>
      </c>
      <c r="D47" s="42"/>
      <c r="E47" s="42"/>
      <c r="F47" s="42"/>
      <c r="G47" s="42"/>
      <c r="H47" s="42"/>
      <c r="I47" s="42"/>
      <c r="J47" s="42"/>
      <c r="K47" s="42"/>
      <c r="L47" s="14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6.96" customHeight="1">
      <c r="A48" s="40"/>
      <c r="B48" s="41"/>
      <c r="C48" s="42"/>
      <c r="D48" s="42"/>
      <c r="E48" s="42"/>
      <c r="F48" s="42"/>
      <c r="G48" s="42"/>
      <c r="H48" s="42"/>
      <c r="I48" s="42"/>
      <c r="J48" s="42"/>
      <c r="K48" s="42"/>
      <c r="L48" s="14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16</v>
      </c>
      <c r="D49" s="42"/>
      <c r="E49" s="42"/>
      <c r="F49" s="42"/>
      <c r="G49" s="42"/>
      <c r="H49" s="42"/>
      <c r="I49" s="42"/>
      <c r="J49" s="42"/>
      <c r="K49" s="42"/>
      <c r="L49" s="14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171" t="str">
        <f>E7</f>
        <v>Tuchlovice, oprava místních komunikací - lokalita východ</v>
      </c>
      <c r="F50" s="34"/>
      <c r="G50" s="34"/>
      <c r="H50" s="34"/>
      <c r="I50" s="42"/>
      <c r="J50" s="42"/>
      <c r="K50" s="42"/>
      <c r="L50" s="14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1" customFormat="1" ht="12" customHeight="1">
      <c r="B51" s="23"/>
      <c r="C51" s="34" t="s">
        <v>114</v>
      </c>
      <c r="D51" s="24"/>
      <c r="E51" s="24"/>
      <c r="F51" s="24"/>
      <c r="G51" s="24"/>
      <c r="H51" s="24"/>
      <c r="I51" s="24"/>
      <c r="J51" s="24"/>
      <c r="K51" s="24"/>
      <c r="L51" s="22"/>
    </row>
    <row r="52" s="2" customFormat="1" ht="16.5" customHeight="1">
      <c r="A52" s="40"/>
      <c r="B52" s="41"/>
      <c r="C52" s="42"/>
      <c r="D52" s="42"/>
      <c r="E52" s="171" t="s">
        <v>1368</v>
      </c>
      <c r="F52" s="42"/>
      <c r="G52" s="42"/>
      <c r="H52" s="42"/>
      <c r="I52" s="42"/>
      <c r="J52" s="42"/>
      <c r="K52" s="42"/>
      <c r="L52" s="14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12" customHeight="1">
      <c r="A53" s="40"/>
      <c r="B53" s="41"/>
      <c r="C53" s="34" t="s">
        <v>116</v>
      </c>
      <c r="D53" s="42"/>
      <c r="E53" s="42"/>
      <c r="F53" s="42"/>
      <c r="G53" s="42"/>
      <c r="H53" s="42"/>
      <c r="I53" s="42"/>
      <c r="J53" s="42"/>
      <c r="K53" s="42"/>
      <c r="L53" s="14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6.5" customHeight="1">
      <c r="A54" s="40"/>
      <c r="B54" s="41"/>
      <c r="C54" s="42"/>
      <c r="D54" s="42"/>
      <c r="E54" s="71" t="str">
        <f>E11</f>
        <v>SO 103.3 - Veřejné osvětlení</v>
      </c>
      <c r="F54" s="42"/>
      <c r="G54" s="42"/>
      <c r="H54" s="42"/>
      <c r="I54" s="42"/>
      <c r="J54" s="42"/>
      <c r="K54" s="42"/>
      <c r="L54" s="14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6.96" customHeight="1">
      <c r="A55" s="40"/>
      <c r="B55" s="41"/>
      <c r="C55" s="42"/>
      <c r="D55" s="42"/>
      <c r="E55" s="42"/>
      <c r="F55" s="42"/>
      <c r="G55" s="42"/>
      <c r="H55" s="42"/>
      <c r="I55" s="42"/>
      <c r="J55" s="42"/>
      <c r="K55" s="42"/>
      <c r="L55" s="14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2" customHeight="1">
      <c r="A56" s="40"/>
      <c r="B56" s="41"/>
      <c r="C56" s="34" t="s">
        <v>21</v>
      </c>
      <c r="D56" s="42"/>
      <c r="E56" s="42"/>
      <c r="F56" s="29" t="str">
        <f>F14</f>
        <v>obec Tuchlovice</v>
      </c>
      <c r="G56" s="42"/>
      <c r="H56" s="42"/>
      <c r="I56" s="34" t="s">
        <v>23</v>
      </c>
      <c r="J56" s="74" t="str">
        <f>IF(J14="","",J14)</f>
        <v>14. 3. 2024</v>
      </c>
      <c r="K56" s="42"/>
      <c r="L56" s="14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6.96" customHeight="1">
      <c r="A57" s="40"/>
      <c r="B57" s="41"/>
      <c r="C57" s="42"/>
      <c r="D57" s="42"/>
      <c r="E57" s="42"/>
      <c r="F57" s="42"/>
      <c r="G57" s="42"/>
      <c r="H57" s="42"/>
      <c r="I57" s="42"/>
      <c r="J57" s="42"/>
      <c r="K57" s="42"/>
      <c r="L57" s="14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5.15" customHeight="1">
      <c r="A58" s="40"/>
      <c r="B58" s="41"/>
      <c r="C58" s="34" t="s">
        <v>25</v>
      </c>
      <c r="D58" s="42"/>
      <c r="E58" s="42"/>
      <c r="F58" s="29" t="str">
        <f>E17</f>
        <v>Obec Tuchlovice</v>
      </c>
      <c r="G58" s="42"/>
      <c r="H58" s="42"/>
      <c r="I58" s="34" t="s">
        <v>31</v>
      </c>
      <c r="J58" s="38" t="str">
        <f>E23</f>
        <v>PFProjekt s.r.o.</v>
      </c>
      <c r="K58" s="42"/>
      <c r="L58" s="14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15.15" customHeight="1">
      <c r="A59" s="40"/>
      <c r="B59" s="41"/>
      <c r="C59" s="34" t="s">
        <v>29</v>
      </c>
      <c r="D59" s="42"/>
      <c r="E59" s="42"/>
      <c r="F59" s="29" t="str">
        <f>IF(E20="","",E20)</f>
        <v>Vyplň údaj</v>
      </c>
      <c r="G59" s="42"/>
      <c r="H59" s="42"/>
      <c r="I59" s="34" t="s">
        <v>34</v>
      </c>
      <c r="J59" s="38" t="str">
        <f>E26</f>
        <v>Lukáš Novák</v>
      </c>
      <c r="K59" s="42"/>
      <c r="L59" s="14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</row>
    <row r="60" s="2" customFormat="1" ht="10.32" customHeight="1">
      <c r="A60" s="40"/>
      <c r="B60" s="41"/>
      <c r="C60" s="42"/>
      <c r="D60" s="42"/>
      <c r="E60" s="42"/>
      <c r="F60" s="42"/>
      <c r="G60" s="42"/>
      <c r="H60" s="42"/>
      <c r="I60" s="42"/>
      <c r="J60" s="42"/>
      <c r="K60" s="42"/>
      <c r="L60" s="146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</row>
    <row r="61" s="2" customFormat="1" ht="29.28" customHeight="1">
      <c r="A61" s="40"/>
      <c r="B61" s="41"/>
      <c r="C61" s="172" t="s">
        <v>119</v>
      </c>
      <c r="D61" s="173"/>
      <c r="E61" s="173"/>
      <c r="F61" s="173"/>
      <c r="G61" s="173"/>
      <c r="H61" s="173"/>
      <c r="I61" s="173"/>
      <c r="J61" s="174" t="s">
        <v>120</v>
      </c>
      <c r="K61" s="173"/>
      <c r="L61" s="146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</row>
    <row r="62" s="2" customFormat="1" ht="10.32" customHeight="1">
      <c r="A62" s="40"/>
      <c r="B62" s="41"/>
      <c r="C62" s="42"/>
      <c r="D62" s="42"/>
      <c r="E62" s="42"/>
      <c r="F62" s="42"/>
      <c r="G62" s="42"/>
      <c r="H62" s="42"/>
      <c r="I62" s="42"/>
      <c r="J62" s="42"/>
      <c r="K62" s="42"/>
      <c r="L62" s="146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</row>
    <row r="63" s="2" customFormat="1" ht="22.8" customHeight="1">
      <c r="A63" s="40"/>
      <c r="B63" s="41"/>
      <c r="C63" s="175" t="s">
        <v>70</v>
      </c>
      <c r="D63" s="42"/>
      <c r="E63" s="42"/>
      <c r="F63" s="42"/>
      <c r="G63" s="42"/>
      <c r="H63" s="42"/>
      <c r="I63" s="42"/>
      <c r="J63" s="104">
        <f>J102</f>
        <v>0</v>
      </c>
      <c r="K63" s="42"/>
      <c r="L63" s="146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U63" s="19" t="s">
        <v>121</v>
      </c>
    </row>
    <row r="64" s="9" customFormat="1" ht="24.96" customHeight="1">
      <c r="A64" s="9"/>
      <c r="B64" s="176"/>
      <c r="C64" s="177"/>
      <c r="D64" s="178" t="s">
        <v>963</v>
      </c>
      <c r="E64" s="179"/>
      <c r="F64" s="179"/>
      <c r="G64" s="179"/>
      <c r="H64" s="179"/>
      <c r="I64" s="179"/>
      <c r="J64" s="180">
        <f>J103</f>
        <v>0</v>
      </c>
      <c r="K64" s="177"/>
      <c r="L64" s="181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10" customFormat="1" ht="19.92" customHeight="1">
      <c r="A65" s="10"/>
      <c r="B65" s="182"/>
      <c r="C65" s="127"/>
      <c r="D65" s="183" t="s">
        <v>964</v>
      </c>
      <c r="E65" s="184"/>
      <c r="F65" s="184"/>
      <c r="G65" s="184"/>
      <c r="H65" s="184"/>
      <c r="I65" s="184"/>
      <c r="J65" s="185">
        <f>J104</f>
        <v>0</v>
      </c>
      <c r="K65" s="127"/>
      <c r="L65" s="186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9" customFormat="1" ht="24.96" customHeight="1">
      <c r="A66" s="9"/>
      <c r="B66" s="176"/>
      <c r="C66" s="177"/>
      <c r="D66" s="178" t="s">
        <v>965</v>
      </c>
      <c r="E66" s="179"/>
      <c r="F66" s="179"/>
      <c r="G66" s="179"/>
      <c r="H66" s="179"/>
      <c r="I66" s="179"/>
      <c r="J66" s="180">
        <f>J107</f>
        <v>0</v>
      </c>
      <c r="K66" s="177"/>
      <c r="L66" s="181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</row>
    <row r="67" s="10" customFormat="1" ht="19.92" customHeight="1">
      <c r="A67" s="10"/>
      <c r="B67" s="182"/>
      <c r="C67" s="127"/>
      <c r="D67" s="183" t="s">
        <v>966</v>
      </c>
      <c r="E67" s="184"/>
      <c r="F67" s="184"/>
      <c r="G67" s="184"/>
      <c r="H67" s="184"/>
      <c r="I67" s="184"/>
      <c r="J67" s="185">
        <f>J108</f>
        <v>0</v>
      </c>
      <c r="K67" s="127"/>
      <c r="L67" s="186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82"/>
      <c r="C68" s="127"/>
      <c r="D68" s="183" t="s">
        <v>134</v>
      </c>
      <c r="E68" s="184"/>
      <c r="F68" s="184"/>
      <c r="G68" s="184"/>
      <c r="H68" s="184"/>
      <c r="I68" s="184"/>
      <c r="J68" s="185">
        <f>J110</f>
        <v>0</v>
      </c>
      <c r="K68" s="127"/>
      <c r="L68" s="186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82"/>
      <c r="C69" s="127"/>
      <c r="D69" s="183" t="s">
        <v>135</v>
      </c>
      <c r="E69" s="184"/>
      <c r="F69" s="184"/>
      <c r="G69" s="184"/>
      <c r="H69" s="184"/>
      <c r="I69" s="184"/>
      <c r="J69" s="185">
        <f>J117</f>
        <v>0</v>
      </c>
      <c r="K69" s="127"/>
      <c r="L69" s="186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9.92" customHeight="1">
      <c r="A70" s="10"/>
      <c r="B70" s="182"/>
      <c r="C70" s="127"/>
      <c r="D70" s="183" t="s">
        <v>136</v>
      </c>
      <c r="E70" s="184"/>
      <c r="F70" s="184"/>
      <c r="G70" s="184"/>
      <c r="H70" s="184"/>
      <c r="I70" s="184"/>
      <c r="J70" s="185">
        <f>J120</f>
        <v>0</v>
      </c>
      <c r="K70" s="127"/>
      <c r="L70" s="186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10" customFormat="1" ht="19.92" customHeight="1">
      <c r="A71" s="10"/>
      <c r="B71" s="182"/>
      <c r="C71" s="127"/>
      <c r="D71" s="183" t="s">
        <v>967</v>
      </c>
      <c r="E71" s="184"/>
      <c r="F71" s="184"/>
      <c r="G71" s="184"/>
      <c r="H71" s="184"/>
      <c r="I71" s="184"/>
      <c r="J71" s="185">
        <f>J123</f>
        <v>0</v>
      </c>
      <c r="K71" s="127"/>
      <c r="L71" s="186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9" customFormat="1" ht="24.96" customHeight="1">
      <c r="A72" s="9"/>
      <c r="B72" s="176"/>
      <c r="C72" s="177"/>
      <c r="D72" s="178" t="s">
        <v>968</v>
      </c>
      <c r="E72" s="179"/>
      <c r="F72" s="179"/>
      <c r="G72" s="179"/>
      <c r="H72" s="179"/>
      <c r="I72" s="179"/>
      <c r="J72" s="180">
        <f>J128</f>
        <v>0</v>
      </c>
      <c r="K72" s="177"/>
      <c r="L72" s="181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</row>
    <row r="73" s="10" customFormat="1" ht="19.92" customHeight="1">
      <c r="A73" s="10"/>
      <c r="B73" s="182"/>
      <c r="C73" s="127"/>
      <c r="D73" s="183" t="s">
        <v>969</v>
      </c>
      <c r="E73" s="184"/>
      <c r="F73" s="184"/>
      <c r="G73" s="184"/>
      <c r="H73" s="184"/>
      <c r="I73" s="184"/>
      <c r="J73" s="185">
        <f>J129</f>
        <v>0</v>
      </c>
      <c r="K73" s="127"/>
      <c r="L73" s="186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</row>
    <row r="74" s="10" customFormat="1" ht="19.92" customHeight="1">
      <c r="A74" s="10"/>
      <c r="B74" s="182"/>
      <c r="C74" s="127"/>
      <c r="D74" s="183" t="s">
        <v>970</v>
      </c>
      <c r="E74" s="184"/>
      <c r="F74" s="184"/>
      <c r="G74" s="184"/>
      <c r="H74" s="184"/>
      <c r="I74" s="184"/>
      <c r="J74" s="185">
        <f>J139</f>
        <v>0</v>
      </c>
      <c r="K74" s="127"/>
      <c r="L74" s="186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</row>
    <row r="75" s="10" customFormat="1" ht="19.92" customHeight="1">
      <c r="A75" s="10"/>
      <c r="B75" s="182"/>
      <c r="C75" s="127"/>
      <c r="D75" s="183" t="s">
        <v>971</v>
      </c>
      <c r="E75" s="184"/>
      <c r="F75" s="184"/>
      <c r="G75" s="184"/>
      <c r="H75" s="184"/>
      <c r="I75" s="184"/>
      <c r="J75" s="185">
        <f>J148</f>
        <v>0</v>
      </c>
      <c r="K75" s="127"/>
      <c r="L75" s="186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</row>
    <row r="76" s="10" customFormat="1" ht="14.88" customHeight="1">
      <c r="A76" s="10"/>
      <c r="B76" s="182"/>
      <c r="C76" s="127"/>
      <c r="D76" s="183" t="s">
        <v>972</v>
      </c>
      <c r="E76" s="184"/>
      <c r="F76" s="184"/>
      <c r="G76" s="184"/>
      <c r="H76" s="184"/>
      <c r="I76" s="184"/>
      <c r="J76" s="185">
        <f>J159</f>
        <v>0</v>
      </c>
      <c r="K76" s="127"/>
      <c r="L76" s="186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</row>
    <row r="77" s="9" customFormat="1" ht="24.96" customHeight="1">
      <c r="A77" s="9"/>
      <c r="B77" s="176"/>
      <c r="C77" s="177"/>
      <c r="D77" s="178" t="s">
        <v>973</v>
      </c>
      <c r="E77" s="179"/>
      <c r="F77" s="179"/>
      <c r="G77" s="179"/>
      <c r="H77" s="179"/>
      <c r="I77" s="179"/>
      <c r="J77" s="180">
        <f>J162</f>
        <v>0</v>
      </c>
      <c r="K77" s="177"/>
      <c r="L77" s="181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</row>
    <row r="78" s="10" customFormat="1" ht="19.92" customHeight="1">
      <c r="A78" s="10"/>
      <c r="B78" s="182"/>
      <c r="C78" s="127"/>
      <c r="D78" s="183" t="s">
        <v>974</v>
      </c>
      <c r="E78" s="184"/>
      <c r="F78" s="184"/>
      <c r="G78" s="184"/>
      <c r="H78" s="184"/>
      <c r="I78" s="184"/>
      <c r="J78" s="185">
        <f>J163</f>
        <v>0</v>
      </c>
      <c r="K78" s="127"/>
      <c r="L78" s="186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</row>
    <row r="79" s="10" customFormat="1" ht="19.92" customHeight="1">
      <c r="A79" s="10"/>
      <c r="B79" s="182"/>
      <c r="C79" s="127"/>
      <c r="D79" s="183" t="s">
        <v>975</v>
      </c>
      <c r="E79" s="184"/>
      <c r="F79" s="184"/>
      <c r="G79" s="184"/>
      <c r="H79" s="184"/>
      <c r="I79" s="184"/>
      <c r="J79" s="185">
        <f>J176</f>
        <v>0</v>
      </c>
      <c r="K79" s="127"/>
      <c r="L79" s="186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</row>
    <row r="80" s="10" customFormat="1" ht="19.92" customHeight="1">
      <c r="A80" s="10"/>
      <c r="B80" s="182"/>
      <c r="C80" s="127"/>
      <c r="D80" s="183" t="s">
        <v>976</v>
      </c>
      <c r="E80" s="184"/>
      <c r="F80" s="184"/>
      <c r="G80" s="184"/>
      <c r="H80" s="184"/>
      <c r="I80" s="184"/>
      <c r="J80" s="185">
        <f>J214</f>
        <v>0</v>
      </c>
      <c r="K80" s="127"/>
      <c r="L80" s="186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</row>
    <row r="81" s="2" customFormat="1" ht="21.84" customHeight="1">
      <c r="A81" s="40"/>
      <c r="B81" s="41"/>
      <c r="C81" s="42"/>
      <c r="D81" s="42"/>
      <c r="E81" s="42"/>
      <c r="F81" s="42"/>
      <c r="G81" s="42"/>
      <c r="H81" s="42"/>
      <c r="I81" s="42"/>
      <c r="J81" s="42"/>
      <c r="K81" s="42"/>
      <c r="L81" s="146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6.96" customHeight="1">
      <c r="A82" s="40"/>
      <c r="B82" s="61"/>
      <c r="C82" s="62"/>
      <c r="D82" s="62"/>
      <c r="E82" s="62"/>
      <c r="F82" s="62"/>
      <c r="G82" s="62"/>
      <c r="H82" s="62"/>
      <c r="I82" s="62"/>
      <c r="J82" s="62"/>
      <c r="K82" s="62"/>
      <c r="L82" s="146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6" s="2" customFormat="1" ht="6.96" customHeight="1">
      <c r="A86" s="40"/>
      <c r="B86" s="63"/>
      <c r="C86" s="64"/>
      <c r="D86" s="64"/>
      <c r="E86" s="64"/>
      <c r="F86" s="64"/>
      <c r="G86" s="64"/>
      <c r="H86" s="64"/>
      <c r="I86" s="64"/>
      <c r="J86" s="64"/>
      <c r="K86" s="64"/>
      <c r="L86" s="146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</row>
    <row r="87" s="2" customFormat="1" ht="24.96" customHeight="1">
      <c r="A87" s="40"/>
      <c r="B87" s="41"/>
      <c r="C87" s="25" t="s">
        <v>137</v>
      </c>
      <c r="D87" s="42"/>
      <c r="E87" s="42"/>
      <c r="F87" s="42"/>
      <c r="G87" s="42"/>
      <c r="H87" s="42"/>
      <c r="I87" s="42"/>
      <c r="J87" s="42"/>
      <c r="K87" s="42"/>
      <c r="L87" s="146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</row>
    <row r="88" s="2" customFormat="1" ht="6.96" customHeight="1">
      <c r="A88" s="40"/>
      <c r="B88" s="41"/>
      <c r="C88" s="42"/>
      <c r="D88" s="42"/>
      <c r="E88" s="42"/>
      <c r="F88" s="42"/>
      <c r="G88" s="42"/>
      <c r="H88" s="42"/>
      <c r="I88" s="42"/>
      <c r="J88" s="42"/>
      <c r="K88" s="42"/>
      <c r="L88" s="146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</row>
    <row r="89" s="2" customFormat="1" ht="12" customHeight="1">
      <c r="A89" s="40"/>
      <c r="B89" s="41"/>
      <c r="C89" s="34" t="s">
        <v>16</v>
      </c>
      <c r="D89" s="42"/>
      <c r="E89" s="42"/>
      <c r="F89" s="42"/>
      <c r="G89" s="42"/>
      <c r="H89" s="42"/>
      <c r="I89" s="42"/>
      <c r="J89" s="42"/>
      <c r="K89" s="42"/>
      <c r="L89" s="146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</row>
    <row r="90" s="2" customFormat="1" ht="16.5" customHeight="1">
      <c r="A90" s="40"/>
      <c r="B90" s="41"/>
      <c r="C90" s="42"/>
      <c r="D90" s="42"/>
      <c r="E90" s="171" t="str">
        <f>E7</f>
        <v>Tuchlovice, oprava místních komunikací - lokalita východ</v>
      </c>
      <c r="F90" s="34"/>
      <c r="G90" s="34"/>
      <c r="H90" s="34"/>
      <c r="I90" s="42"/>
      <c r="J90" s="42"/>
      <c r="K90" s="42"/>
      <c r="L90" s="146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</row>
    <row r="91" s="1" customFormat="1" ht="12" customHeight="1">
      <c r="B91" s="23"/>
      <c r="C91" s="34" t="s">
        <v>114</v>
      </c>
      <c r="D91" s="24"/>
      <c r="E91" s="24"/>
      <c r="F91" s="24"/>
      <c r="G91" s="24"/>
      <c r="H91" s="24"/>
      <c r="I91" s="24"/>
      <c r="J91" s="24"/>
      <c r="K91" s="24"/>
      <c r="L91" s="22"/>
    </row>
    <row r="92" s="2" customFormat="1" ht="16.5" customHeight="1">
      <c r="A92" s="40"/>
      <c r="B92" s="41"/>
      <c r="C92" s="42"/>
      <c r="D92" s="42"/>
      <c r="E92" s="171" t="s">
        <v>1368</v>
      </c>
      <c r="F92" s="42"/>
      <c r="G92" s="42"/>
      <c r="H92" s="42"/>
      <c r="I92" s="42"/>
      <c r="J92" s="42"/>
      <c r="K92" s="42"/>
      <c r="L92" s="146"/>
      <c r="S92" s="40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</row>
    <row r="93" s="2" customFormat="1" ht="12" customHeight="1">
      <c r="A93" s="40"/>
      <c r="B93" s="41"/>
      <c r="C93" s="34" t="s">
        <v>116</v>
      </c>
      <c r="D93" s="42"/>
      <c r="E93" s="42"/>
      <c r="F93" s="42"/>
      <c r="G93" s="42"/>
      <c r="H93" s="42"/>
      <c r="I93" s="42"/>
      <c r="J93" s="42"/>
      <c r="K93" s="42"/>
      <c r="L93" s="146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</row>
    <row r="94" s="2" customFormat="1" ht="16.5" customHeight="1">
      <c r="A94" s="40"/>
      <c r="B94" s="41"/>
      <c r="C94" s="42"/>
      <c r="D94" s="42"/>
      <c r="E94" s="71" t="str">
        <f>E11</f>
        <v>SO 103.3 - Veřejné osvětlení</v>
      </c>
      <c r="F94" s="42"/>
      <c r="G94" s="42"/>
      <c r="H94" s="42"/>
      <c r="I94" s="42"/>
      <c r="J94" s="42"/>
      <c r="K94" s="42"/>
      <c r="L94" s="146"/>
      <c r="S94" s="40"/>
      <c r="T94" s="40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</row>
    <row r="95" s="2" customFormat="1" ht="6.96" customHeight="1">
      <c r="A95" s="40"/>
      <c r="B95" s="41"/>
      <c r="C95" s="42"/>
      <c r="D95" s="42"/>
      <c r="E95" s="42"/>
      <c r="F95" s="42"/>
      <c r="G95" s="42"/>
      <c r="H95" s="42"/>
      <c r="I95" s="42"/>
      <c r="J95" s="42"/>
      <c r="K95" s="42"/>
      <c r="L95" s="146"/>
      <c r="S95" s="40"/>
      <c r="T95" s="40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</row>
    <row r="96" s="2" customFormat="1" ht="12" customHeight="1">
      <c r="A96" s="40"/>
      <c r="B96" s="41"/>
      <c r="C96" s="34" t="s">
        <v>21</v>
      </c>
      <c r="D96" s="42"/>
      <c r="E96" s="42"/>
      <c r="F96" s="29" t="str">
        <f>F14</f>
        <v>obec Tuchlovice</v>
      </c>
      <c r="G96" s="42"/>
      <c r="H96" s="42"/>
      <c r="I96" s="34" t="s">
        <v>23</v>
      </c>
      <c r="J96" s="74" t="str">
        <f>IF(J14="","",J14)</f>
        <v>14. 3. 2024</v>
      </c>
      <c r="K96" s="42"/>
      <c r="L96" s="146"/>
      <c r="S96" s="40"/>
      <c r="T96" s="40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</row>
    <row r="97" s="2" customFormat="1" ht="6.96" customHeight="1">
      <c r="A97" s="40"/>
      <c r="B97" s="41"/>
      <c r="C97" s="42"/>
      <c r="D97" s="42"/>
      <c r="E97" s="42"/>
      <c r="F97" s="42"/>
      <c r="G97" s="42"/>
      <c r="H97" s="42"/>
      <c r="I97" s="42"/>
      <c r="J97" s="42"/>
      <c r="K97" s="42"/>
      <c r="L97" s="146"/>
      <c r="S97" s="40"/>
      <c r="T97" s="40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</row>
    <row r="98" s="2" customFormat="1" ht="15.15" customHeight="1">
      <c r="A98" s="40"/>
      <c r="B98" s="41"/>
      <c r="C98" s="34" t="s">
        <v>25</v>
      </c>
      <c r="D98" s="42"/>
      <c r="E98" s="42"/>
      <c r="F98" s="29" t="str">
        <f>E17</f>
        <v>Obec Tuchlovice</v>
      </c>
      <c r="G98" s="42"/>
      <c r="H98" s="42"/>
      <c r="I98" s="34" t="s">
        <v>31</v>
      </c>
      <c r="J98" s="38" t="str">
        <f>E23</f>
        <v>PFProjekt s.r.o.</v>
      </c>
      <c r="K98" s="42"/>
      <c r="L98" s="146"/>
      <c r="S98" s="40"/>
      <c r="T98" s="40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</row>
    <row r="99" s="2" customFormat="1" ht="15.15" customHeight="1">
      <c r="A99" s="40"/>
      <c r="B99" s="41"/>
      <c r="C99" s="34" t="s">
        <v>29</v>
      </c>
      <c r="D99" s="42"/>
      <c r="E99" s="42"/>
      <c r="F99" s="29" t="str">
        <f>IF(E20="","",E20)</f>
        <v>Vyplň údaj</v>
      </c>
      <c r="G99" s="42"/>
      <c r="H99" s="42"/>
      <c r="I99" s="34" t="s">
        <v>34</v>
      </c>
      <c r="J99" s="38" t="str">
        <f>E26</f>
        <v>Lukáš Novák</v>
      </c>
      <c r="K99" s="42"/>
      <c r="L99" s="146"/>
      <c r="S99" s="40"/>
      <c r="T99" s="40"/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</row>
    <row r="100" s="2" customFormat="1" ht="10.32" customHeight="1">
      <c r="A100" s="40"/>
      <c r="B100" s="41"/>
      <c r="C100" s="42"/>
      <c r="D100" s="42"/>
      <c r="E100" s="42"/>
      <c r="F100" s="42"/>
      <c r="G100" s="42"/>
      <c r="H100" s="42"/>
      <c r="I100" s="42"/>
      <c r="J100" s="42"/>
      <c r="K100" s="42"/>
      <c r="L100" s="146"/>
      <c r="S100" s="40"/>
      <c r="T100" s="40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</row>
    <row r="101" s="11" customFormat="1" ht="29.28" customHeight="1">
      <c r="A101" s="187"/>
      <c r="B101" s="188"/>
      <c r="C101" s="189" t="s">
        <v>138</v>
      </c>
      <c r="D101" s="190" t="s">
        <v>57</v>
      </c>
      <c r="E101" s="190" t="s">
        <v>53</v>
      </c>
      <c r="F101" s="190" t="s">
        <v>54</v>
      </c>
      <c r="G101" s="190" t="s">
        <v>139</v>
      </c>
      <c r="H101" s="190" t="s">
        <v>140</v>
      </c>
      <c r="I101" s="190" t="s">
        <v>141</v>
      </c>
      <c r="J101" s="190" t="s">
        <v>120</v>
      </c>
      <c r="K101" s="191" t="s">
        <v>142</v>
      </c>
      <c r="L101" s="192"/>
      <c r="M101" s="94" t="s">
        <v>19</v>
      </c>
      <c r="N101" s="95" t="s">
        <v>42</v>
      </c>
      <c r="O101" s="95" t="s">
        <v>143</v>
      </c>
      <c r="P101" s="95" t="s">
        <v>144</v>
      </c>
      <c r="Q101" s="95" t="s">
        <v>145</v>
      </c>
      <c r="R101" s="95" t="s">
        <v>146</v>
      </c>
      <c r="S101" s="95" t="s">
        <v>147</v>
      </c>
      <c r="T101" s="96" t="s">
        <v>148</v>
      </c>
      <c r="U101" s="187"/>
      <c r="V101" s="187"/>
      <c r="W101" s="187"/>
      <c r="X101" s="187"/>
      <c r="Y101" s="187"/>
      <c r="Z101" s="187"/>
      <c r="AA101" s="187"/>
      <c r="AB101" s="187"/>
      <c r="AC101" s="187"/>
      <c r="AD101" s="187"/>
      <c r="AE101" s="187"/>
    </row>
    <row r="102" s="2" customFormat="1" ht="22.8" customHeight="1">
      <c r="A102" s="40"/>
      <c r="B102" s="41"/>
      <c r="C102" s="101" t="s">
        <v>149</v>
      </c>
      <c r="D102" s="42"/>
      <c r="E102" s="42"/>
      <c r="F102" s="42"/>
      <c r="G102" s="42"/>
      <c r="H102" s="42"/>
      <c r="I102" s="42"/>
      <c r="J102" s="193">
        <f>BK102</f>
        <v>0</v>
      </c>
      <c r="K102" s="42"/>
      <c r="L102" s="46"/>
      <c r="M102" s="97"/>
      <c r="N102" s="194"/>
      <c r="O102" s="98"/>
      <c r="P102" s="195">
        <f>P103+P107+P128+P162</f>
        <v>0</v>
      </c>
      <c r="Q102" s="98"/>
      <c r="R102" s="195">
        <f>R103+R107+R128+R162</f>
        <v>1.81990075</v>
      </c>
      <c r="S102" s="98"/>
      <c r="T102" s="196">
        <f>T103+T107+T128+T162</f>
        <v>0</v>
      </c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T102" s="19" t="s">
        <v>71</v>
      </c>
      <c r="AU102" s="19" t="s">
        <v>121</v>
      </c>
      <c r="BK102" s="197">
        <f>BK103+BK107+BK128+BK162</f>
        <v>0</v>
      </c>
    </row>
    <row r="103" s="12" customFormat="1" ht="25.92" customHeight="1">
      <c r="A103" s="12"/>
      <c r="B103" s="198"/>
      <c r="C103" s="199"/>
      <c r="D103" s="200" t="s">
        <v>71</v>
      </c>
      <c r="E103" s="201" t="s">
        <v>150</v>
      </c>
      <c r="F103" s="201" t="s">
        <v>977</v>
      </c>
      <c r="G103" s="199"/>
      <c r="H103" s="199"/>
      <c r="I103" s="202"/>
      <c r="J103" s="203">
        <f>BK103</f>
        <v>0</v>
      </c>
      <c r="K103" s="199"/>
      <c r="L103" s="204"/>
      <c r="M103" s="205"/>
      <c r="N103" s="206"/>
      <c r="O103" s="206"/>
      <c r="P103" s="207">
        <f>P104</f>
        <v>0</v>
      </c>
      <c r="Q103" s="206"/>
      <c r="R103" s="207">
        <f>R104</f>
        <v>0</v>
      </c>
      <c r="S103" s="206"/>
      <c r="T103" s="208">
        <f>T104</f>
        <v>0</v>
      </c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R103" s="209" t="s">
        <v>79</v>
      </c>
      <c r="AT103" s="210" t="s">
        <v>71</v>
      </c>
      <c r="AU103" s="210" t="s">
        <v>72</v>
      </c>
      <c r="AY103" s="209" t="s">
        <v>152</v>
      </c>
      <c r="BK103" s="211">
        <f>BK104</f>
        <v>0</v>
      </c>
    </row>
    <row r="104" s="12" customFormat="1" ht="22.8" customHeight="1">
      <c r="A104" s="12"/>
      <c r="B104" s="198"/>
      <c r="C104" s="199"/>
      <c r="D104" s="200" t="s">
        <v>71</v>
      </c>
      <c r="E104" s="212" t="s">
        <v>204</v>
      </c>
      <c r="F104" s="212" t="s">
        <v>978</v>
      </c>
      <c r="G104" s="199"/>
      <c r="H104" s="199"/>
      <c r="I104" s="202"/>
      <c r="J104" s="213">
        <f>BK104</f>
        <v>0</v>
      </c>
      <c r="K104" s="199"/>
      <c r="L104" s="204"/>
      <c r="M104" s="205"/>
      <c r="N104" s="206"/>
      <c r="O104" s="206"/>
      <c r="P104" s="207">
        <f>SUM(P105:P106)</f>
        <v>0</v>
      </c>
      <c r="Q104" s="206"/>
      <c r="R104" s="207">
        <f>SUM(R105:R106)</f>
        <v>0</v>
      </c>
      <c r="S104" s="206"/>
      <c r="T104" s="208">
        <f>SUM(T105:T106)</f>
        <v>0</v>
      </c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R104" s="209" t="s">
        <v>79</v>
      </c>
      <c r="AT104" s="210" t="s">
        <v>71</v>
      </c>
      <c r="AU104" s="210" t="s">
        <v>79</v>
      </c>
      <c r="AY104" s="209" t="s">
        <v>152</v>
      </c>
      <c r="BK104" s="211">
        <f>SUM(BK105:BK106)</f>
        <v>0</v>
      </c>
    </row>
    <row r="105" s="2" customFormat="1" ht="16.5" customHeight="1">
      <c r="A105" s="40"/>
      <c r="B105" s="41"/>
      <c r="C105" s="214" t="s">
        <v>79</v>
      </c>
      <c r="D105" s="214" t="s">
        <v>154</v>
      </c>
      <c r="E105" s="215" t="s">
        <v>979</v>
      </c>
      <c r="F105" s="216" t="s">
        <v>980</v>
      </c>
      <c r="G105" s="217" t="s">
        <v>672</v>
      </c>
      <c r="H105" s="218">
        <v>15</v>
      </c>
      <c r="I105" s="219"/>
      <c r="J105" s="220">
        <f>ROUND(I105*H105,2)</f>
        <v>0</v>
      </c>
      <c r="K105" s="216" t="s">
        <v>158</v>
      </c>
      <c r="L105" s="46"/>
      <c r="M105" s="221" t="s">
        <v>19</v>
      </c>
      <c r="N105" s="222" t="s">
        <v>43</v>
      </c>
      <c r="O105" s="86"/>
      <c r="P105" s="223">
        <f>O105*H105</f>
        <v>0</v>
      </c>
      <c r="Q105" s="223">
        <v>0</v>
      </c>
      <c r="R105" s="223">
        <f>Q105*H105</f>
        <v>0</v>
      </c>
      <c r="S105" s="223">
        <v>0</v>
      </c>
      <c r="T105" s="224">
        <f>S105*H105</f>
        <v>0</v>
      </c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R105" s="225" t="s">
        <v>159</v>
      </c>
      <c r="AT105" s="225" t="s">
        <v>154</v>
      </c>
      <c r="AU105" s="225" t="s">
        <v>81</v>
      </c>
      <c r="AY105" s="19" t="s">
        <v>152</v>
      </c>
      <c r="BE105" s="226">
        <f>IF(N105="základní",J105,0)</f>
        <v>0</v>
      </c>
      <c r="BF105" s="226">
        <f>IF(N105="snížená",J105,0)</f>
        <v>0</v>
      </c>
      <c r="BG105" s="226">
        <f>IF(N105="zákl. přenesená",J105,0)</f>
        <v>0</v>
      </c>
      <c r="BH105" s="226">
        <f>IF(N105="sníž. přenesená",J105,0)</f>
        <v>0</v>
      </c>
      <c r="BI105" s="226">
        <f>IF(N105="nulová",J105,0)</f>
        <v>0</v>
      </c>
      <c r="BJ105" s="19" t="s">
        <v>79</v>
      </c>
      <c r="BK105" s="226">
        <f>ROUND(I105*H105,2)</f>
        <v>0</v>
      </c>
      <c r="BL105" s="19" t="s">
        <v>159</v>
      </c>
      <c r="BM105" s="225" t="s">
        <v>981</v>
      </c>
    </row>
    <row r="106" s="2" customFormat="1">
      <c r="A106" s="40"/>
      <c r="B106" s="41"/>
      <c r="C106" s="42"/>
      <c r="D106" s="227" t="s">
        <v>161</v>
      </c>
      <c r="E106" s="42"/>
      <c r="F106" s="228" t="s">
        <v>982</v>
      </c>
      <c r="G106" s="42"/>
      <c r="H106" s="42"/>
      <c r="I106" s="229"/>
      <c r="J106" s="42"/>
      <c r="K106" s="42"/>
      <c r="L106" s="46"/>
      <c r="M106" s="230"/>
      <c r="N106" s="231"/>
      <c r="O106" s="86"/>
      <c r="P106" s="86"/>
      <c r="Q106" s="86"/>
      <c r="R106" s="86"/>
      <c r="S106" s="86"/>
      <c r="T106" s="87"/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T106" s="19" t="s">
        <v>161</v>
      </c>
      <c r="AU106" s="19" t="s">
        <v>81</v>
      </c>
    </row>
    <row r="107" s="12" customFormat="1" ht="25.92" customHeight="1">
      <c r="A107" s="12"/>
      <c r="B107" s="198"/>
      <c r="C107" s="199"/>
      <c r="D107" s="200" t="s">
        <v>71</v>
      </c>
      <c r="E107" s="201" t="s">
        <v>676</v>
      </c>
      <c r="F107" s="201" t="s">
        <v>983</v>
      </c>
      <c r="G107" s="199"/>
      <c r="H107" s="199"/>
      <c r="I107" s="202"/>
      <c r="J107" s="203">
        <f>BK107</f>
        <v>0</v>
      </c>
      <c r="K107" s="199"/>
      <c r="L107" s="204"/>
      <c r="M107" s="205"/>
      <c r="N107" s="206"/>
      <c r="O107" s="206"/>
      <c r="P107" s="207">
        <f>P108+P110+P117+P120+P123</f>
        <v>0</v>
      </c>
      <c r="Q107" s="206"/>
      <c r="R107" s="207">
        <f>R108+R110+R117+R120+R123</f>
        <v>0</v>
      </c>
      <c r="S107" s="206"/>
      <c r="T107" s="208">
        <f>T108+T110+T117+T120+T123</f>
        <v>0</v>
      </c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  <c r="AR107" s="209" t="s">
        <v>79</v>
      </c>
      <c r="AT107" s="210" t="s">
        <v>71</v>
      </c>
      <c r="AU107" s="210" t="s">
        <v>72</v>
      </c>
      <c r="AY107" s="209" t="s">
        <v>152</v>
      </c>
      <c r="BK107" s="211">
        <f>BK108+BK110+BK117+BK120+BK123</f>
        <v>0</v>
      </c>
    </row>
    <row r="108" s="12" customFormat="1" ht="22.8" customHeight="1">
      <c r="A108" s="12"/>
      <c r="B108" s="198"/>
      <c r="C108" s="199"/>
      <c r="D108" s="200" t="s">
        <v>71</v>
      </c>
      <c r="E108" s="212" t="s">
        <v>72</v>
      </c>
      <c r="F108" s="212" t="s">
        <v>983</v>
      </c>
      <c r="G108" s="199"/>
      <c r="H108" s="199"/>
      <c r="I108" s="202"/>
      <c r="J108" s="213">
        <f>BK108</f>
        <v>0</v>
      </c>
      <c r="K108" s="199"/>
      <c r="L108" s="204"/>
      <c r="M108" s="205"/>
      <c r="N108" s="206"/>
      <c r="O108" s="206"/>
      <c r="P108" s="207">
        <f>P109</f>
        <v>0</v>
      </c>
      <c r="Q108" s="206"/>
      <c r="R108" s="207">
        <f>R109</f>
        <v>0</v>
      </c>
      <c r="S108" s="206"/>
      <c r="T108" s="208">
        <f>T109</f>
        <v>0</v>
      </c>
      <c r="U108" s="12"/>
      <c r="V108" s="12"/>
      <c r="W108" s="12"/>
      <c r="X108" s="12"/>
      <c r="Y108" s="12"/>
      <c r="Z108" s="12"/>
      <c r="AA108" s="12"/>
      <c r="AB108" s="12"/>
      <c r="AC108" s="12"/>
      <c r="AD108" s="12"/>
      <c r="AE108" s="12"/>
      <c r="AR108" s="209" t="s">
        <v>79</v>
      </c>
      <c r="AT108" s="210" t="s">
        <v>71</v>
      </c>
      <c r="AU108" s="210" t="s">
        <v>79</v>
      </c>
      <c r="AY108" s="209" t="s">
        <v>152</v>
      </c>
      <c r="BK108" s="211">
        <f>BK109</f>
        <v>0</v>
      </c>
    </row>
    <row r="109" s="2" customFormat="1" ht="16.5" customHeight="1">
      <c r="A109" s="40"/>
      <c r="B109" s="41"/>
      <c r="C109" s="214" t="s">
        <v>81</v>
      </c>
      <c r="D109" s="214" t="s">
        <v>154</v>
      </c>
      <c r="E109" s="215" t="s">
        <v>984</v>
      </c>
      <c r="F109" s="216" t="s">
        <v>985</v>
      </c>
      <c r="G109" s="217" t="s">
        <v>986</v>
      </c>
      <c r="H109" s="218">
        <v>25</v>
      </c>
      <c r="I109" s="219"/>
      <c r="J109" s="220">
        <f>ROUND(I109*H109,2)</f>
        <v>0</v>
      </c>
      <c r="K109" s="216" t="s">
        <v>19</v>
      </c>
      <c r="L109" s="46"/>
      <c r="M109" s="221" t="s">
        <v>19</v>
      </c>
      <c r="N109" s="222" t="s">
        <v>43</v>
      </c>
      <c r="O109" s="86"/>
      <c r="P109" s="223">
        <f>O109*H109</f>
        <v>0</v>
      </c>
      <c r="Q109" s="223">
        <v>0</v>
      </c>
      <c r="R109" s="223">
        <f>Q109*H109</f>
        <v>0</v>
      </c>
      <c r="S109" s="223">
        <v>0</v>
      </c>
      <c r="T109" s="224">
        <f>S109*H109</f>
        <v>0</v>
      </c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R109" s="225" t="s">
        <v>159</v>
      </c>
      <c r="AT109" s="225" t="s">
        <v>154</v>
      </c>
      <c r="AU109" s="225" t="s">
        <v>81</v>
      </c>
      <c r="AY109" s="19" t="s">
        <v>152</v>
      </c>
      <c r="BE109" s="226">
        <f>IF(N109="základní",J109,0)</f>
        <v>0</v>
      </c>
      <c r="BF109" s="226">
        <f>IF(N109="snížená",J109,0)</f>
        <v>0</v>
      </c>
      <c r="BG109" s="226">
        <f>IF(N109="zákl. přenesená",J109,0)</f>
        <v>0</v>
      </c>
      <c r="BH109" s="226">
        <f>IF(N109="sníž. přenesená",J109,0)</f>
        <v>0</v>
      </c>
      <c r="BI109" s="226">
        <f>IF(N109="nulová",J109,0)</f>
        <v>0</v>
      </c>
      <c r="BJ109" s="19" t="s">
        <v>79</v>
      </c>
      <c r="BK109" s="226">
        <f>ROUND(I109*H109,2)</f>
        <v>0</v>
      </c>
      <c r="BL109" s="19" t="s">
        <v>159</v>
      </c>
      <c r="BM109" s="225" t="s">
        <v>987</v>
      </c>
    </row>
    <row r="110" s="12" customFormat="1" ht="22.8" customHeight="1">
      <c r="A110" s="12"/>
      <c r="B110" s="198"/>
      <c r="C110" s="199"/>
      <c r="D110" s="200" t="s">
        <v>71</v>
      </c>
      <c r="E110" s="212" t="s">
        <v>678</v>
      </c>
      <c r="F110" s="212" t="s">
        <v>679</v>
      </c>
      <c r="G110" s="199"/>
      <c r="H110" s="199"/>
      <c r="I110" s="202"/>
      <c r="J110" s="213">
        <f>BK110</f>
        <v>0</v>
      </c>
      <c r="K110" s="199"/>
      <c r="L110" s="204"/>
      <c r="M110" s="205"/>
      <c r="N110" s="206"/>
      <c r="O110" s="206"/>
      <c r="P110" s="207">
        <f>SUM(P111:P116)</f>
        <v>0</v>
      </c>
      <c r="Q110" s="206"/>
      <c r="R110" s="207">
        <f>SUM(R111:R116)</f>
        <v>0</v>
      </c>
      <c r="S110" s="206"/>
      <c r="T110" s="208">
        <f>SUM(T111:T116)</f>
        <v>0</v>
      </c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R110" s="209" t="s">
        <v>179</v>
      </c>
      <c r="AT110" s="210" t="s">
        <v>71</v>
      </c>
      <c r="AU110" s="210" t="s">
        <v>79</v>
      </c>
      <c r="AY110" s="209" t="s">
        <v>152</v>
      </c>
      <c r="BK110" s="211">
        <f>SUM(BK111:BK116)</f>
        <v>0</v>
      </c>
    </row>
    <row r="111" s="2" customFormat="1" ht="16.5" customHeight="1">
      <c r="A111" s="40"/>
      <c r="B111" s="41"/>
      <c r="C111" s="214" t="s">
        <v>170</v>
      </c>
      <c r="D111" s="214" t="s">
        <v>154</v>
      </c>
      <c r="E111" s="215" t="s">
        <v>988</v>
      </c>
      <c r="F111" s="216" t="s">
        <v>989</v>
      </c>
      <c r="G111" s="217" t="s">
        <v>706</v>
      </c>
      <c r="H111" s="218">
        <v>1</v>
      </c>
      <c r="I111" s="219"/>
      <c r="J111" s="220">
        <f>ROUND(I111*H111,2)</f>
        <v>0</v>
      </c>
      <c r="K111" s="216" t="s">
        <v>158</v>
      </c>
      <c r="L111" s="46"/>
      <c r="M111" s="221" t="s">
        <v>19</v>
      </c>
      <c r="N111" s="222" t="s">
        <v>43</v>
      </c>
      <c r="O111" s="86"/>
      <c r="P111" s="223">
        <f>O111*H111</f>
        <v>0</v>
      </c>
      <c r="Q111" s="223">
        <v>0</v>
      </c>
      <c r="R111" s="223">
        <f>Q111*H111</f>
        <v>0</v>
      </c>
      <c r="S111" s="223">
        <v>0</v>
      </c>
      <c r="T111" s="224">
        <f>S111*H111</f>
        <v>0</v>
      </c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R111" s="225" t="s">
        <v>684</v>
      </c>
      <c r="AT111" s="225" t="s">
        <v>154</v>
      </c>
      <c r="AU111" s="225" t="s">
        <v>81</v>
      </c>
      <c r="AY111" s="19" t="s">
        <v>152</v>
      </c>
      <c r="BE111" s="226">
        <f>IF(N111="základní",J111,0)</f>
        <v>0</v>
      </c>
      <c r="BF111" s="226">
        <f>IF(N111="snížená",J111,0)</f>
        <v>0</v>
      </c>
      <c r="BG111" s="226">
        <f>IF(N111="zákl. přenesená",J111,0)</f>
        <v>0</v>
      </c>
      <c r="BH111" s="226">
        <f>IF(N111="sníž. přenesená",J111,0)</f>
        <v>0</v>
      </c>
      <c r="BI111" s="226">
        <f>IF(N111="nulová",J111,0)</f>
        <v>0</v>
      </c>
      <c r="BJ111" s="19" t="s">
        <v>79</v>
      </c>
      <c r="BK111" s="226">
        <f>ROUND(I111*H111,2)</f>
        <v>0</v>
      </c>
      <c r="BL111" s="19" t="s">
        <v>684</v>
      </c>
      <c r="BM111" s="225" t="s">
        <v>990</v>
      </c>
    </row>
    <row r="112" s="2" customFormat="1">
      <c r="A112" s="40"/>
      <c r="B112" s="41"/>
      <c r="C112" s="42"/>
      <c r="D112" s="227" t="s">
        <v>161</v>
      </c>
      <c r="E112" s="42"/>
      <c r="F112" s="228" t="s">
        <v>991</v>
      </c>
      <c r="G112" s="42"/>
      <c r="H112" s="42"/>
      <c r="I112" s="229"/>
      <c r="J112" s="42"/>
      <c r="K112" s="42"/>
      <c r="L112" s="46"/>
      <c r="M112" s="230"/>
      <c r="N112" s="231"/>
      <c r="O112" s="86"/>
      <c r="P112" s="86"/>
      <c r="Q112" s="86"/>
      <c r="R112" s="86"/>
      <c r="S112" s="86"/>
      <c r="T112" s="87"/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T112" s="19" t="s">
        <v>161</v>
      </c>
      <c r="AU112" s="19" t="s">
        <v>81</v>
      </c>
    </row>
    <row r="113" s="2" customFormat="1" ht="16.5" customHeight="1">
      <c r="A113" s="40"/>
      <c r="B113" s="41"/>
      <c r="C113" s="214" t="s">
        <v>159</v>
      </c>
      <c r="D113" s="214" t="s">
        <v>154</v>
      </c>
      <c r="E113" s="215" t="s">
        <v>687</v>
      </c>
      <c r="F113" s="216" t="s">
        <v>992</v>
      </c>
      <c r="G113" s="217" t="s">
        <v>706</v>
      </c>
      <c r="H113" s="218">
        <v>1</v>
      </c>
      <c r="I113" s="219"/>
      <c r="J113" s="220">
        <f>ROUND(I113*H113,2)</f>
        <v>0</v>
      </c>
      <c r="K113" s="216" t="s">
        <v>158</v>
      </c>
      <c r="L113" s="46"/>
      <c r="M113" s="221" t="s">
        <v>19</v>
      </c>
      <c r="N113" s="222" t="s">
        <v>43</v>
      </c>
      <c r="O113" s="86"/>
      <c r="P113" s="223">
        <f>O113*H113</f>
        <v>0</v>
      </c>
      <c r="Q113" s="223">
        <v>0</v>
      </c>
      <c r="R113" s="223">
        <f>Q113*H113</f>
        <v>0</v>
      </c>
      <c r="S113" s="223">
        <v>0</v>
      </c>
      <c r="T113" s="224">
        <f>S113*H113</f>
        <v>0</v>
      </c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R113" s="225" t="s">
        <v>684</v>
      </c>
      <c r="AT113" s="225" t="s">
        <v>154</v>
      </c>
      <c r="AU113" s="225" t="s">
        <v>81</v>
      </c>
      <c r="AY113" s="19" t="s">
        <v>152</v>
      </c>
      <c r="BE113" s="226">
        <f>IF(N113="základní",J113,0)</f>
        <v>0</v>
      </c>
      <c r="BF113" s="226">
        <f>IF(N113="snížená",J113,0)</f>
        <v>0</v>
      </c>
      <c r="BG113" s="226">
        <f>IF(N113="zákl. přenesená",J113,0)</f>
        <v>0</v>
      </c>
      <c r="BH113" s="226">
        <f>IF(N113="sníž. přenesená",J113,0)</f>
        <v>0</v>
      </c>
      <c r="BI113" s="226">
        <f>IF(N113="nulová",J113,0)</f>
        <v>0</v>
      </c>
      <c r="BJ113" s="19" t="s">
        <v>79</v>
      </c>
      <c r="BK113" s="226">
        <f>ROUND(I113*H113,2)</f>
        <v>0</v>
      </c>
      <c r="BL113" s="19" t="s">
        <v>684</v>
      </c>
      <c r="BM113" s="225" t="s">
        <v>993</v>
      </c>
    </row>
    <row r="114" s="2" customFormat="1">
      <c r="A114" s="40"/>
      <c r="B114" s="41"/>
      <c r="C114" s="42"/>
      <c r="D114" s="227" t="s">
        <v>161</v>
      </c>
      <c r="E114" s="42"/>
      <c r="F114" s="228" t="s">
        <v>994</v>
      </c>
      <c r="G114" s="42"/>
      <c r="H114" s="42"/>
      <c r="I114" s="229"/>
      <c r="J114" s="42"/>
      <c r="K114" s="42"/>
      <c r="L114" s="46"/>
      <c r="M114" s="230"/>
      <c r="N114" s="231"/>
      <c r="O114" s="86"/>
      <c r="P114" s="86"/>
      <c r="Q114" s="86"/>
      <c r="R114" s="86"/>
      <c r="S114" s="86"/>
      <c r="T114" s="87"/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T114" s="19" t="s">
        <v>161</v>
      </c>
      <c r="AU114" s="19" t="s">
        <v>81</v>
      </c>
    </row>
    <row r="115" s="2" customFormat="1" ht="16.5" customHeight="1">
      <c r="A115" s="40"/>
      <c r="B115" s="41"/>
      <c r="C115" s="214" t="s">
        <v>179</v>
      </c>
      <c r="D115" s="214" t="s">
        <v>154</v>
      </c>
      <c r="E115" s="215" t="s">
        <v>693</v>
      </c>
      <c r="F115" s="216" t="s">
        <v>995</v>
      </c>
      <c r="G115" s="217" t="s">
        <v>706</v>
      </c>
      <c r="H115" s="218">
        <v>1</v>
      </c>
      <c r="I115" s="219"/>
      <c r="J115" s="220">
        <f>ROUND(I115*H115,2)</f>
        <v>0</v>
      </c>
      <c r="K115" s="216" t="s">
        <v>158</v>
      </c>
      <c r="L115" s="46"/>
      <c r="M115" s="221" t="s">
        <v>19</v>
      </c>
      <c r="N115" s="222" t="s">
        <v>43</v>
      </c>
      <c r="O115" s="86"/>
      <c r="P115" s="223">
        <f>O115*H115</f>
        <v>0</v>
      </c>
      <c r="Q115" s="223">
        <v>0</v>
      </c>
      <c r="R115" s="223">
        <f>Q115*H115</f>
        <v>0</v>
      </c>
      <c r="S115" s="223">
        <v>0</v>
      </c>
      <c r="T115" s="224">
        <f>S115*H115</f>
        <v>0</v>
      </c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R115" s="225" t="s">
        <v>684</v>
      </c>
      <c r="AT115" s="225" t="s">
        <v>154</v>
      </c>
      <c r="AU115" s="225" t="s">
        <v>81</v>
      </c>
      <c r="AY115" s="19" t="s">
        <v>152</v>
      </c>
      <c r="BE115" s="226">
        <f>IF(N115="základní",J115,0)</f>
        <v>0</v>
      </c>
      <c r="BF115" s="226">
        <f>IF(N115="snížená",J115,0)</f>
        <v>0</v>
      </c>
      <c r="BG115" s="226">
        <f>IF(N115="zákl. přenesená",J115,0)</f>
        <v>0</v>
      </c>
      <c r="BH115" s="226">
        <f>IF(N115="sníž. přenesená",J115,0)</f>
        <v>0</v>
      </c>
      <c r="BI115" s="226">
        <f>IF(N115="nulová",J115,0)</f>
        <v>0</v>
      </c>
      <c r="BJ115" s="19" t="s">
        <v>79</v>
      </c>
      <c r="BK115" s="226">
        <f>ROUND(I115*H115,2)</f>
        <v>0</v>
      </c>
      <c r="BL115" s="19" t="s">
        <v>684</v>
      </c>
      <c r="BM115" s="225" t="s">
        <v>996</v>
      </c>
    </row>
    <row r="116" s="2" customFormat="1">
      <c r="A116" s="40"/>
      <c r="B116" s="41"/>
      <c r="C116" s="42"/>
      <c r="D116" s="227" t="s">
        <v>161</v>
      </c>
      <c r="E116" s="42"/>
      <c r="F116" s="228" t="s">
        <v>997</v>
      </c>
      <c r="G116" s="42"/>
      <c r="H116" s="42"/>
      <c r="I116" s="229"/>
      <c r="J116" s="42"/>
      <c r="K116" s="42"/>
      <c r="L116" s="46"/>
      <c r="M116" s="230"/>
      <c r="N116" s="231"/>
      <c r="O116" s="86"/>
      <c r="P116" s="86"/>
      <c r="Q116" s="86"/>
      <c r="R116" s="86"/>
      <c r="S116" s="86"/>
      <c r="T116" s="87"/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T116" s="19" t="s">
        <v>161</v>
      </c>
      <c r="AU116" s="19" t="s">
        <v>81</v>
      </c>
    </row>
    <row r="117" s="12" customFormat="1" ht="22.8" customHeight="1">
      <c r="A117" s="12"/>
      <c r="B117" s="198"/>
      <c r="C117" s="199"/>
      <c r="D117" s="200" t="s">
        <v>71</v>
      </c>
      <c r="E117" s="212" t="s">
        <v>701</v>
      </c>
      <c r="F117" s="212" t="s">
        <v>702</v>
      </c>
      <c r="G117" s="199"/>
      <c r="H117" s="199"/>
      <c r="I117" s="202"/>
      <c r="J117" s="213">
        <f>BK117</f>
        <v>0</v>
      </c>
      <c r="K117" s="199"/>
      <c r="L117" s="204"/>
      <c r="M117" s="205"/>
      <c r="N117" s="206"/>
      <c r="O117" s="206"/>
      <c r="P117" s="207">
        <f>SUM(P118:P119)</f>
        <v>0</v>
      </c>
      <c r="Q117" s="206"/>
      <c r="R117" s="207">
        <f>SUM(R118:R119)</f>
        <v>0</v>
      </c>
      <c r="S117" s="206"/>
      <c r="T117" s="208">
        <f>SUM(T118:T119)</f>
        <v>0</v>
      </c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R117" s="209" t="s">
        <v>179</v>
      </c>
      <c r="AT117" s="210" t="s">
        <v>71</v>
      </c>
      <c r="AU117" s="210" t="s">
        <v>79</v>
      </c>
      <c r="AY117" s="209" t="s">
        <v>152</v>
      </c>
      <c r="BK117" s="211">
        <f>SUM(BK118:BK119)</f>
        <v>0</v>
      </c>
    </row>
    <row r="118" s="2" customFormat="1" ht="16.5" customHeight="1">
      <c r="A118" s="40"/>
      <c r="B118" s="41"/>
      <c r="C118" s="214" t="s">
        <v>187</v>
      </c>
      <c r="D118" s="214" t="s">
        <v>154</v>
      </c>
      <c r="E118" s="215" t="s">
        <v>998</v>
      </c>
      <c r="F118" s="216" t="s">
        <v>702</v>
      </c>
      <c r="G118" s="217" t="s">
        <v>706</v>
      </c>
      <c r="H118" s="218">
        <v>1</v>
      </c>
      <c r="I118" s="219"/>
      <c r="J118" s="220">
        <f>ROUND(I118*H118,2)</f>
        <v>0</v>
      </c>
      <c r="K118" s="216" t="s">
        <v>158</v>
      </c>
      <c r="L118" s="46"/>
      <c r="M118" s="221" t="s">
        <v>19</v>
      </c>
      <c r="N118" s="222" t="s">
        <v>43</v>
      </c>
      <c r="O118" s="86"/>
      <c r="P118" s="223">
        <f>O118*H118</f>
        <v>0</v>
      </c>
      <c r="Q118" s="223">
        <v>0</v>
      </c>
      <c r="R118" s="223">
        <f>Q118*H118</f>
        <v>0</v>
      </c>
      <c r="S118" s="223">
        <v>0</v>
      </c>
      <c r="T118" s="224">
        <f>S118*H118</f>
        <v>0</v>
      </c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R118" s="225" t="s">
        <v>684</v>
      </c>
      <c r="AT118" s="225" t="s">
        <v>154</v>
      </c>
      <c r="AU118" s="225" t="s">
        <v>81</v>
      </c>
      <c r="AY118" s="19" t="s">
        <v>152</v>
      </c>
      <c r="BE118" s="226">
        <f>IF(N118="základní",J118,0)</f>
        <v>0</v>
      </c>
      <c r="BF118" s="226">
        <f>IF(N118="snížená",J118,0)</f>
        <v>0</v>
      </c>
      <c r="BG118" s="226">
        <f>IF(N118="zákl. přenesená",J118,0)</f>
        <v>0</v>
      </c>
      <c r="BH118" s="226">
        <f>IF(N118="sníž. přenesená",J118,0)</f>
        <v>0</v>
      </c>
      <c r="BI118" s="226">
        <f>IF(N118="nulová",J118,0)</f>
        <v>0</v>
      </c>
      <c r="BJ118" s="19" t="s">
        <v>79</v>
      </c>
      <c r="BK118" s="226">
        <f>ROUND(I118*H118,2)</f>
        <v>0</v>
      </c>
      <c r="BL118" s="19" t="s">
        <v>684</v>
      </c>
      <c r="BM118" s="225" t="s">
        <v>999</v>
      </c>
    </row>
    <row r="119" s="2" customFormat="1">
      <c r="A119" s="40"/>
      <c r="B119" s="41"/>
      <c r="C119" s="42"/>
      <c r="D119" s="227" t="s">
        <v>161</v>
      </c>
      <c r="E119" s="42"/>
      <c r="F119" s="228" t="s">
        <v>1000</v>
      </c>
      <c r="G119" s="42"/>
      <c r="H119" s="42"/>
      <c r="I119" s="229"/>
      <c r="J119" s="42"/>
      <c r="K119" s="42"/>
      <c r="L119" s="46"/>
      <c r="M119" s="230"/>
      <c r="N119" s="231"/>
      <c r="O119" s="86"/>
      <c r="P119" s="86"/>
      <c r="Q119" s="86"/>
      <c r="R119" s="86"/>
      <c r="S119" s="86"/>
      <c r="T119" s="87"/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T119" s="19" t="s">
        <v>161</v>
      </c>
      <c r="AU119" s="19" t="s">
        <v>81</v>
      </c>
    </row>
    <row r="120" s="12" customFormat="1" ht="22.8" customHeight="1">
      <c r="A120" s="12"/>
      <c r="B120" s="198"/>
      <c r="C120" s="199"/>
      <c r="D120" s="200" t="s">
        <v>71</v>
      </c>
      <c r="E120" s="212" t="s">
        <v>722</v>
      </c>
      <c r="F120" s="212" t="s">
        <v>723</v>
      </c>
      <c r="G120" s="199"/>
      <c r="H120" s="199"/>
      <c r="I120" s="202"/>
      <c r="J120" s="213">
        <f>BK120</f>
        <v>0</v>
      </c>
      <c r="K120" s="199"/>
      <c r="L120" s="204"/>
      <c r="M120" s="205"/>
      <c r="N120" s="206"/>
      <c r="O120" s="206"/>
      <c r="P120" s="207">
        <f>SUM(P121:P122)</f>
        <v>0</v>
      </c>
      <c r="Q120" s="206"/>
      <c r="R120" s="207">
        <f>SUM(R121:R122)</f>
        <v>0</v>
      </c>
      <c r="S120" s="206"/>
      <c r="T120" s="208">
        <f>SUM(T121:T122)</f>
        <v>0</v>
      </c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R120" s="209" t="s">
        <v>179</v>
      </c>
      <c r="AT120" s="210" t="s">
        <v>71</v>
      </c>
      <c r="AU120" s="210" t="s">
        <v>79</v>
      </c>
      <c r="AY120" s="209" t="s">
        <v>152</v>
      </c>
      <c r="BK120" s="211">
        <f>SUM(BK121:BK122)</f>
        <v>0</v>
      </c>
    </row>
    <row r="121" s="2" customFormat="1" ht="16.5" customHeight="1">
      <c r="A121" s="40"/>
      <c r="B121" s="41"/>
      <c r="C121" s="214" t="s">
        <v>192</v>
      </c>
      <c r="D121" s="214" t="s">
        <v>154</v>
      </c>
      <c r="E121" s="215" t="s">
        <v>1001</v>
      </c>
      <c r="F121" s="216" t="s">
        <v>1002</v>
      </c>
      <c r="G121" s="217" t="s">
        <v>706</v>
      </c>
      <c r="H121" s="218">
        <v>1</v>
      </c>
      <c r="I121" s="219"/>
      <c r="J121" s="220">
        <f>ROUND(I121*H121,2)</f>
        <v>0</v>
      </c>
      <c r="K121" s="216" t="s">
        <v>158</v>
      </c>
      <c r="L121" s="46"/>
      <c r="M121" s="221" t="s">
        <v>19</v>
      </c>
      <c r="N121" s="222" t="s">
        <v>43</v>
      </c>
      <c r="O121" s="86"/>
      <c r="P121" s="223">
        <f>O121*H121</f>
        <v>0</v>
      </c>
      <c r="Q121" s="223">
        <v>0</v>
      </c>
      <c r="R121" s="223">
        <f>Q121*H121</f>
        <v>0</v>
      </c>
      <c r="S121" s="223">
        <v>0</v>
      </c>
      <c r="T121" s="224">
        <f>S121*H121</f>
        <v>0</v>
      </c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R121" s="225" t="s">
        <v>684</v>
      </c>
      <c r="AT121" s="225" t="s">
        <v>154</v>
      </c>
      <c r="AU121" s="225" t="s">
        <v>81</v>
      </c>
      <c r="AY121" s="19" t="s">
        <v>152</v>
      </c>
      <c r="BE121" s="226">
        <f>IF(N121="základní",J121,0)</f>
        <v>0</v>
      </c>
      <c r="BF121" s="226">
        <f>IF(N121="snížená",J121,0)</f>
        <v>0</v>
      </c>
      <c r="BG121" s="226">
        <f>IF(N121="zákl. přenesená",J121,0)</f>
        <v>0</v>
      </c>
      <c r="BH121" s="226">
        <f>IF(N121="sníž. přenesená",J121,0)</f>
        <v>0</v>
      </c>
      <c r="BI121" s="226">
        <f>IF(N121="nulová",J121,0)</f>
        <v>0</v>
      </c>
      <c r="BJ121" s="19" t="s">
        <v>79</v>
      </c>
      <c r="BK121" s="226">
        <f>ROUND(I121*H121,2)</f>
        <v>0</v>
      </c>
      <c r="BL121" s="19" t="s">
        <v>684</v>
      </c>
      <c r="BM121" s="225" t="s">
        <v>1003</v>
      </c>
    </row>
    <row r="122" s="2" customFormat="1">
      <c r="A122" s="40"/>
      <c r="B122" s="41"/>
      <c r="C122" s="42"/>
      <c r="D122" s="227" t="s">
        <v>161</v>
      </c>
      <c r="E122" s="42"/>
      <c r="F122" s="228" t="s">
        <v>1004</v>
      </c>
      <c r="G122" s="42"/>
      <c r="H122" s="42"/>
      <c r="I122" s="229"/>
      <c r="J122" s="42"/>
      <c r="K122" s="42"/>
      <c r="L122" s="46"/>
      <c r="M122" s="230"/>
      <c r="N122" s="231"/>
      <c r="O122" s="86"/>
      <c r="P122" s="86"/>
      <c r="Q122" s="86"/>
      <c r="R122" s="86"/>
      <c r="S122" s="86"/>
      <c r="T122" s="87"/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T122" s="19" t="s">
        <v>161</v>
      </c>
      <c r="AU122" s="19" t="s">
        <v>81</v>
      </c>
    </row>
    <row r="123" s="12" customFormat="1" ht="22.8" customHeight="1">
      <c r="A123" s="12"/>
      <c r="B123" s="198"/>
      <c r="C123" s="199"/>
      <c r="D123" s="200" t="s">
        <v>71</v>
      </c>
      <c r="E123" s="212" t="s">
        <v>1005</v>
      </c>
      <c r="F123" s="212" t="s">
        <v>1006</v>
      </c>
      <c r="G123" s="199"/>
      <c r="H123" s="199"/>
      <c r="I123" s="202"/>
      <c r="J123" s="213">
        <f>BK123</f>
        <v>0</v>
      </c>
      <c r="K123" s="199"/>
      <c r="L123" s="204"/>
      <c r="M123" s="205"/>
      <c r="N123" s="206"/>
      <c r="O123" s="206"/>
      <c r="P123" s="207">
        <f>SUM(P124:P127)</f>
        <v>0</v>
      </c>
      <c r="Q123" s="206"/>
      <c r="R123" s="207">
        <f>SUM(R124:R127)</f>
        <v>0</v>
      </c>
      <c r="S123" s="206"/>
      <c r="T123" s="208">
        <f>SUM(T124:T127)</f>
        <v>0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209" t="s">
        <v>179</v>
      </c>
      <c r="AT123" s="210" t="s">
        <v>71</v>
      </c>
      <c r="AU123" s="210" t="s">
        <v>79</v>
      </c>
      <c r="AY123" s="209" t="s">
        <v>152</v>
      </c>
      <c r="BK123" s="211">
        <f>SUM(BK124:BK127)</f>
        <v>0</v>
      </c>
    </row>
    <row r="124" s="2" customFormat="1" ht="16.5" customHeight="1">
      <c r="A124" s="40"/>
      <c r="B124" s="41"/>
      <c r="C124" s="214" t="s">
        <v>199</v>
      </c>
      <c r="D124" s="214" t="s">
        <v>154</v>
      </c>
      <c r="E124" s="215" t="s">
        <v>1007</v>
      </c>
      <c r="F124" s="216" t="s">
        <v>1008</v>
      </c>
      <c r="G124" s="217" t="s">
        <v>706</v>
      </c>
      <c r="H124" s="218">
        <v>1</v>
      </c>
      <c r="I124" s="219"/>
      <c r="J124" s="220">
        <f>ROUND(I124*H124,2)</f>
        <v>0</v>
      </c>
      <c r="K124" s="216" t="s">
        <v>158</v>
      </c>
      <c r="L124" s="46"/>
      <c r="M124" s="221" t="s">
        <v>19</v>
      </c>
      <c r="N124" s="222" t="s">
        <v>43</v>
      </c>
      <c r="O124" s="86"/>
      <c r="P124" s="223">
        <f>O124*H124</f>
        <v>0</v>
      </c>
      <c r="Q124" s="223">
        <v>0</v>
      </c>
      <c r="R124" s="223">
        <f>Q124*H124</f>
        <v>0</v>
      </c>
      <c r="S124" s="223">
        <v>0</v>
      </c>
      <c r="T124" s="224">
        <f>S124*H124</f>
        <v>0</v>
      </c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R124" s="225" t="s">
        <v>684</v>
      </c>
      <c r="AT124" s="225" t="s">
        <v>154</v>
      </c>
      <c r="AU124" s="225" t="s">
        <v>81</v>
      </c>
      <c r="AY124" s="19" t="s">
        <v>152</v>
      </c>
      <c r="BE124" s="226">
        <f>IF(N124="základní",J124,0)</f>
        <v>0</v>
      </c>
      <c r="BF124" s="226">
        <f>IF(N124="snížená",J124,0)</f>
        <v>0</v>
      </c>
      <c r="BG124" s="226">
        <f>IF(N124="zákl. přenesená",J124,0)</f>
        <v>0</v>
      </c>
      <c r="BH124" s="226">
        <f>IF(N124="sníž. přenesená",J124,0)</f>
        <v>0</v>
      </c>
      <c r="BI124" s="226">
        <f>IF(N124="nulová",J124,0)</f>
        <v>0</v>
      </c>
      <c r="BJ124" s="19" t="s">
        <v>79</v>
      </c>
      <c r="BK124" s="226">
        <f>ROUND(I124*H124,2)</f>
        <v>0</v>
      </c>
      <c r="BL124" s="19" t="s">
        <v>684</v>
      </c>
      <c r="BM124" s="225" t="s">
        <v>1009</v>
      </c>
    </row>
    <row r="125" s="2" customFormat="1">
      <c r="A125" s="40"/>
      <c r="B125" s="41"/>
      <c r="C125" s="42"/>
      <c r="D125" s="227" t="s">
        <v>161</v>
      </c>
      <c r="E125" s="42"/>
      <c r="F125" s="228" t="s">
        <v>1010</v>
      </c>
      <c r="G125" s="42"/>
      <c r="H125" s="42"/>
      <c r="I125" s="229"/>
      <c r="J125" s="42"/>
      <c r="K125" s="42"/>
      <c r="L125" s="46"/>
      <c r="M125" s="230"/>
      <c r="N125" s="231"/>
      <c r="O125" s="86"/>
      <c r="P125" s="86"/>
      <c r="Q125" s="86"/>
      <c r="R125" s="86"/>
      <c r="S125" s="86"/>
      <c r="T125" s="87"/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T125" s="19" t="s">
        <v>161</v>
      </c>
      <c r="AU125" s="19" t="s">
        <v>81</v>
      </c>
    </row>
    <row r="126" s="2" customFormat="1" ht="16.5" customHeight="1">
      <c r="A126" s="40"/>
      <c r="B126" s="41"/>
      <c r="C126" s="214" t="s">
        <v>204</v>
      </c>
      <c r="D126" s="214" t="s">
        <v>154</v>
      </c>
      <c r="E126" s="215" t="s">
        <v>1011</v>
      </c>
      <c r="F126" s="216" t="s">
        <v>1012</v>
      </c>
      <c r="G126" s="217" t="s">
        <v>706</v>
      </c>
      <c r="H126" s="218">
        <v>1</v>
      </c>
      <c r="I126" s="219"/>
      <c r="J126" s="220">
        <f>ROUND(I126*H126,2)</f>
        <v>0</v>
      </c>
      <c r="K126" s="216" t="s">
        <v>158</v>
      </c>
      <c r="L126" s="46"/>
      <c r="M126" s="221" t="s">
        <v>19</v>
      </c>
      <c r="N126" s="222" t="s">
        <v>43</v>
      </c>
      <c r="O126" s="86"/>
      <c r="P126" s="223">
        <f>O126*H126</f>
        <v>0</v>
      </c>
      <c r="Q126" s="223">
        <v>0</v>
      </c>
      <c r="R126" s="223">
        <f>Q126*H126</f>
        <v>0</v>
      </c>
      <c r="S126" s="223">
        <v>0</v>
      </c>
      <c r="T126" s="224">
        <f>S126*H126</f>
        <v>0</v>
      </c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R126" s="225" t="s">
        <v>684</v>
      </c>
      <c r="AT126" s="225" t="s">
        <v>154</v>
      </c>
      <c r="AU126" s="225" t="s">
        <v>81</v>
      </c>
      <c r="AY126" s="19" t="s">
        <v>152</v>
      </c>
      <c r="BE126" s="226">
        <f>IF(N126="základní",J126,0)</f>
        <v>0</v>
      </c>
      <c r="BF126" s="226">
        <f>IF(N126="snížená",J126,0)</f>
        <v>0</v>
      </c>
      <c r="BG126" s="226">
        <f>IF(N126="zákl. přenesená",J126,0)</f>
        <v>0</v>
      </c>
      <c r="BH126" s="226">
        <f>IF(N126="sníž. přenesená",J126,0)</f>
        <v>0</v>
      </c>
      <c r="BI126" s="226">
        <f>IF(N126="nulová",J126,0)</f>
        <v>0</v>
      </c>
      <c r="BJ126" s="19" t="s">
        <v>79</v>
      </c>
      <c r="BK126" s="226">
        <f>ROUND(I126*H126,2)</f>
        <v>0</v>
      </c>
      <c r="BL126" s="19" t="s">
        <v>684</v>
      </c>
      <c r="BM126" s="225" t="s">
        <v>1013</v>
      </c>
    </row>
    <row r="127" s="2" customFormat="1">
      <c r="A127" s="40"/>
      <c r="B127" s="41"/>
      <c r="C127" s="42"/>
      <c r="D127" s="227" t="s">
        <v>161</v>
      </c>
      <c r="E127" s="42"/>
      <c r="F127" s="228" t="s">
        <v>1014</v>
      </c>
      <c r="G127" s="42"/>
      <c r="H127" s="42"/>
      <c r="I127" s="229"/>
      <c r="J127" s="42"/>
      <c r="K127" s="42"/>
      <c r="L127" s="46"/>
      <c r="M127" s="230"/>
      <c r="N127" s="231"/>
      <c r="O127" s="86"/>
      <c r="P127" s="86"/>
      <c r="Q127" s="86"/>
      <c r="R127" s="86"/>
      <c r="S127" s="86"/>
      <c r="T127" s="87"/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T127" s="19" t="s">
        <v>161</v>
      </c>
      <c r="AU127" s="19" t="s">
        <v>81</v>
      </c>
    </row>
    <row r="128" s="12" customFormat="1" ht="25.92" customHeight="1">
      <c r="A128" s="12"/>
      <c r="B128" s="198"/>
      <c r="C128" s="199"/>
      <c r="D128" s="200" t="s">
        <v>71</v>
      </c>
      <c r="E128" s="201" t="s">
        <v>646</v>
      </c>
      <c r="F128" s="201" t="s">
        <v>1015</v>
      </c>
      <c r="G128" s="199"/>
      <c r="H128" s="199"/>
      <c r="I128" s="202"/>
      <c r="J128" s="203">
        <f>BK128</f>
        <v>0</v>
      </c>
      <c r="K128" s="199"/>
      <c r="L128" s="204"/>
      <c r="M128" s="205"/>
      <c r="N128" s="206"/>
      <c r="O128" s="206"/>
      <c r="P128" s="207">
        <f>P129+P139+P148</f>
        <v>0</v>
      </c>
      <c r="Q128" s="206"/>
      <c r="R128" s="207">
        <f>R129+R139+R148</f>
        <v>0.069200000000000012</v>
      </c>
      <c r="S128" s="206"/>
      <c r="T128" s="208">
        <f>T129+T139+T148</f>
        <v>0</v>
      </c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R128" s="209" t="s">
        <v>81</v>
      </c>
      <c r="AT128" s="210" t="s">
        <v>71</v>
      </c>
      <c r="AU128" s="210" t="s">
        <v>72</v>
      </c>
      <c r="AY128" s="209" t="s">
        <v>152</v>
      </c>
      <c r="BK128" s="211">
        <f>BK129+BK139+BK148</f>
        <v>0</v>
      </c>
    </row>
    <row r="129" s="12" customFormat="1" ht="22.8" customHeight="1">
      <c r="A129" s="12"/>
      <c r="B129" s="198"/>
      <c r="C129" s="199"/>
      <c r="D129" s="200" t="s">
        <v>71</v>
      </c>
      <c r="E129" s="212" t="s">
        <v>1016</v>
      </c>
      <c r="F129" s="212" t="s">
        <v>1017</v>
      </c>
      <c r="G129" s="199"/>
      <c r="H129" s="199"/>
      <c r="I129" s="202"/>
      <c r="J129" s="213">
        <f>BK129</f>
        <v>0</v>
      </c>
      <c r="K129" s="199"/>
      <c r="L129" s="204"/>
      <c r="M129" s="205"/>
      <c r="N129" s="206"/>
      <c r="O129" s="206"/>
      <c r="P129" s="207">
        <f>SUM(P130:P138)</f>
        <v>0</v>
      </c>
      <c r="Q129" s="206"/>
      <c r="R129" s="207">
        <f>SUM(R130:R138)</f>
        <v>0.064000000000000001</v>
      </c>
      <c r="S129" s="206"/>
      <c r="T129" s="208">
        <f>SUM(T130:T138)</f>
        <v>0</v>
      </c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R129" s="209" t="s">
        <v>81</v>
      </c>
      <c r="AT129" s="210" t="s">
        <v>71</v>
      </c>
      <c r="AU129" s="210" t="s">
        <v>79</v>
      </c>
      <c r="AY129" s="209" t="s">
        <v>152</v>
      </c>
      <c r="BK129" s="211">
        <f>SUM(BK130:BK138)</f>
        <v>0</v>
      </c>
    </row>
    <row r="130" s="2" customFormat="1" ht="24.15" customHeight="1">
      <c r="A130" s="40"/>
      <c r="B130" s="41"/>
      <c r="C130" s="214" t="s">
        <v>213</v>
      </c>
      <c r="D130" s="214" t="s">
        <v>154</v>
      </c>
      <c r="E130" s="215" t="s">
        <v>1018</v>
      </c>
      <c r="F130" s="216" t="s">
        <v>1019</v>
      </c>
      <c r="G130" s="217" t="s">
        <v>227</v>
      </c>
      <c r="H130" s="218">
        <v>100</v>
      </c>
      <c r="I130" s="219"/>
      <c r="J130" s="220">
        <f>ROUND(I130*H130,2)</f>
        <v>0</v>
      </c>
      <c r="K130" s="216" t="s">
        <v>158</v>
      </c>
      <c r="L130" s="46"/>
      <c r="M130" s="221" t="s">
        <v>19</v>
      </c>
      <c r="N130" s="222" t="s">
        <v>43</v>
      </c>
      <c r="O130" s="86"/>
      <c r="P130" s="223">
        <f>O130*H130</f>
        <v>0</v>
      </c>
      <c r="Q130" s="223">
        <v>0</v>
      </c>
      <c r="R130" s="223">
        <f>Q130*H130</f>
        <v>0</v>
      </c>
      <c r="S130" s="223">
        <v>0</v>
      </c>
      <c r="T130" s="224">
        <f>S130*H130</f>
        <v>0</v>
      </c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R130" s="225" t="s">
        <v>253</v>
      </c>
      <c r="AT130" s="225" t="s">
        <v>154</v>
      </c>
      <c r="AU130" s="225" t="s">
        <v>81</v>
      </c>
      <c r="AY130" s="19" t="s">
        <v>152</v>
      </c>
      <c r="BE130" s="226">
        <f>IF(N130="základní",J130,0)</f>
        <v>0</v>
      </c>
      <c r="BF130" s="226">
        <f>IF(N130="snížená",J130,0)</f>
        <v>0</v>
      </c>
      <c r="BG130" s="226">
        <f>IF(N130="zákl. přenesená",J130,0)</f>
        <v>0</v>
      </c>
      <c r="BH130" s="226">
        <f>IF(N130="sníž. přenesená",J130,0)</f>
        <v>0</v>
      </c>
      <c r="BI130" s="226">
        <f>IF(N130="nulová",J130,0)</f>
        <v>0</v>
      </c>
      <c r="BJ130" s="19" t="s">
        <v>79</v>
      </c>
      <c r="BK130" s="226">
        <f>ROUND(I130*H130,2)</f>
        <v>0</v>
      </c>
      <c r="BL130" s="19" t="s">
        <v>253</v>
      </c>
      <c r="BM130" s="225" t="s">
        <v>1020</v>
      </c>
    </row>
    <row r="131" s="2" customFormat="1">
      <c r="A131" s="40"/>
      <c r="B131" s="41"/>
      <c r="C131" s="42"/>
      <c r="D131" s="227" t="s">
        <v>161</v>
      </c>
      <c r="E131" s="42"/>
      <c r="F131" s="228" t="s">
        <v>1021</v>
      </c>
      <c r="G131" s="42"/>
      <c r="H131" s="42"/>
      <c r="I131" s="229"/>
      <c r="J131" s="42"/>
      <c r="K131" s="42"/>
      <c r="L131" s="46"/>
      <c r="M131" s="230"/>
      <c r="N131" s="231"/>
      <c r="O131" s="86"/>
      <c r="P131" s="86"/>
      <c r="Q131" s="86"/>
      <c r="R131" s="86"/>
      <c r="S131" s="86"/>
      <c r="T131" s="87"/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T131" s="19" t="s">
        <v>161</v>
      </c>
      <c r="AU131" s="19" t="s">
        <v>81</v>
      </c>
    </row>
    <row r="132" s="2" customFormat="1" ht="16.5" customHeight="1">
      <c r="A132" s="40"/>
      <c r="B132" s="41"/>
      <c r="C132" s="265" t="s">
        <v>220</v>
      </c>
      <c r="D132" s="265" t="s">
        <v>298</v>
      </c>
      <c r="E132" s="266" t="s">
        <v>1022</v>
      </c>
      <c r="F132" s="267" t="s">
        <v>1023</v>
      </c>
      <c r="G132" s="268" t="s">
        <v>227</v>
      </c>
      <c r="H132" s="269">
        <v>100</v>
      </c>
      <c r="I132" s="270"/>
      <c r="J132" s="271">
        <f>ROUND(I132*H132,2)</f>
        <v>0</v>
      </c>
      <c r="K132" s="267" t="s">
        <v>158</v>
      </c>
      <c r="L132" s="272"/>
      <c r="M132" s="273" t="s">
        <v>19</v>
      </c>
      <c r="N132" s="274" t="s">
        <v>43</v>
      </c>
      <c r="O132" s="86"/>
      <c r="P132" s="223">
        <f>O132*H132</f>
        <v>0</v>
      </c>
      <c r="Q132" s="223">
        <v>0.00064000000000000005</v>
      </c>
      <c r="R132" s="223">
        <f>Q132*H132</f>
        <v>0.064000000000000001</v>
      </c>
      <c r="S132" s="223">
        <v>0</v>
      </c>
      <c r="T132" s="224">
        <f>S132*H132</f>
        <v>0</v>
      </c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R132" s="225" t="s">
        <v>347</v>
      </c>
      <c r="AT132" s="225" t="s">
        <v>298</v>
      </c>
      <c r="AU132" s="225" t="s">
        <v>81</v>
      </c>
      <c r="AY132" s="19" t="s">
        <v>152</v>
      </c>
      <c r="BE132" s="226">
        <f>IF(N132="základní",J132,0)</f>
        <v>0</v>
      </c>
      <c r="BF132" s="226">
        <f>IF(N132="snížená",J132,0)</f>
        <v>0</v>
      </c>
      <c r="BG132" s="226">
        <f>IF(N132="zákl. přenesená",J132,0)</f>
        <v>0</v>
      </c>
      <c r="BH132" s="226">
        <f>IF(N132="sníž. přenesená",J132,0)</f>
        <v>0</v>
      </c>
      <c r="BI132" s="226">
        <f>IF(N132="nulová",J132,0)</f>
        <v>0</v>
      </c>
      <c r="BJ132" s="19" t="s">
        <v>79</v>
      </c>
      <c r="BK132" s="226">
        <f>ROUND(I132*H132,2)</f>
        <v>0</v>
      </c>
      <c r="BL132" s="19" t="s">
        <v>253</v>
      </c>
      <c r="BM132" s="225" t="s">
        <v>1024</v>
      </c>
    </row>
    <row r="133" s="2" customFormat="1">
      <c r="A133" s="40"/>
      <c r="B133" s="41"/>
      <c r="C133" s="42"/>
      <c r="D133" s="234" t="s">
        <v>1025</v>
      </c>
      <c r="E133" s="42"/>
      <c r="F133" s="280" t="s">
        <v>1026</v>
      </c>
      <c r="G133" s="42"/>
      <c r="H133" s="42"/>
      <c r="I133" s="229"/>
      <c r="J133" s="42"/>
      <c r="K133" s="42"/>
      <c r="L133" s="46"/>
      <c r="M133" s="230"/>
      <c r="N133" s="231"/>
      <c r="O133" s="86"/>
      <c r="P133" s="86"/>
      <c r="Q133" s="86"/>
      <c r="R133" s="86"/>
      <c r="S133" s="86"/>
      <c r="T133" s="87"/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T133" s="19" t="s">
        <v>1025</v>
      </c>
      <c r="AU133" s="19" t="s">
        <v>81</v>
      </c>
    </row>
    <row r="134" s="2" customFormat="1" ht="16.5" customHeight="1">
      <c r="A134" s="40"/>
      <c r="B134" s="41"/>
      <c r="C134" s="214" t="s">
        <v>8</v>
      </c>
      <c r="D134" s="214" t="s">
        <v>154</v>
      </c>
      <c r="E134" s="215" t="s">
        <v>1027</v>
      </c>
      <c r="F134" s="216" t="s">
        <v>1028</v>
      </c>
      <c r="G134" s="217" t="s">
        <v>157</v>
      </c>
      <c r="H134" s="218">
        <v>2</v>
      </c>
      <c r="I134" s="219"/>
      <c r="J134" s="220">
        <f>ROUND(I134*H134,2)</f>
        <v>0</v>
      </c>
      <c r="K134" s="216" t="s">
        <v>19</v>
      </c>
      <c r="L134" s="46"/>
      <c r="M134" s="221" t="s">
        <v>19</v>
      </c>
      <c r="N134" s="222" t="s">
        <v>43</v>
      </c>
      <c r="O134" s="86"/>
      <c r="P134" s="223">
        <f>O134*H134</f>
        <v>0</v>
      </c>
      <c r="Q134" s="223">
        <v>0</v>
      </c>
      <c r="R134" s="223">
        <f>Q134*H134</f>
        <v>0</v>
      </c>
      <c r="S134" s="223">
        <v>0</v>
      </c>
      <c r="T134" s="224">
        <f>S134*H134</f>
        <v>0</v>
      </c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R134" s="225" t="s">
        <v>253</v>
      </c>
      <c r="AT134" s="225" t="s">
        <v>154</v>
      </c>
      <c r="AU134" s="225" t="s">
        <v>81</v>
      </c>
      <c r="AY134" s="19" t="s">
        <v>152</v>
      </c>
      <c r="BE134" s="226">
        <f>IF(N134="základní",J134,0)</f>
        <v>0</v>
      </c>
      <c r="BF134" s="226">
        <f>IF(N134="snížená",J134,0)</f>
        <v>0</v>
      </c>
      <c r="BG134" s="226">
        <f>IF(N134="zákl. přenesená",J134,0)</f>
        <v>0</v>
      </c>
      <c r="BH134" s="226">
        <f>IF(N134="sníž. přenesená",J134,0)</f>
        <v>0</v>
      </c>
      <c r="BI134" s="226">
        <f>IF(N134="nulová",J134,0)</f>
        <v>0</v>
      </c>
      <c r="BJ134" s="19" t="s">
        <v>79</v>
      </c>
      <c r="BK134" s="226">
        <f>ROUND(I134*H134,2)</f>
        <v>0</v>
      </c>
      <c r="BL134" s="19" t="s">
        <v>253</v>
      </c>
      <c r="BM134" s="225" t="s">
        <v>1029</v>
      </c>
    </row>
    <row r="135" s="2" customFormat="1" ht="16.5" customHeight="1">
      <c r="A135" s="40"/>
      <c r="B135" s="41"/>
      <c r="C135" s="214" t="s">
        <v>231</v>
      </c>
      <c r="D135" s="214" t="s">
        <v>154</v>
      </c>
      <c r="E135" s="215" t="s">
        <v>1030</v>
      </c>
      <c r="F135" s="216" t="s">
        <v>1031</v>
      </c>
      <c r="G135" s="217" t="s">
        <v>157</v>
      </c>
      <c r="H135" s="218">
        <v>2</v>
      </c>
      <c r="I135" s="219"/>
      <c r="J135" s="220">
        <f>ROUND(I135*H135,2)</f>
        <v>0</v>
      </c>
      <c r="K135" s="216" t="s">
        <v>158</v>
      </c>
      <c r="L135" s="46"/>
      <c r="M135" s="221" t="s">
        <v>19</v>
      </c>
      <c r="N135" s="222" t="s">
        <v>43</v>
      </c>
      <c r="O135" s="86"/>
      <c r="P135" s="223">
        <f>O135*H135</f>
        <v>0</v>
      </c>
      <c r="Q135" s="223">
        <v>0</v>
      </c>
      <c r="R135" s="223">
        <f>Q135*H135</f>
        <v>0</v>
      </c>
      <c r="S135" s="223">
        <v>0</v>
      </c>
      <c r="T135" s="224">
        <f>S135*H135</f>
        <v>0</v>
      </c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R135" s="225" t="s">
        <v>253</v>
      </c>
      <c r="AT135" s="225" t="s">
        <v>154</v>
      </c>
      <c r="AU135" s="225" t="s">
        <v>81</v>
      </c>
      <c r="AY135" s="19" t="s">
        <v>152</v>
      </c>
      <c r="BE135" s="226">
        <f>IF(N135="základní",J135,0)</f>
        <v>0</v>
      </c>
      <c r="BF135" s="226">
        <f>IF(N135="snížená",J135,0)</f>
        <v>0</v>
      </c>
      <c r="BG135" s="226">
        <f>IF(N135="zákl. přenesená",J135,0)</f>
        <v>0</v>
      </c>
      <c r="BH135" s="226">
        <f>IF(N135="sníž. přenesená",J135,0)</f>
        <v>0</v>
      </c>
      <c r="BI135" s="226">
        <f>IF(N135="nulová",J135,0)</f>
        <v>0</v>
      </c>
      <c r="BJ135" s="19" t="s">
        <v>79</v>
      </c>
      <c r="BK135" s="226">
        <f>ROUND(I135*H135,2)</f>
        <v>0</v>
      </c>
      <c r="BL135" s="19" t="s">
        <v>253</v>
      </c>
      <c r="BM135" s="225" t="s">
        <v>1032</v>
      </c>
    </row>
    <row r="136" s="2" customFormat="1">
      <c r="A136" s="40"/>
      <c r="B136" s="41"/>
      <c r="C136" s="42"/>
      <c r="D136" s="227" t="s">
        <v>161</v>
      </c>
      <c r="E136" s="42"/>
      <c r="F136" s="228" t="s">
        <v>1033</v>
      </c>
      <c r="G136" s="42"/>
      <c r="H136" s="42"/>
      <c r="I136" s="229"/>
      <c r="J136" s="42"/>
      <c r="K136" s="42"/>
      <c r="L136" s="46"/>
      <c r="M136" s="230"/>
      <c r="N136" s="231"/>
      <c r="O136" s="86"/>
      <c r="P136" s="86"/>
      <c r="Q136" s="86"/>
      <c r="R136" s="86"/>
      <c r="S136" s="86"/>
      <c r="T136" s="87"/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T136" s="19" t="s">
        <v>161</v>
      </c>
      <c r="AU136" s="19" t="s">
        <v>81</v>
      </c>
    </row>
    <row r="137" s="2" customFormat="1" ht="16.5" customHeight="1">
      <c r="A137" s="40"/>
      <c r="B137" s="41"/>
      <c r="C137" s="214" t="s">
        <v>236</v>
      </c>
      <c r="D137" s="214" t="s">
        <v>154</v>
      </c>
      <c r="E137" s="215" t="s">
        <v>1034</v>
      </c>
      <c r="F137" s="216" t="s">
        <v>1035</v>
      </c>
      <c r="G137" s="217" t="s">
        <v>1036</v>
      </c>
      <c r="H137" s="281"/>
      <c r="I137" s="219"/>
      <c r="J137" s="220">
        <f>ROUND(I137*H137,2)</f>
        <v>0</v>
      </c>
      <c r="K137" s="216" t="s">
        <v>158</v>
      </c>
      <c r="L137" s="46"/>
      <c r="M137" s="221" t="s">
        <v>19</v>
      </c>
      <c r="N137" s="222" t="s">
        <v>43</v>
      </c>
      <c r="O137" s="86"/>
      <c r="P137" s="223">
        <f>O137*H137</f>
        <v>0</v>
      </c>
      <c r="Q137" s="223">
        <v>0</v>
      </c>
      <c r="R137" s="223">
        <f>Q137*H137</f>
        <v>0</v>
      </c>
      <c r="S137" s="223">
        <v>0</v>
      </c>
      <c r="T137" s="224">
        <f>S137*H137</f>
        <v>0</v>
      </c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R137" s="225" t="s">
        <v>253</v>
      </c>
      <c r="AT137" s="225" t="s">
        <v>154</v>
      </c>
      <c r="AU137" s="225" t="s">
        <v>81</v>
      </c>
      <c r="AY137" s="19" t="s">
        <v>152</v>
      </c>
      <c r="BE137" s="226">
        <f>IF(N137="základní",J137,0)</f>
        <v>0</v>
      </c>
      <c r="BF137" s="226">
        <f>IF(N137="snížená",J137,0)</f>
        <v>0</v>
      </c>
      <c r="BG137" s="226">
        <f>IF(N137="zákl. přenesená",J137,0)</f>
        <v>0</v>
      </c>
      <c r="BH137" s="226">
        <f>IF(N137="sníž. přenesená",J137,0)</f>
        <v>0</v>
      </c>
      <c r="BI137" s="226">
        <f>IF(N137="nulová",J137,0)</f>
        <v>0</v>
      </c>
      <c r="BJ137" s="19" t="s">
        <v>79</v>
      </c>
      <c r="BK137" s="226">
        <f>ROUND(I137*H137,2)</f>
        <v>0</v>
      </c>
      <c r="BL137" s="19" t="s">
        <v>253</v>
      </c>
      <c r="BM137" s="225" t="s">
        <v>1037</v>
      </c>
    </row>
    <row r="138" s="2" customFormat="1">
      <c r="A138" s="40"/>
      <c r="B138" s="41"/>
      <c r="C138" s="42"/>
      <c r="D138" s="227" t="s">
        <v>161</v>
      </c>
      <c r="E138" s="42"/>
      <c r="F138" s="228" t="s">
        <v>1038</v>
      </c>
      <c r="G138" s="42"/>
      <c r="H138" s="42"/>
      <c r="I138" s="229"/>
      <c r="J138" s="42"/>
      <c r="K138" s="42"/>
      <c r="L138" s="46"/>
      <c r="M138" s="230"/>
      <c r="N138" s="231"/>
      <c r="O138" s="86"/>
      <c r="P138" s="86"/>
      <c r="Q138" s="86"/>
      <c r="R138" s="86"/>
      <c r="S138" s="86"/>
      <c r="T138" s="87"/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T138" s="19" t="s">
        <v>161</v>
      </c>
      <c r="AU138" s="19" t="s">
        <v>81</v>
      </c>
    </row>
    <row r="139" s="12" customFormat="1" ht="22.8" customHeight="1">
      <c r="A139" s="12"/>
      <c r="B139" s="198"/>
      <c r="C139" s="199"/>
      <c r="D139" s="200" t="s">
        <v>71</v>
      </c>
      <c r="E139" s="212" t="s">
        <v>1039</v>
      </c>
      <c r="F139" s="212" t="s">
        <v>1040</v>
      </c>
      <c r="G139" s="199"/>
      <c r="H139" s="199"/>
      <c r="I139" s="202"/>
      <c r="J139" s="213">
        <f>BK139</f>
        <v>0</v>
      </c>
      <c r="K139" s="199"/>
      <c r="L139" s="204"/>
      <c r="M139" s="205"/>
      <c r="N139" s="206"/>
      <c r="O139" s="206"/>
      <c r="P139" s="207">
        <f>SUM(P140:P147)</f>
        <v>0</v>
      </c>
      <c r="Q139" s="206"/>
      <c r="R139" s="207">
        <f>SUM(R140:R147)</f>
        <v>0.0036399999999999996</v>
      </c>
      <c r="S139" s="206"/>
      <c r="T139" s="208">
        <f>SUM(T140:T147)</f>
        <v>0</v>
      </c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R139" s="209" t="s">
        <v>81</v>
      </c>
      <c r="AT139" s="210" t="s">
        <v>71</v>
      </c>
      <c r="AU139" s="210" t="s">
        <v>79</v>
      </c>
      <c r="AY139" s="209" t="s">
        <v>152</v>
      </c>
      <c r="BK139" s="211">
        <f>SUM(BK140:BK147)</f>
        <v>0</v>
      </c>
    </row>
    <row r="140" s="2" customFormat="1" ht="16.5" customHeight="1">
      <c r="A140" s="40"/>
      <c r="B140" s="41"/>
      <c r="C140" s="214" t="s">
        <v>246</v>
      </c>
      <c r="D140" s="214" t="s">
        <v>154</v>
      </c>
      <c r="E140" s="215" t="s">
        <v>1041</v>
      </c>
      <c r="F140" s="216" t="s">
        <v>1042</v>
      </c>
      <c r="G140" s="217" t="s">
        <v>227</v>
      </c>
      <c r="H140" s="218">
        <v>100</v>
      </c>
      <c r="I140" s="219"/>
      <c r="J140" s="220">
        <f>ROUND(I140*H140,2)</f>
        <v>0</v>
      </c>
      <c r="K140" s="216" t="s">
        <v>19</v>
      </c>
      <c r="L140" s="46"/>
      <c r="M140" s="221" t="s">
        <v>19</v>
      </c>
      <c r="N140" s="222" t="s">
        <v>43</v>
      </c>
      <c r="O140" s="86"/>
      <c r="P140" s="223">
        <f>O140*H140</f>
        <v>0</v>
      </c>
      <c r="Q140" s="223">
        <v>0</v>
      </c>
      <c r="R140" s="223">
        <f>Q140*H140</f>
        <v>0</v>
      </c>
      <c r="S140" s="223">
        <v>0</v>
      </c>
      <c r="T140" s="224">
        <f>S140*H140</f>
        <v>0</v>
      </c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R140" s="225" t="s">
        <v>253</v>
      </c>
      <c r="AT140" s="225" t="s">
        <v>154</v>
      </c>
      <c r="AU140" s="225" t="s">
        <v>81</v>
      </c>
      <c r="AY140" s="19" t="s">
        <v>152</v>
      </c>
      <c r="BE140" s="226">
        <f>IF(N140="základní",J140,0)</f>
        <v>0</v>
      </c>
      <c r="BF140" s="226">
        <f>IF(N140="snížená",J140,0)</f>
        <v>0</v>
      </c>
      <c r="BG140" s="226">
        <f>IF(N140="zákl. přenesená",J140,0)</f>
        <v>0</v>
      </c>
      <c r="BH140" s="226">
        <f>IF(N140="sníž. přenesená",J140,0)</f>
        <v>0</v>
      </c>
      <c r="BI140" s="226">
        <f>IF(N140="nulová",J140,0)</f>
        <v>0</v>
      </c>
      <c r="BJ140" s="19" t="s">
        <v>79</v>
      </c>
      <c r="BK140" s="226">
        <f>ROUND(I140*H140,2)</f>
        <v>0</v>
      </c>
      <c r="BL140" s="19" t="s">
        <v>253</v>
      </c>
      <c r="BM140" s="225" t="s">
        <v>1043</v>
      </c>
    </row>
    <row r="141" s="2" customFormat="1" ht="16.5" customHeight="1">
      <c r="A141" s="40"/>
      <c r="B141" s="41"/>
      <c r="C141" s="265" t="s">
        <v>253</v>
      </c>
      <c r="D141" s="265" t="s">
        <v>298</v>
      </c>
      <c r="E141" s="266" t="s">
        <v>1044</v>
      </c>
      <c r="F141" s="267" t="s">
        <v>1045</v>
      </c>
      <c r="G141" s="268" t="s">
        <v>301</v>
      </c>
      <c r="H141" s="269">
        <v>100</v>
      </c>
      <c r="I141" s="270"/>
      <c r="J141" s="271">
        <f>ROUND(I141*H141,2)</f>
        <v>0</v>
      </c>
      <c r="K141" s="267" t="s">
        <v>19</v>
      </c>
      <c r="L141" s="272"/>
      <c r="M141" s="273" t="s">
        <v>19</v>
      </c>
      <c r="N141" s="274" t="s">
        <v>43</v>
      </c>
      <c r="O141" s="86"/>
      <c r="P141" s="223">
        <f>O141*H141</f>
        <v>0</v>
      </c>
      <c r="Q141" s="223">
        <v>0</v>
      </c>
      <c r="R141" s="223">
        <f>Q141*H141</f>
        <v>0</v>
      </c>
      <c r="S141" s="223">
        <v>0</v>
      </c>
      <c r="T141" s="224">
        <f>S141*H141</f>
        <v>0</v>
      </c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R141" s="225" t="s">
        <v>347</v>
      </c>
      <c r="AT141" s="225" t="s">
        <v>298</v>
      </c>
      <c r="AU141" s="225" t="s">
        <v>81</v>
      </c>
      <c r="AY141" s="19" t="s">
        <v>152</v>
      </c>
      <c r="BE141" s="226">
        <f>IF(N141="základní",J141,0)</f>
        <v>0</v>
      </c>
      <c r="BF141" s="226">
        <f>IF(N141="snížená",J141,0)</f>
        <v>0</v>
      </c>
      <c r="BG141" s="226">
        <f>IF(N141="zákl. přenesená",J141,0)</f>
        <v>0</v>
      </c>
      <c r="BH141" s="226">
        <f>IF(N141="sníž. přenesená",J141,0)</f>
        <v>0</v>
      </c>
      <c r="BI141" s="226">
        <f>IF(N141="nulová",J141,0)</f>
        <v>0</v>
      </c>
      <c r="BJ141" s="19" t="s">
        <v>79</v>
      </c>
      <c r="BK141" s="226">
        <f>ROUND(I141*H141,2)</f>
        <v>0</v>
      </c>
      <c r="BL141" s="19" t="s">
        <v>253</v>
      </c>
      <c r="BM141" s="225" t="s">
        <v>1046</v>
      </c>
    </row>
    <row r="142" s="2" customFormat="1" ht="16.5" customHeight="1">
      <c r="A142" s="40"/>
      <c r="B142" s="41"/>
      <c r="C142" s="265" t="s">
        <v>261</v>
      </c>
      <c r="D142" s="265" t="s">
        <v>298</v>
      </c>
      <c r="E142" s="266" t="s">
        <v>1047</v>
      </c>
      <c r="F142" s="267" t="s">
        <v>1048</v>
      </c>
      <c r="G142" s="268" t="s">
        <v>157</v>
      </c>
      <c r="H142" s="269">
        <v>2</v>
      </c>
      <c r="I142" s="270"/>
      <c r="J142" s="271">
        <f>ROUND(I142*H142,2)</f>
        <v>0</v>
      </c>
      <c r="K142" s="267" t="s">
        <v>19</v>
      </c>
      <c r="L142" s="272"/>
      <c r="M142" s="273" t="s">
        <v>19</v>
      </c>
      <c r="N142" s="274" t="s">
        <v>43</v>
      </c>
      <c r="O142" s="86"/>
      <c r="P142" s="223">
        <f>O142*H142</f>
        <v>0</v>
      </c>
      <c r="Q142" s="223">
        <v>0</v>
      </c>
      <c r="R142" s="223">
        <f>Q142*H142</f>
        <v>0</v>
      </c>
      <c r="S142" s="223">
        <v>0</v>
      </c>
      <c r="T142" s="224">
        <f>S142*H142</f>
        <v>0</v>
      </c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R142" s="225" t="s">
        <v>347</v>
      </c>
      <c r="AT142" s="225" t="s">
        <v>298</v>
      </c>
      <c r="AU142" s="225" t="s">
        <v>81</v>
      </c>
      <c r="AY142" s="19" t="s">
        <v>152</v>
      </c>
      <c r="BE142" s="226">
        <f>IF(N142="základní",J142,0)</f>
        <v>0</v>
      </c>
      <c r="BF142" s="226">
        <f>IF(N142="snížená",J142,0)</f>
        <v>0</v>
      </c>
      <c r="BG142" s="226">
        <f>IF(N142="zákl. přenesená",J142,0)</f>
        <v>0</v>
      </c>
      <c r="BH142" s="226">
        <f>IF(N142="sníž. přenesená",J142,0)</f>
        <v>0</v>
      </c>
      <c r="BI142" s="226">
        <f>IF(N142="nulová",J142,0)</f>
        <v>0</v>
      </c>
      <c r="BJ142" s="19" t="s">
        <v>79</v>
      </c>
      <c r="BK142" s="226">
        <f>ROUND(I142*H142,2)</f>
        <v>0</v>
      </c>
      <c r="BL142" s="19" t="s">
        <v>253</v>
      </c>
      <c r="BM142" s="225" t="s">
        <v>1049</v>
      </c>
    </row>
    <row r="143" s="2" customFormat="1" ht="16.5" customHeight="1">
      <c r="A143" s="40"/>
      <c r="B143" s="41"/>
      <c r="C143" s="265" t="s">
        <v>267</v>
      </c>
      <c r="D143" s="265" t="s">
        <v>298</v>
      </c>
      <c r="E143" s="266" t="s">
        <v>1050</v>
      </c>
      <c r="F143" s="267" t="s">
        <v>1051</v>
      </c>
      <c r="G143" s="268" t="s">
        <v>157</v>
      </c>
      <c r="H143" s="269">
        <v>4</v>
      </c>
      <c r="I143" s="270"/>
      <c r="J143" s="271">
        <f>ROUND(I143*H143,2)</f>
        <v>0</v>
      </c>
      <c r="K143" s="267" t="s">
        <v>19</v>
      </c>
      <c r="L143" s="272"/>
      <c r="M143" s="273" t="s">
        <v>19</v>
      </c>
      <c r="N143" s="274" t="s">
        <v>43</v>
      </c>
      <c r="O143" s="86"/>
      <c r="P143" s="223">
        <f>O143*H143</f>
        <v>0</v>
      </c>
      <c r="Q143" s="223">
        <v>0</v>
      </c>
      <c r="R143" s="223">
        <f>Q143*H143</f>
        <v>0</v>
      </c>
      <c r="S143" s="223">
        <v>0</v>
      </c>
      <c r="T143" s="224">
        <f>S143*H143</f>
        <v>0</v>
      </c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R143" s="225" t="s">
        <v>347</v>
      </c>
      <c r="AT143" s="225" t="s">
        <v>298</v>
      </c>
      <c r="AU143" s="225" t="s">
        <v>81</v>
      </c>
      <c r="AY143" s="19" t="s">
        <v>152</v>
      </c>
      <c r="BE143" s="226">
        <f>IF(N143="základní",J143,0)</f>
        <v>0</v>
      </c>
      <c r="BF143" s="226">
        <f>IF(N143="snížená",J143,0)</f>
        <v>0</v>
      </c>
      <c r="BG143" s="226">
        <f>IF(N143="zákl. přenesená",J143,0)</f>
        <v>0</v>
      </c>
      <c r="BH143" s="226">
        <f>IF(N143="sníž. přenesená",J143,0)</f>
        <v>0</v>
      </c>
      <c r="BI143" s="226">
        <f>IF(N143="nulová",J143,0)</f>
        <v>0</v>
      </c>
      <c r="BJ143" s="19" t="s">
        <v>79</v>
      </c>
      <c r="BK143" s="226">
        <f>ROUND(I143*H143,2)</f>
        <v>0</v>
      </c>
      <c r="BL143" s="19" t="s">
        <v>253</v>
      </c>
      <c r="BM143" s="225" t="s">
        <v>1052</v>
      </c>
    </row>
    <row r="144" s="2" customFormat="1" ht="16.5" customHeight="1">
      <c r="A144" s="40"/>
      <c r="B144" s="41"/>
      <c r="C144" s="265" t="s">
        <v>272</v>
      </c>
      <c r="D144" s="265" t="s">
        <v>298</v>
      </c>
      <c r="E144" s="266" t="s">
        <v>1053</v>
      </c>
      <c r="F144" s="267" t="s">
        <v>1054</v>
      </c>
      <c r="G144" s="268" t="s">
        <v>157</v>
      </c>
      <c r="H144" s="269">
        <v>14</v>
      </c>
      <c r="I144" s="270"/>
      <c r="J144" s="271">
        <f>ROUND(I144*H144,2)</f>
        <v>0</v>
      </c>
      <c r="K144" s="267" t="s">
        <v>158</v>
      </c>
      <c r="L144" s="272"/>
      <c r="M144" s="273" t="s">
        <v>19</v>
      </c>
      <c r="N144" s="274" t="s">
        <v>43</v>
      </c>
      <c r="O144" s="86"/>
      <c r="P144" s="223">
        <f>O144*H144</f>
        <v>0</v>
      </c>
      <c r="Q144" s="223">
        <v>0.00025999999999999998</v>
      </c>
      <c r="R144" s="223">
        <f>Q144*H144</f>
        <v>0.0036399999999999996</v>
      </c>
      <c r="S144" s="223">
        <v>0</v>
      </c>
      <c r="T144" s="224">
        <f>S144*H144</f>
        <v>0</v>
      </c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R144" s="225" t="s">
        <v>347</v>
      </c>
      <c r="AT144" s="225" t="s">
        <v>298</v>
      </c>
      <c r="AU144" s="225" t="s">
        <v>81</v>
      </c>
      <c r="AY144" s="19" t="s">
        <v>152</v>
      </c>
      <c r="BE144" s="226">
        <f>IF(N144="základní",J144,0)</f>
        <v>0</v>
      </c>
      <c r="BF144" s="226">
        <f>IF(N144="snížená",J144,0)</f>
        <v>0</v>
      </c>
      <c r="BG144" s="226">
        <f>IF(N144="zákl. přenesená",J144,0)</f>
        <v>0</v>
      </c>
      <c r="BH144" s="226">
        <f>IF(N144="sníž. přenesená",J144,0)</f>
        <v>0</v>
      </c>
      <c r="BI144" s="226">
        <f>IF(N144="nulová",J144,0)</f>
        <v>0</v>
      </c>
      <c r="BJ144" s="19" t="s">
        <v>79</v>
      </c>
      <c r="BK144" s="226">
        <f>ROUND(I144*H144,2)</f>
        <v>0</v>
      </c>
      <c r="BL144" s="19" t="s">
        <v>253</v>
      </c>
      <c r="BM144" s="225" t="s">
        <v>1055</v>
      </c>
    </row>
    <row r="145" s="2" customFormat="1" ht="16.5" customHeight="1">
      <c r="A145" s="40"/>
      <c r="B145" s="41"/>
      <c r="C145" s="214" t="s">
        <v>165</v>
      </c>
      <c r="D145" s="214" t="s">
        <v>154</v>
      </c>
      <c r="E145" s="215" t="s">
        <v>1056</v>
      </c>
      <c r="F145" s="216" t="s">
        <v>1057</v>
      </c>
      <c r="G145" s="217" t="s">
        <v>227</v>
      </c>
      <c r="H145" s="218">
        <v>10</v>
      </c>
      <c r="I145" s="219"/>
      <c r="J145" s="220">
        <f>ROUND(I145*H145,2)</f>
        <v>0</v>
      </c>
      <c r="K145" s="216" t="s">
        <v>19</v>
      </c>
      <c r="L145" s="46"/>
      <c r="M145" s="221" t="s">
        <v>19</v>
      </c>
      <c r="N145" s="222" t="s">
        <v>43</v>
      </c>
      <c r="O145" s="86"/>
      <c r="P145" s="223">
        <f>O145*H145</f>
        <v>0</v>
      </c>
      <c r="Q145" s="223">
        <v>0</v>
      </c>
      <c r="R145" s="223">
        <f>Q145*H145</f>
        <v>0</v>
      </c>
      <c r="S145" s="223">
        <v>0</v>
      </c>
      <c r="T145" s="224">
        <f>S145*H145</f>
        <v>0</v>
      </c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R145" s="225" t="s">
        <v>253</v>
      </c>
      <c r="AT145" s="225" t="s">
        <v>154</v>
      </c>
      <c r="AU145" s="225" t="s">
        <v>81</v>
      </c>
      <c r="AY145" s="19" t="s">
        <v>152</v>
      </c>
      <c r="BE145" s="226">
        <f>IF(N145="základní",J145,0)</f>
        <v>0</v>
      </c>
      <c r="BF145" s="226">
        <f>IF(N145="snížená",J145,0)</f>
        <v>0</v>
      </c>
      <c r="BG145" s="226">
        <f>IF(N145="zákl. přenesená",J145,0)</f>
        <v>0</v>
      </c>
      <c r="BH145" s="226">
        <f>IF(N145="sníž. přenesená",J145,0)</f>
        <v>0</v>
      </c>
      <c r="BI145" s="226">
        <f>IF(N145="nulová",J145,0)</f>
        <v>0</v>
      </c>
      <c r="BJ145" s="19" t="s">
        <v>79</v>
      </c>
      <c r="BK145" s="226">
        <f>ROUND(I145*H145,2)</f>
        <v>0</v>
      </c>
      <c r="BL145" s="19" t="s">
        <v>253</v>
      </c>
      <c r="BM145" s="225" t="s">
        <v>1058</v>
      </c>
    </row>
    <row r="146" s="2" customFormat="1" ht="16.5" customHeight="1">
      <c r="A146" s="40"/>
      <c r="B146" s="41"/>
      <c r="C146" s="265" t="s">
        <v>7</v>
      </c>
      <c r="D146" s="265" t="s">
        <v>298</v>
      </c>
      <c r="E146" s="266" t="s">
        <v>1059</v>
      </c>
      <c r="F146" s="267" t="s">
        <v>1060</v>
      </c>
      <c r="G146" s="268" t="s">
        <v>301</v>
      </c>
      <c r="H146" s="269">
        <v>10</v>
      </c>
      <c r="I146" s="270"/>
      <c r="J146" s="271">
        <f>ROUND(I146*H146,2)</f>
        <v>0</v>
      </c>
      <c r="K146" s="267" t="s">
        <v>19</v>
      </c>
      <c r="L146" s="272"/>
      <c r="M146" s="273" t="s">
        <v>19</v>
      </c>
      <c r="N146" s="274" t="s">
        <v>43</v>
      </c>
      <c r="O146" s="86"/>
      <c r="P146" s="223">
        <f>O146*H146</f>
        <v>0</v>
      </c>
      <c r="Q146" s="223">
        <v>0</v>
      </c>
      <c r="R146" s="223">
        <f>Q146*H146</f>
        <v>0</v>
      </c>
      <c r="S146" s="223">
        <v>0</v>
      </c>
      <c r="T146" s="224">
        <f>S146*H146</f>
        <v>0</v>
      </c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R146" s="225" t="s">
        <v>347</v>
      </c>
      <c r="AT146" s="225" t="s">
        <v>298</v>
      </c>
      <c r="AU146" s="225" t="s">
        <v>81</v>
      </c>
      <c r="AY146" s="19" t="s">
        <v>152</v>
      </c>
      <c r="BE146" s="226">
        <f>IF(N146="základní",J146,0)</f>
        <v>0</v>
      </c>
      <c r="BF146" s="226">
        <f>IF(N146="snížená",J146,0)</f>
        <v>0</v>
      </c>
      <c r="BG146" s="226">
        <f>IF(N146="zákl. přenesená",J146,0)</f>
        <v>0</v>
      </c>
      <c r="BH146" s="226">
        <f>IF(N146="sníž. přenesená",J146,0)</f>
        <v>0</v>
      </c>
      <c r="BI146" s="226">
        <f>IF(N146="nulová",J146,0)</f>
        <v>0</v>
      </c>
      <c r="BJ146" s="19" t="s">
        <v>79</v>
      </c>
      <c r="BK146" s="226">
        <f>ROUND(I146*H146,2)</f>
        <v>0</v>
      </c>
      <c r="BL146" s="19" t="s">
        <v>253</v>
      </c>
      <c r="BM146" s="225" t="s">
        <v>1061</v>
      </c>
    </row>
    <row r="147" s="2" customFormat="1" ht="16.5" customHeight="1">
      <c r="A147" s="40"/>
      <c r="B147" s="41"/>
      <c r="C147" s="214" t="s">
        <v>291</v>
      </c>
      <c r="D147" s="214" t="s">
        <v>154</v>
      </c>
      <c r="E147" s="215" t="s">
        <v>1062</v>
      </c>
      <c r="F147" s="216" t="s">
        <v>1063</v>
      </c>
      <c r="G147" s="217" t="s">
        <v>1036</v>
      </c>
      <c r="H147" s="281"/>
      <c r="I147" s="219"/>
      <c r="J147" s="220">
        <f>ROUND(I147*H147,2)</f>
        <v>0</v>
      </c>
      <c r="K147" s="216" t="s">
        <v>19</v>
      </c>
      <c r="L147" s="46"/>
      <c r="M147" s="221" t="s">
        <v>19</v>
      </c>
      <c r="N147" s="222" t="s">
        <v>43</v>
      </c>
      <c r="O147" s="86"/>
      <c r="P147" s="223">
        <f>O147*H147</f>
        <v>0</v>
      </c>
      <c r="Q147" s="223">
        <v>0</v>
      </c>
      <c r="R147" s="223">
        <f>Q147*H147</f>
        <v>0</v>
      </c>
      <c r="S147" s="223">
        <v>0</v>
      </c>
      <c r="T147" s="224">
        <f>S147*H147</f>
        <v>0</v>
      </c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R147" s="225" t="s">
        <v>253</v>
      </c>
      <c r="AT147" s="225" t="s">
        <v>154</v>
      </c>
      <c r="AU147" s="225" t="s">
        <v>81</v>
      </c>
      <c r="AY147" s="19" t="s">
        <v>152</v>
      </c>
      <c r="BE147" s="226">
        <f>IF(N147="základní",J147,0)</f>
        <v>0</v>
      </c>
      <c r="BF147" s="226">
        <f>IF(N147="snížená",J147,0)</f>
        <v>0</v>
      </c>
      <c r="BG147" s="226">
        <f>IF(N147="zákl. přenesená",J147,0)</f>
        <v>0</v>
      </c>
      <c r="BH147" s="226">
        <f>IF(N147="sníž. přenesená",J147,0)</f>
        <v>0</v>
      </c>
      <c r="BI147" s="226">
        <f>IF(N147="nulová",J147,0)</f>
        <v>0</v>
      </c>
      <c r="BJ147" s="19" t="s">
        <v>79</v>
      </c>
      <c r="BK147" s="226">
        <f>ROUND(I147*H147,2)</f>
        <v>0</v>
      </c>
      <c r="BL147" s="19" t="s">
        <v>253</v>
      </c>
      <c r="BM147" s="225" t="s">
        <v>1064</v>
      </c>
    </row>
    <row r="148" s="12" customFormat="1" ht="22.8" customHeight="1">
      <c r="A148" s="12"/>
      <c r="B148" s="198"/>
      <c r="C148" s="199"/>
      <c r="D148" s="200" t="s">
        <v>71</v>
      </c>
      <c r="E148" s="212" t="s">
        <v>1065</v>
      </c>
      <c r="F148" s="212" t="s">
        <v>1066</v>
      </c>
      <c r="G148" s="199"/>
      <c r="H148" s="199"/>
      <c r="I148" s="202"/>
      <c r="J148" s="213">
        <f>BK148</f>
        <v>0</v>
      </c>
      <c r="K148" s="199"/>
      <c r="L148" s="204"/>
      <c r="M148" s="205"/>
      <c r="N148" s="206"/>
      <c r="O148" s="206"/>
      <c r="P148" s="207">
        <f>P149+SUM(P150:P159)</f>
        <v>0</v>
      </c>
      <c r="Q148" s="206"/>
      <c r="R148" s="207">
        <f>R149+SUM(R150:R159)</f>
        <v>0.00156</v>
      </c>
      <c r="S148" s="206"/>
      <c r="T148" s="208">
        <f>T149+SUM(T150:T159)</f>
        <v>0</v>
      </c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R148" s="209" t="s">
        <v>81</v>
      </c>
      <c r="AT148" s="210" t="s">
        <v>71</v>
      </c>
      <c r="AU148" s="210" t="s">
        <v>79</v>
      </c>
      <c r="AY148" s="209" t="s">
        <v>152</v>
      </c>
      <c r="BK148" s="211">
        <f>BK149+SUM(BK150:BK159)</f>
        <v>0</v>
      </c>
    </row>
    <row r="149" s="2" customFormat="1" ht="16.5" customHeight="1">
      <c r="A149" s="40"/>
      <c r="B149" s="41"/>
      <c r="C149" s="214" t="s">
        <v>297</v>
      </c>
      <c r="D149" s="214" t="s">
        <v>154</v>
      </c>
      <c r="E149" s="215" t="s">
        <v>1067</v>
      </c>
      <c r="F149" s="216" t="s">
        <v>1068</v>
      </c>
      <c r="G149" s="217" t="s">
        <v>157</v>
      </c>
      <c r="H149" s="218">
        <v>2</v>
      </c>
      <c r="I149" s="219"/>
      <c r="J149" s="220">
        <f>ROUND(I149*H149,2)</f>
        <v>0</v>
      </c>
      <c r="K149" s="216" t="s">
        <v>19</v>
      </c>
      <c r="L149" s="46"/>
      <c r="M149" s="221" t="s">
        <v>19</v>
      </c>
      <c r="N149" s="222" t="s">
        <v>43</v>
      </c>
      <c r="O149" s="86"/>
      <c r="P149" s="223">
        <f>O149*H149</f>
        <v>0</v>
      </c>
      <c r="Q149" s="223">
        <v>0</v>
      </c>
      <c r="R149" s="223">
        <f>Q149*H149</f>
        <v>0</v>
      </c>
      <c r="S149" s="223">
        <v>0</v>
      </c>
      <c r="T149" s="224">
        <f>S149*H149</f>
        <v>0</v>
      </c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R149" s="225" t="s">
        <v>253</v>
      </c>
      <c r="AT149" s="225" t="s">
        <v>154</v>
      </c>
      <c r="AU149" s="225" t="s">
        <v>81</v>
      </c>
      <c r="AY149" s="19" t="s">
        <v>152</v>
      </c>
      <c r="BE149" s="226">
        <f>IF(N149="základní",J149,0)</f>
        <v>0</v>
      </c>
      <c r="BF149" s="226">
        <f>IF(N149="snížená",J149,0)</f>
        <v>0</v>
      </c>
      <c r="BG149" s="226">
        <f>IF(N149="zákl. přenesená",J149,0)</f>
        <v>0</v>
      </c>
      <c r="BH149" s="226">
        <f>IF(N149="sníž. přenesená",J149,0)</f>
        <v>0</v>
      </c>
      <c r="BI149" s="226">
        <f>IF(N149="nulová",J149,0)</f>
        <v>0</v>
      </c>
      <c r="BJ149" s="19" t="s">
        <v>79</v>
      </c>
      <c r="BK149" s="226">
        <f>ROUND(I149*H149,2)</f>
        <v>0</v>
      </c>
      <c r="BL149" s="19" t="s">
        <v>253</v>
      </c>
      <c r="BM149" s="225" t="s">
        <v>1069</v>
      </c>
    </row>
    <row r="150" s="2" customFormat="1" ht="16.5" customHeight="1">
      <c r="A150" s="40"/>
      <c r="B150" s="41"/>
      <c r="C150" s="265" t="s">
        <v>304</v>
      </c>
      <c r="D150" s="265" t="s">
        <v>298</v>
      </c>
      <c r="E150" s="266" t="s">
        <v>1070</v>
      </c>
      <c r="F150" s="267" t="s">
        <v>1071</v>
      </c>
      <c r="G150" s="268" t="s">
        <v>157</v>
      </c>
      <c r="H150" s="269">
        <v>2</v>
      </c>
      <c r="I150" s="270"/>
      <c r="J150" s="271">
        <f>ROUND(I150*H150,2)</f>
        <v>0</v>
      </c>
      <c r="K150" s="267" t="s">
        <v>19</v>
      </c>
      <c r="L150" s="272"/>
      <c r="M150" s="273" t="s">
        <v>19</v>
      </c>
      <c r="N150" s="274" t="s">
        <v>43</v>
      </c>
      <c r="O150" s="86"/>
      <c r="P150" s="223">
        <f>O150*H150</f>
        <v>0</v>
      </c>
      <c r="Q150" s="223">
        <v>0</v>
      </c>
      <c r="R150" s="223">
        <f>Q150*H150</f>
        <v>0</v>
      </c>
      <c r="S150" s="223">
        <v>0</v>
      </c>
      <c r="T150" s="224">
        <f>S150*H150</f>
        <v>0</v>
      </c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R150" s="225" t="s">
        <v>347</v>
      </c>
      <c r="AT150" s="225" t="s">
        <v>298</v>
      </c>
      <c r="AU150" s="225" t="s">
        <v>81</v>
      </c>
      <c r="AY150" s="19" t="s">
        <v>152</v>
      </c>
      <c r="BE150" s="226">
        <f>IF(N150="základní",J150,0)</f>
        <v>0</v>
      </c>
      <c r="BF150" s="226">
        <f>IF(N150="snížená",J150,0)</f>
        <v>0</v>
      </c>
      <c r="BG150" s="226">
        <f>IF(N150="zákl. přenesená",J150,0)</f>
        <v>0</v>
      </c>
      <c r="BH150" s="226">
        <f>IF(N150="sníž. přenesená",J150,0)</f>
        <v>0</v>
      </c>
      <c r="BI150" s="226">
        <f>IF(N150="nulová",J150,0)</f>
        <v>0</v>
      </c>
      <c r="BJ150" s="19" t="s">
        <v>79</v>
      </c>
      <c r="BK150" s="226">
        <f>ROUND(I150*H150,2)</f>
        <v>0</v>
      </c>
      <c r="BL150" s="19" t="s">
        <v>253</v>
      </c>
      <c r="BM150" s="225" t="s">
        <v>1072</v>
      </c>
    </row>
    <row r="151" s="2" customFormat="1" ht="16.5" customHeight="1">
      <c r="A151" s="40"/>
      <c r="B151" s="41"/>
      <c r="C151" s="214" t="s">
        <v>311</v>
      </c>
      <c r="D151" s="214" t="s">
        <v>154</v>
      </c>
      <c r="E151" s="215" t="s">
        <v>1073</v>
      </c>
      <c r="F151" s="216" t="s">
        <v>1074</v>
      </c>
      <c r="G151" s="217" t="s">
        <v>157</v>
      </c>
      <c r="H151" s="218">
        <v>2</v>
      </c>
      <c r="I151" s="219"/>
      <c r="J151" s="220">
        <f>ROUND(I151*H151,2)</f>
        <v>0</v>
      </c>
      <c r="K151" s="216" t="s">
        <v>19</v>
      </c>
      <c r="L151" s="46"/>
      <c r="M151" s="221" t="s">
        <v>19</v>
      </c>
      <c r="N151" s="222" t="s">
        <v>43</v>
      </c>
      <c r="O151" s="86"/>
      <c r="P151" s="223">
        <f>O151*H151</f>
        <v>0</v>
      </c>
      <c r="Q151" s="223">
        <v>0</v>
      </c>
      <c r="R151" s="223">
        <f>Q151*H151</f>
        <v>0</v>
      </c>
      <c r="S151" s="223">
        <v>0</v>
      </c>
      <c r="T151" s="224">
        <f>S151*H151</f>
        <v>0</v>
      </c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R151" s="225" t="s">
        <v>253</v>
      </c>
      <c r="AT151" s="225" t="s">
        <v>154</v>
      </c>
      <c r="AU151" s="225" t="s">
        <v>81</v>
      </c>
      <c r="AY151" s="19" t="s">
        <v>152</v>
      </c>
      <c r="BE151" s="226">
        <f>IF(N151="základní",J151,0)</f>
        <v>0</v>
      </c>
      <c r="BF151" s="226">
        <f>IF(N151="snížená",J151,0)</f>
        <v>0</v>
      </c>
      <c r="BG151" s="226">
        <f>IF(N151="zákl. přenesená",J151,0)</f>
        <v>0</v>
      </c>
      <c r="BH151" s="226">
        <f>IF(N151="sníž. přenesená",J151,0)</f>
        <v>0</v>
      </c>
      <c r="BI151" s="226">
        <f>IF(N151="nulová",J151,0)</f>
        <v>0</v>
      </c>
      <c r="BJ151" s="19" t="s">
        <v>79</v>
      </c>
      <c r="BK151" s="226">
        <f>ROUND(I151*H151,2)</f>
        <v>0</v>
      </c>
      <c r="BL151" s="19" t="s">
        <v>253</v>
      </c>
      <c r="BM151" s="225" t="s">
        <v>1075</v>
      </c>
    </row>
    <row r="152" s="2" customFormat="1" ht="16.5" customHeight="1">
      <c r="A152" s="40"/>
      <c r="B152" s="41"/>
      <c r="C152" s="214" t="s">
        <v>318</v>
      </c>
      <c r="D152" s="214" t="s">
        <v>154</v>
      </c>
      <c r="E152" s="215" t="s">
        <v>1076</v>
      </c>
      <c r="F152" s="216" t="s">
        <v>1077</v>
      </c>
      <c r="G152" s="217" t="s">
        <v>157</v>
      </c>
      <c r="H152" s="218">
        <v>2</v>
      </c>
      <c r="I152" s="219"/>
      <c r="J152" s="220">
        <f>ROUND(I152*H152,2)</f>
        <v>0</v>
      </c>
      <c r="K152" s="216" t="s">
        <v>19</v>
      </c>
      <c r="L152" s="46"/>
      <c r="M152" s="221" t="s">
        <v>19</v>
      </c>
      <c r="N152" s="222" t="s">
        <v>43</v>
      </c>
      <c r="O152" s="86"/>
      <c r="P152" s="223">
        <f>O152*H152</f>
        <v>0</v>
      </c>
      <c r="Q152" s="223">
        <v>0</v>
      </c>
      <c r="R152" s="223">
        <f>Q152*H152</f>
        <v>0</v>
      </c>
      <c r="S152" s="223">
        <v>0</v>
      </c>
      <c r="T152" s="224">
        <f>S152*H152</f>
        <v>0</v>
      </c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R152" s="225" t="s">
        <v>253</v>
      </c>
      <c r="AT152" s="225" t="s">
        <v>154</v>
      </c>
      <c r="AU152" s="225" t="s">
        <v>81</v>
      </c>
      <c r="AY152" s="19" t="s">
        <v>152</v>
      </c>
      <c r="BE152" s="226">
        <f>IF(N152="základní",J152,0)</f>
        <v>0</v>
      </c>
      <c r="BF152" s="226">
        <f>IF(N152="snížená",J152,0)</f>
        <v>0</v>
      </c>
      <c r="BG152" s="226">
        <f>IF(N152="zákl. přenesená",J152,0)</f>
        <v>0</v>
      </c>
      <c r="BH152" s="226">
        <f>IF(N152="sníž. přenesená",J152,0)</f>
        <v>0</v>
      </c>
      <c r="BI152" s="226">
        <f>IF(N152="nulová",J152,0)</f>
        <v>0</v>
      </c>
      <c r="BJ152" s="19" t="s">
        <v>79</v>
      </c>
      <c r="BK152" s="226">
        <f>ROUND(I152*H152,2)</f>
        <v>0</v>
      </c>
      <c r="BL152" s="19" t="s">
        <v>253</v>
      </c>
      <c r="BM152" s="225" t="s">
        <v>1078</v>
      </c>
    </row>
    <row r="153" s="2" customFormat="1" ht="16.5" customHeight="1">
      <c r="A153" s="40"/>
      <c r="B153" s="41"/>
      <c r="C153" s="265" t="s">
        <v>325</v>
      </c>
      <c r="D153" s="265" t="s">
        <v>298</v>
      </c>
      <c r="E153" s="266" t="s">
        <v>1079</v>
      </c>
      <c r="F153" s="267" t="s">
        <v>1080</v>
      </c>
      <c r="G153" s="268" t="s">
        <v>157</v>
      </c>
      <c r="H153" s="269">
        <v>2</v>
      </c>
      <c r="I153" s="270"/>
      <c r="J153" s="271">
        <f>ROUND(I153*H153,2)</f>
        <v>0</v>
      </c>
      <c r="K153" s="267" t="s">
        <v>19</v>
      </c>
      <c r="L153" s="272"/>
      <c r="M153" s="273" t="s">
        <v>19</v>
      </c>
      <c r="N153" s="274" t="s">
        <v>43</v>
      </c>
      <c r="O153" s="86"/>
      <c r="P153" s="223">
        <f>O153*H153</f>
        <v>0</v>
      </c>
      <c r="Q153" s="223">
        <v>0</v>
      </c>
      <c r="R153" s="223">
        <f>Q153*H153</f>
        <v>0</v>
      </c>
      <c r="S153" s="223">
        <v>0</v>
      </c>
      <c r="T153" s="224">
        <f>S153*H153</f>
        <v>0</v>
      </c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R153" s="225" t="s">
        <v>347</v>
      </c>
      <c r="AT153" s="225" t="s">
        <v>298</v>
      </c>
      <c r="AU153" s="225" t="s">
        <v>81</v>
      </c>
      <c r="AY153" s="19" t="s">
        <v>152</v>
      </c>
      <c r="BE153" s="226">
        <f>IF(N153="základní",J153,0)</f>
        <v>0</v>
      </c>
      <c r="BF153" s="226">
        <f>IF(N153="snížená",J153,0)</f>
        <v>0</v>
      </c>
      <c r="BG153" s="226">
        <f>IF(N153="zákl. přenesená",J153,0)</f>
        <v>0</v>
      </c>
      <c r="BH153" s="226">
        <f>IF(N153="sníž. přenesená",J153,0)</f>
        <v>0</v>
      </c>
      <c r="BI153" s="226">
        <f>IF(N153="nulová",J153,0)</f>
        <v>0</v>
      </c>
      <c r="BJ153" s="19" t="s">
        <v>79</v>
      </c>
      <c r="BK153" s="226">
        <f>ROUND(I153*H153,2)</f>
        <v>0</v>
      </c>
      <c r="BL153" s="19" t="s">
        <v>253</v>
      </c>
      <c r="BM153" s="225" t="s">
        <v>1081</v>
      </c>
    </row>
    <row r="154" s="2" customFormat="1" ht="16.5" customHeight="1">
      <c r="A154" s="40"/>
      <c r="B154" s="41"/>
      <c r="C154" s="265" t="s">
        <v>330</v>
      </c>
      <c r="D154" s="265" t="s">
        <v>298</v>
      </c>
      <c r="E154" s="266" t="s">
        <v>1082</v>
      </c>
      <c r="F154" s="267" t="s">
        <v>1083</v>
      </c>
      <c r="G154" s="268" t="s">
        <v>157</v>
      </c>
      <c r="H154" s="269">
        <v>2</v>
      </c>
      <c r="I154" s="270"/>
      <c r="J154" s="271">
        <f>ROUND(I154*H154,2)</f>
        <v>0</v>
      </c>
      <c r="K154" s="267" t="s">
        <v>19</v>
      </c>
      <c r="L154" s="272"/>
      <c r="M154" s="273" t="s">
        <v>19</v>
      </c>
      <c r="N154" s="274" t="s">
        <v>43</v>
      </c>
      <c r="O154" s="86"/>
      <c r="P154" s="223">
        <f>O154*H154</f>
        <v>0</v>
      </c>
      <c r="Q154" s="223">
        <v>3.0000000000000001E-05</v>
      </c>
      <c r="R154" s="223">
        <f>Q154*H154</f>
        <v>6.0000000000000002E-05</v>
      </c>
      <c r="S154" s="223">
        <v>0</v>
      </c>
      <c r="T154" s="224">
        <f>S154*H154</f>
        <v>0</v>
      </c>
      <c r="U154" s="40"/>
      <c r="V154" s="40"/>
      <c r="W154" s="40"/>
      <c r="X154" s="40"/>
      <c r="Y154" s="40"/>
      <c r="Z154" s="40"/>
      <c r="AA154" s="40"/>
      <c r="AB154" s="40"/>
      <c r="AC154" s="40"/>
      <c r="AD154" s="40"/>
      <c r="AE154" s="40"/>
      <c r="AR154" s="225" t="s">
        <v>347</v>
      </c>
      <c r="AT154" s="225" t="s">
        <v>298</v>
      </c>
      <c r="AU154" s="225" t="s">
        <v>81</v>
      </c>
      <c r="AY154" s="19" t="s">
        <v>152</v>
      </c>
      <c r="BE154" s="226">
        <f>IF(N154="základní",J154,0)</f>
        <v>0</v>
      </c>
      <c r="BF154" s="226">
        <f>IF(N154="snížená",J154,0)</f>
        <v>0</v>
      </c>
      <c r="BG154" s="226">
        <f>IF(N154="zákl. přenesená",J154,0)</f>
        <v>0</v>
      </c>
      <c r="BH154" s="226">
        <f>IF(N154="sníž. přenesená",J154,0)</f>
        <v>0</v>
      </c>
      <c r="BI154" s="226">
        <f>IF(N154="nulová",J154,0)</f>
        <v>0</v>
      </c>
      <c r="BJ154" s="19" t="s">
        <v>79</v>
      </c>
      <c r="BK154" s="226">
        <f>ROUND(I154*H154,2)</f>
        <v>0</v>
      </c>
      <c r="BL154" s="19" t="s">
        <v>253</v>
      </c>
      <c r="BM154" s="225" t="s">
        <v>1084</v>
      </c>
    </row>
    <row r="155" s="2" customFormat="1" ht="16.5" customHeight="1">
      <c r="A155" s="40"/>
      <c r="B155" s="41"/>
      <c r="C155" s="214" t="s">
        <v>334</v>
      </c>
      <c r="D155" s="214" t="s">
        <v>154</v>
      </c>
      <c r="E155" s="215" t="s">
        <v>1085</v>
      </c>
      <c r="F155" s="216" t="s">
        <v>1086</v>
      </c>
      <c r="G155" s="217" t="s">
        <v>157</v>
      </c>
      <c r="H155" s="218">
        <v>2</v>
      </c>
      <c r="I155" s="219"/>
      <c r="J155" s="220">
        <f>ROUND(I155*H155,2)</f>
        <v>0</v>
      </c>
      <c r="K155" s="216" t="s">
        <v>19</v>
      </c>
      <c r="L155" s="46"/>
      <c r="M155" s="221" t="s">
        <v>19</v>
      </c>
      <c r="N155" s="222" t="s">
        <v>43</v>
      </c>
      <c r="O155" s="86"/>
      <c r="P155" s="223">
        <f>O155*H155</f>
        <v>0</v>
      </c>
      <c r="Q155" s="223">
        <v>0</v>
      </c>
      <c r="R155" s="223">
        <f>Q155*H155</f>
        <v>0</v>
      </c>
      <c r="S155" s="223">
        <v>0</v>
      </c>
      <c r="T155" s="224">
        <f>S155*H155</f>
        <v>0</v>
      </c>
      <c r="U155" s="40"/>
      <c r="V155" s="40"/>
      <c r="W155" s="40"/>
      <c r="X155" s="40"/>
      <c r="Y155" s="40"/>
      <c r="Z155" s="40"/>
      <c r="AA155" s="40"/>
      <c r="AB155" s="40"/>
      <c r="AC155" s="40"/>
      <c r="AD155" s="40"/>
      <c r="AE155" s="40"/>
      <c r="AR155" s="225" t="s">
        <v>253</v>
      </c>
      <c r="AT155" s="225" t="s">
        <v>154</v>
      </c>
      <c r="AU155" s="225" t="s">
        <v>81</v>
      </c>
      <c r="AY155" s="19" t="s">
        <v>152</v>
      </c>
      <c r="BE155" s="226">
        <f>IF(N155="základní",J155,0)</f>
        <v>0</v>
      </c>
      <c r="BF155" s="226">
        <f>IF(N155="snížená",J155,0)</f>
        <v>0</v>
      </c>
      <c r="BG155" s="226">
        <f>IF(N155="zákl. přenesená",J155,0)</f>
        <v>0</v>
      </c>
      <c r="BH155" s="226">
        <f>IF(N155="sníž. přenesená",J155,0)</f>
        <v>0</v>
      </c>
      <c r="BI155" s="226">
        <f>IF(N155="nulová",J155,0)</f>
        <v>0</v>
      </c>
      <c r="BJ155" s="19" t="s">
        <v>79</v>
      </c>
      <c r="BK155" s="226">
        <f>ROUND(I155*H155,2)</f>
        <v>0</v>
      </c>
      <c r="BL155" s="19" t="s">
        <v>253</v>
      </c>
      <c r="BM155" s="225" t="s">
        <v>1087</v>
      </c>
    </row>
    <row r="156" s="2" customFormat="1" ht="16.5" customHeight="1">
      <c r="A156" s="40"/>
      <c r="B156" s="41"/>
      <c r="C156" s="265" t="s">
        <v>338</v>
      </c>
      <c r="D156" s="265" t="s">
        <v>298</v>
      </c>
      <c r="E156" s="266" t="s">
        <v>1088</v>
      </c>
      <c r="F156" s="267" t="s">
        <v>1089</v>
      </c>
      <c r="G156" s="268" t="s">
        <v>157</v>
      </c>
      <c r="H156" s="269">
        <v>2</v>
      </c>
      <c r="I156" s="270"/>
      <c r="J156" s="271">
        <f>ROUND(I156*H156,2)</f>
        <v>0</v>
      </c>
      <c r="K156" s="267" t="s">
        <v>19</v>
      </c>
      <c r="L156" s="272"/>
      <c r="M156" s="273" t="s">
        <v>19</v>
      </c>
      <c r="N156" s="274" t="s">
        <v>43</v>
      </c>
      <c r="O156" s="86"/>
      <c r="P156" s="223">
        <f>O156*H156</f>
        <v>0</v>
      </c>
      <c r="Q156" s="223">
        <v>0</v>
      </c>
      <c r="R156" s="223">
        <f>Q156*H156</f>
        <v>0</v>
      </c>
      <c r="S156" s="223">
        <v>0</v>
      </c>
      <c r="T156" s="224">
        <f>S156*H156</f>
        <v>0</v>
      </c>
      <c r="U156" s="40"/>
      <c r="V156" s="40"/>
      <c r="W156" s="40"/>
      <c r="X156" s="40"/>
      <c r="Y156" s="40"/>
      <c r="Z156" s="40"/>
      <c r="AA156" s="40"/>
      <c r="AB156" s="40"/>
      <c r="AC156" s="40"/>
      <c r="AD156" s="40"/>
      <c r="AE156" s="40"/>
      <c r="AR156" s="225" t="s">
        <v>347</v>
      </c>
      <c r="AT156" s="225" t="s">
        <v>298</v>
      </c>
      <c r="AU156" s="225" t="s">
        <v>81</v>
      </c>
      <c r="AY156" s="19" t="s">
        <v>152</v>
      </c>
      <c r="BE156" s="226">
        <f>IF(N156="základní",J156,0)</f>
        <v>0</v>
      </c>
      <c r="BF156" s="226">
        <f>IF(N156="snížená",J156,0)</f>
        <v>0</v>
      </c>
      <c r="BG156" s="226">
        <f>IF(N156="zákl. přenesená",J156,0)</f>
        <v>0</v>
      </c>
      <c r="BH156" s="226">
        <f>IF(N156="sníž. přenesená",J156,0)</f>
        <v>0</v>
      </c>
      <c r="BI156" s="226">
        <f>IF(N156="nulová",J156,0)</f>
        <v>0</v>
      </c>
      <c r="BJ156" s="19" t="s">
        <v>79</v>
      </c>
      <c r="BK156" s="226">
        <f>ROUND(I156*H156,2)</f>
        <v>0</v>
      </c>
      <c r="BL156" s="19" t="s">
        <v>253</v>
      </c>
      <c r="BM156" s="225" t="s">
        <v>1090</v>
      </c>
    </row>
    <row r="157" s="2" customFormat="1" ht="16.5" customHeight="1">
      <c r="A157" s="40"/>
      <c r="B157" s="41"/>
      <c r="C157" s="265" t="s">
        <v>342</v>
      </c>
      <c r="D157" s="265" t="s">
        <v>298</v>
      </c>
      <c r="E157" s="266" t="s">
        <v>1091</v>
      </c>
      <c r="F157" s="267" t="s">
        <v>1092</v>
      </c>
      <c r="G157" s="268" t="s">
        <v>157</v>
      </c>
      <c r="H157" s="269">
        <v>2</v>
      </c>
      <c r="I157" s="270"/>
      <c r="J157" s="271">
        <f>ROUND(I157*H157,2)</f>
        <v>0</v>
      </c>
      <c r="K157" s="267" t="s">
        <v>19</v>
      </c>
      <c r="L157" s="272"/>
      <c r="M157" s="273" t="s">
        <v>19</v>
      </c>
      <c r="N157" s="274" t="s">
        <v>43</v>
      </c>
      <c r="O157" s="86"/>
      <c r="P157" s="223">
        <f>O157*H157</f>
        <v>0</v>
      </c>
      <c r="Q157" s="223">
        <v>0</v>
      </c>
      <c r="R157" s="223">
        <f>Q157*H157</f>
        <v>0</v>
      </c>
      <c r="S157" s="223">
        <v>0</v>
      </c>
      <c r="T157" s="224">
        <f>S157*H157</f>
        <v>0</v>
      </c>
      <c r="U157" s="40"/>
      <c r="V157" s="40"/>
      <c r="W157" s="40"/>
      <c r="X157" s="40"/>
      <c r="Y157" s="40"/>
      <c r="Z157" s="40"/>
      <c r="AA157" s="40"/>
      <c r="AB157" s="40"/>
      <c r="AC157" s="40"/>
      <c r="AD157" s="40"/>
      <c r="AE157" s="40"/>
      <c r="AR157" s="225" t="s">
        <v>347</v>
      </c>
      <c r="AT157" s="225" t="s">
        <v>298</v>
      </c>
      <c r="AU157" s="225" t="s">
        <v>81</v>
      </c>
      <c r="AY157" s="19" t="s">
        <v>152</v>
      </c>
      <c r="BE157" s="226">
        <f>IF(N157="základní",J157,0)</f>
        <v>0</v>
      </c>
      <c r="BF157" s="226">
        <f>IF(N157="snížená",J157,0)</f>
        <v>0</v>
      </c>
      <c r="BG157" s="226">
        <f>IF(N157="zákl. přenesená",J157,0)</f>
        <v>0</v>
      </c>
      <c r="BH157" s="226">
        <f>IF(N157="sníž. přenesená",J157,0)</f>
        <v>0</v>
      </c>
      <c r="BI157" s="226">
        <f>IF(N157="nulová",J157,0)</f>
        <v>0</v>
      </c>
      <c r="BJ157" s="19" t="s">
        <v>79</v>
      </c>
      <c r="BK157" s="226">
        <f>ROUND(I157*H157,2)</f>
        <v>0</v>
      </c>
      <c r="BL157" s="19" t="s">
        <v>253</v>
      </c>
      <c r="BM157" s="225" t="s">
        <v>1093</v>
      </c>
    </row>
    <row r="158" s="2" customFormat="1" ht="16.5" customHeight="1">
      <c r="A158" s="40"/>
      <c r="B158" s="41"/>
      <c r="C158" s="214" t="s">
        <v>347</v>
      </c>
      <c r="D158" s="214" t="s">
        <v>154</v>
      </c>
      <c r="E158" s="215" t="s">
        <v>1094</v>
      </c>
      <c r="F158" s="216" t="s">
        <v>1063</v>
      </c>
      <c r="G158" s="217" t="s">
        <v>1036</v>
      </c>
      <c r="H158" s="281"/>
      <c r="I158" s="219"/>
      <c r="J158" s="220">
        <f>ROUND(I158*H158,2)</f>
        <v>0</v>
      </c>
      <c r="K158" s="216" t="s">
        <v>19</v>
      </c>
      <c r="L158" s="46"/>
      <c r="M158" s="221" t="s">
        <v>19</v>
      </c>
      <c r="N158" s="222" t="s">
        <v>43</v>
      </c>
      <c r="O158" s="86"/>
      <c r="P158" s="223">
        <f>O158*H158</f>
        <v>0</v>
      </c>
      <c r="Q158" s="223">
        <v>0</v>
      </c>
      <c r="R158" s="223">
        <f>Q158*H158</f>
        <v>0</v>
      </c>
      <c r="S158" s="223">
        <v>0</v>
      </c>
      <c r="T158" s="224">
        <f>S158*H158</f>
        <v>0</v>
      </c>
      <c r="U158" s="40"/>
      <c r="V158" s="40"/>
      <c r="W158" s="40"/>
      <c r="X158" s="40"/>
      <c r="Y158" s="40"/>
      <c r="Z158" s="40"/>
      <c r="AA158" s="40"/>
      <c r="AB158" s="40"/>
      <c r="AC158" s="40"/>
      <c r="AD158" s="40"/>
      <c r="AE158" s="40"/>
      <c r="AR158" s="225" t="s">
        <v>253</v>
      </c>
      <c r="AT158" s="225" t="s">
        <v>154</v>
      </c>
      <c r="AU158" s="225" t="s">
        <v>81</v>
      </c>
      <c r="AY158" s="19" t="s">
        <v>152</v>
      </c>
      <c r="BE158" s="226">
        <f>IF(N158="základní",J158,0)</f>
        <v>0</v>
      </c>
      <c r="BF158" s="226">
        <f>IF(N158="snížená",J158,0)</f>
        <v>0</v>
      </c>
      <c r="BG158" s="226">
        <f>IF(N158="zákl. přenesená",J158,0)</f>
        <v>0</v>
      </c>
      <c r="BH158" s="226">
        <f>IF(N158="sníž. přenesená",J158,0)</f>
        <v>0</v>
      </c>
      <c r="BI158" s="226">
        <f>IF(N158="nulová",J158,0)</f>
        <v>0</v>
      </c>
      <c r="BJ158" s="19" t="s">
        <v>79</v>
      </c>
      <c r="BK158" s="226">
        <f>ROUND(I158*H158,2)</f>
        <v>0</v>
      </c>
      <c r="BL158" s="19" t="s">
        <v>253</v>
      </c>
      <c r="BM158" s="225" t="s">
        <v>1095</v>
      </c>
    </row>
    <row r="159" s="12" customFormat="1" ht="20.88" customHeight="1">
      <c r="A159" s="12"/>
      <c r="B159" s="198"/>
      <c r="C159" s="199"/>
      <c r="D159" s="200" t="s">
        <v>71</v>
      </c>
      <c r="E159" s="212" t="s">
        <v>1096</v>
      </c>
      <c r="F159" s="212" t="s">
        <v>1097</v>
      </c>
      <c r="G159" s="199"/>
      <c r="H159" s="199"/>
      <c r="I159" s="202"/>
      <c r="J159" s="213">
        <f>BK159</f>
        <v>0</v>
      </c>
      <c r="K159" s="199"/>
      <c r="L159" s="204"/>
      <c r="M159" s="205"/>
      <c r="N159" s="206"/>
      <c r="O159" s="206"/>
      <c r="P159" s="207">
        <f>SUM(P160:P161)</f>
        <v>0</v>
      </c>
      <c r="Q159" s="206"/>
      <c r="R159" s="207">
        <f>SUM(R160:R161)</f>
        <v>0.0015</v>
      </c>
      <c r="S159" s="206"/>
      <c r="T159" s="208">
        <f>SUM(T160:T161)</f>
        <v>0</v>
      </c>
      <c r="U159" s="12"/>
      <c r="V159" s="12"/>
      <c r="W159" s="12"/>
      <c r="X159" s="12"/>
      <c r="Y159" s="12"/>
      <c r="Z159" s="12"/>
      <c r="AA159" s="12"/>
      <c r="AB159" s="12"/>
      <c r="AC159" s="12"/>
      <c r="AD159" s="12"/>
      <c r="AE159" s="12"/>
      <c r="AR159" s="209" t="s">
        <v>81</v>
      </c>
      <c r="AT159" s="210" t="s">
        <v>71</v>
      </c>
      <c r="AU159" s="210" t="s">
        <v>81</v>
      </c>
      <c r="AY159" s="209" t="s">
        <v>152</v>
      </c>
      <c r="BK159" s="211">
        <f>SUM(BK160:BK161)</f>
        <v>0</v>
      </c>
    </row>
    <row r="160" s="2" customFormat="1" ht="16.5" customHeight="1">
      <c r="A160" s="40"/>
      <c r="B160" s="41"/>
      <c r="C160" s="214" t="s">
        <v>352</v>
      </c>
      <c r="D160" s="214" t="s">
        <v>154</v>
      </c>
      <c r="E160" s="215" t="s">
        <v>1098</v>
      </c>
      <c r="F160" s="216" t="s">
        <v>1099</v>
      </c>
      <c r="G160" s="217" t="s">
        <v>157</v>
      </c>
      <c r="H160" s="218">
        <v>10</v>
      </c>
      <c r="I160" s="219"/>
      <c r="J160" s="220">
        <f>ROUND(I160*H160,2)</f>
        <v>0</v>
      </c>
      <c r="K160" s="216" t="s">
        <v>19</v>
      </c>
      <c r="L160" s="46"/>
      <c r="M160" s="221" t="s">
        <v>19</v>
      </c>
      <c r="N160" s="222" t="s">
        <v>43</v>
      </c>
      <c r="O160" s="86"/>
      <c r="P160" s="223">
        <f>O160*H160</f>
        <v>0</v>
      </c>
      <c r="Q160" s="223">
        <v>0</v>
      </c>
      <c r="R160" s="223">
        <f>Q160*H160</f>
        <v>0</v>
      </c>
      <c r="S160" s="223">
        <v>0</v>
      </c>
      <c r="T160" s="224">
        <f>S160*H160</f>
        <v>0</v>
      </c>
      <c r="U160" s="40"/>
      <c r="V160" s="40"/>
      <c r="W160" s="40"/>
      <c r="X160" s="40"/>
      <c r="Y160" s="40"/>
      <c r="Z160" s="40"/>
      <c r="AA160" s="40"/>
      <c r="AB160" s="40"/>
      <c r="AC160" s="40"/>
      <c r="AD160" s="40"/>
      <c r="AE160" s="40"/>
      <c r="AR160" s="225" t="s">
        <v>253</v>
      </c>
      <c r="AT160" s="225" t="s">
        <v>154</v>
      </c>
      <c r="AU160" s="225" t="s">
        <v>170</v>
      </c>
      <c r="AY160" s="19" t="s">
        <v>152</v>
      </c>
      <c r="BE160" s="226">
        <f>IF(N160="základní",J160,0)</f>
        <v>0</v>
      </c>
      <c r="BF160" s="226">
        <f>IF(N160="snížená",J160,0)</f>
        <v>0</v>
      </c>
      <c r="BG160" s="226">
        <f>IF(N160="zákl. přenesená",J160,0)</f>
        <v>0</v>
      </c>
      <c r="BH160" s="226">
        <f>IF(N160="sníž. přenesená",J160,0)</f>
        <v>0</v>
      </c>
      <c r="BI160" s="226">
        <f>IF(N160="nulová",J160,0)</f>
        <v>0</v>
      </c>
      <c r="BJ160" s="19" t="s">
        <v>79</v>
      </c>
      <c r="BK160" s="226">
        <f>ROUND(I160*H160,2)</f>
        <v>0</v>
      </c>
      <c r="BL160" s="19" t="s">
        <v>253</v>
      </c>
      <c r="BM160" s="225" t="s">
        <v>1100</v>
      </c>
    </row>
    <row r="161" s="2" customFormat="1" ht="16.5" customHeight="1">
      <c r="A161" s="40"/>
      <c r="B161" s="41"/>
      <c r="C161" s="265" t="s">
        <v>219</v>
      </c>
      <c r="D161" s="265" t="s">
        <v>298</v>
      </c>
      <c r="E161" s="266" t="s">
        <v>1101</v>
      </c>
      <c r="F161" s="267" t="s">
        <v>1102</v>
      </c>
      <c r="G161" s="268" t="s">
        <v>301</v>
      </c>
      <c r="H161" s="269">
        <v>1.5</v>
      </c>
      <c r="I161" s="270"/>
      <c r="J161" s="271">
        <f>ROUND(I161*H161,2)</f>
        <v>0</v>
      </c>
      <c r="K161" s="267" t="s">
        <v>158</v>
      </c>
      <c r="L161" s="272"/>
      <c r="M161" s="273" t="s">
        <v>19</v>
      </c>
      <c r="N161" s="274" t="s">
        <v>43</v>
      </c>
      <c r="O161" s="86"/>
      <c r="P161" s="223">
        <f>O161*H161</f>
        <v>0</v>
      </c>
      <c r="Q161" s="223">
        <v>0.001</v>
      </c>
      <c r="R161" s="223">
        <f>Q161*H161</f>
        <v>0.0015</v>
      </c>
      <c r="S161" s="223">
        <v>0</v>
      </c>
      <c r="T161" s="224">
        <f>S161*H161</f>
        <v>0</v>
      </c>
      <c r="U161" s="40"/>
      <c r="V161" s="40"/>
      <c r="W161" s="40"/>
      <c r="X161" s="40"/>
      <c r="Y161" s="40"/>
      <c r="Z161" s="40"/>
      <c r="AA161" s="40"/>
      <c r="AB161" s="40"/>
      <c r="AC161" s="40"/>
      <c r="AD161" s="40"/>
      <c r="AE161" s="40"/>
      <c r="AR161" s="225" t="s">
        <v>347</v>
      </c>
      <c r="AT161" s="225" t="s">
        <v>298</v>
      </c>
      <c r="AU161" s="225" t="s">
        <v>170</v>
      </c>
      <c r="AY161" s="19" t="s">
        <v>152</v>
      </c>
      <c r="BE161" s="226">
        <f>IF(N161="základní",J161,0)</f>
        <v>0</v>
      </c>
      <c r="BF161" s="226">
        <f>IF(N161="snížená",J161,0)</f>
        <v>0</v>
      </c>
      <c r="BG161" s="226">
        <f>IF(N161="zákl. přenesená",J161,0)</f>
        <v>0</v>
      </c>
      <c r="BH161" s="226">
        <f>IF(N161="sníž. přenesená",J161,0)</f>
        <v>0</v>
      </c>
      <c r="BI161" s="226">
        <f>IF(N161="nulová",J161,0)</f>
        <v>0</v>
      </c>
      <c r="BJ161" s="19" t="s">
        <v>79</v>
      </c>
      <c r="BK161" s="226">
        <f>ROUND(I161*H161,2)</f>
        <v>0</v>
      </c>
      <c r="BL161" s="19" t="s">
        <v>253</v>
      </c>
      <c r="BM161" s="225" t="s">
        <v>1103</v>
      </c>
    </row>
    <row r="162" s="12" customFormat="1" ht="25.92" customHeight="1">
      <c r="A162" s="12"/>
      <c r="B162" s="198"/>
      <c r="C162" s="199"/>
      <c r="D162" s="200" t="s">
        <v>71</v>
      </c>
      <c r="E162" s="201" t="s">
        <v>298</v>
      </c>
      <c r="F162" s="201" t="s">
        <v>1104</v>
      </c>
      <c r="G162" s="199"/>
      <c r="H162" s="199"/>
      <c r="I162" s="202"/>
      <c r="J162" s="203">
        <f>BK162</f>
        <v>0</v>
      </c>
      <c r="K162" s="199"/>
      <c r="L162" s="204"/>
      <c r="M162" s="205"/>
      <c r="N162" s="206"/>
      <c r="O162" s="206"/>
      <c r="P162" s="207">
        <f>P163+P176+P214</f>
        <v>0</v>
      </c>
      <c r="Q162" s="206"/>
      <c r="R162" s="207">
        <f>R163+R176+R214</f>
        <v>1.75070075</v>
      </c>
      <c r="S162" s="206"/>
      <c r="T162" s="208">
        <f>T163+T176+T214</f>
        <v>0</v>
      </c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  <c r="AR162" s="209" t="s">
        <v>170</v>
      </c>
      <c r="AT162" s="210" t="s">
        <v>71</v>
      </c>
      <c r="AU162" s="210" t="s">
        <v>72</v>
      </c>
      <c r="AY162" s="209" t="s">
        <v>152</v>
      </c>
      <c r="BK162" s="211">
        <f>BK163+BK176+BK214</f>
        <v>0</v>
      </c>
    </row>
    <row r="163" s="12" customFormat="1" ht="22.8" customHeight="1">
      <c r="A163" s="12"/>
      <c r="B163" s="198"/>
      <c r="C163" s="199"/>
      <c r="D163" s="200" t="s">
        <v>71</v>
      </c>
      <c r="E163" s="212" t="s">
        <v>1105</v>
      </c>
      <c r="F163" s="212" t="s">
        <v>1106</v>
      </c>
      <c r="G163" s="199"/>
      <c r="H163" s="199"/>
      <c r="I163" s="202"/>
      <c r="J163" s="213">
        <f>BK163</f>
        <v>0</v>
      </c>
      <c r="K163" s="199"/>
      <c r="L163" s="204"/>
      <c r="M163" s="205"/>
      <c r="N163" s="206"/>
      <c r="O163" s="206"/>
      <c r="P163" s="207">
        <f>SUM(P164:P175)</f>
        <v>0</v>
      </c>
      <c r="Q163" s="206"/>
      <c r="R163" s="207">
        <f>SUM(R164:R175)</f>
        <v>0</v>
      </c>
      <c r="S163" s="206"/>
      <c r="T163" s="208">
        <f>SUM(T164:T175)</f>
        <v>0</v>
      </c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R163" s="209" t="s">
        <v>170</v>
      </c>
      <c r="AT163" s="210" t="s">
        <v>71</v>
      </c>
      <c r="AU163" s="210" t="s">
        <v>79</v>
      </c>
      <c r="AY163" s="209" t="s">
        <v>152</v>
      </c>
      <c r="BK163" s="211">
        <f>SUM(BK164:BK175)</f>
        <v>0</v>
      </c>
    </row>
    <row r="164" s="2" customFormat="1" ht="16.5" customHeight="1">
      <c r="A164" s="40"/>
      <c r="B164" s="41"/>
      <c r="C164" s="214" t="s">
        <v>360</v>
      </c>
      <c r="D164" s="214" t="s">
        <v>154</v>
      </c>
      <c r="E164" s="215" t="s">
        <v>1107</v>
      </c>
      <c r="F164" s="216" t="s">
        <v>1108</v>
      </c>
      <c r="G164" s="217" t="s">
        <v>1109</v>
      </c>
      <c r="H164" s="218">
        <v>100</v>
      </c>
      <c r="I164" s="219"/>
      <c r="J164" s="220">
        <f>ROUND(I164*H164,2)</f>
        <v>0</v>
      </c>
      <c r="K164" s="216" t="s">
        <v>19</v>
      </c>
      <c r="L164" s="46"/>
      <c r="M164" s="221" t="s">
        <v>19</v>
      </c>
      <c r="N164" s="222" t="s">
        <v>43</v>
      </c>
      <c r="O164" s="86"/>
      <c r="P164" s="223">
        <f>O164*H164</f>
        <v>0</v>
      </c>
      <c r="Q164" s="223">
        <v>0</v>
      </c>
      <c r="R164" s="223">
        <f>Q164*H164</f>
        <v>0</v>
      </c>
      <c r="S164" s="223">
        <v>0</v>
      </c>
      <c r="T164" s="224">
        <f>S164*H164</f>
        <v>0</v>
      </c>
      <c r="U164" s="40"/>
      <c r="V164" s="40"/>
      <c r="W164" s="40"/>
      <c r="X164" s="40"/>
      <c r="Y164" s="40"/>
      <c r="Z164" s="40"/>
      <c r="AA164" s="40"/>
      <c r="AB164" s="40"/>
      <c r="AC164" s="40"/>
      <c r="AD164" s="40"/>
      <c r="AE164" s="40"/>
      <c r="AR164" s="225" t="s">
        <v>517</v>
      </c>
      <c r="AT164" s="225" t="s">
        <v>154</v>
      </c>
      <c r="AU164" s="225" t="s">
        <v>81</v>
      </c>
      <c r="AY164" s="19" t="s">
        <v>152</v>
      </c>
      <c r="BE164" s="226">
        <f>IF(N164="základní",J164,0)</f>
        <v>0</v>
      </c>
      <c r="BF164" s="226">
        <f>IF(N164="snížená",J164,0)</f>
        <v>0</v>
      </c>
      <c r="BG164" s="226">
        <f>IF(N164="zákl. přenesená",J164,0)</f>
        <v>0</v>
      </c>
      <c r="BH164" s="226">
        <f>IF(N164="sníž. přenesená",J164,0)</f>
        <v>0</v>
      </c>
      <c r="BI164" s="226">
        <f>IF(N164="nulová",J164,0)</f>
        <v>0</v>
      </c>
      <c r="BJ164" s="19" t="s">
        <v>79</v>
      </c>
      <c r="BK164" s="226">
        <f>ROUND(I164*H164,2)</f>
        <v>0</v>
      </c>
      <c r="BL164" s="19" t="s">
        <v>517</v>
      </c>
      <c r="BM164" s="225" t="s">
        <v>1110</v>
      </c>
    </row>
    <row r="165" s="2" customFormat="1" ht="16.5" customHeight="1">
      <c r="A165" s="40"/>
      <c r="B165" s="41"/>
      <c r="C165" s="214" t="s">
        <v>364</v>
      </c>
      <c r="D165" s="214" t="s">
        <v>154</v>
      </c>
      <c r="E165" s="215" t="s">
        <v>1111</v>
      </c>
      <c r="F165" s="216" t="s">
        <v>1112</v>
      </c>
      <c r="G165" s="217" t="s">
        <v>227</v>
      </c>
      <c r="H165" s="218">
        <v>50</v>
      </c>
      <c r="I165" s="219"/>
      <c r="J165" s="220">
        <f>ROUND(I165*H165,2)</f>
        <v>0</v>
      </c>
      <c r="K165" s="216" t="s">
        <v>19</v>
      </c>
      <c r="L165" s="46"/>
      <c r="M165" s="221" t="s">
        <v>19</v>
      </c>
      <c r="N165" s="222" t="s">
        <v>43</v>
      </c>
      <c r="O165" s="86"/>
      <c r="P165" s="223">
        <f>O165*H165</f>
        <v>0</v>
      </c>
      <c r="Q165" s="223">
        <v>0</v>
      </c>
      <c r="R165" s="223">
        <f>Q165*H165</f>
        <v>0</v>
      </c>
      <c r="S165" s="223">
        <v>0</v>
      </c>
      <c r="T165" s="224">
        <f>S165*H165</f>
        <v>0</v>
      </c>
      <c r="U165" s="40"/>
      <c r="V165" s="40"/>
      <c r="W165" s="40"/>
      <c r="X165" s="40"/>
      <c r="Y165" s="40"/>
      <c r="Z165" s="40"/>
      <c r="AA165" s="40"/>
      <c r="AB165" s="40"/>
      <c r="AC165" s="40"/>
      <c r="AD165" s="40"/>
      <c r="AE165" s="40"/>
      <c r="AR165" s="225" t="s">
        <v>517</v>
      </c>
      <c r="AT165" s="225" t="s">
        <v>154</v>
      </c>
      <c r="AU165" s="225" t="s">
        <v>81</v>
      </c>
      <c r="AY165" s="19" t="s">
        <v>152</v>
      </c>
      <c r="BE165" s="226">
        <f>IF(N165="základní",J165,0)</f>
        <v>0</v>
      </c>
      <c r="BF165" s="226">
        <f>IF(N165="snížená",J165,0)</f>
        <v>0</v>
      </c>
      <c r="BG165" s="226">
        <f>IF(N165="zákl. přenesená",J165,0)</f>
        <v>0</v>
      </c>
      <c r="BH165" s="226">
        <f>IF(N165="sníž. přenesená",J165,0)</f>
        <v>0</v>
      </c>
      <c r="BI165" s="226">
        <f>IF(N165="nulová",J165,0)</f>
        <v>0</v>
      </c>
      <c r="BJ165" s="19" t="s">
        <v>79</v>
      </c>
      <c r="BK165" s="226">
        <f>ROUND(I165*H165,2)</f>
        <v>0</v>
      </c>
      <c r="BL165" s="19" t="s">
        <v>517</v>
      </c>
      <c r="BM165" s="225" t="s">
        <v>1113</v>
      </c>
    </row>
    <row r="166" s="2" customFormat="1" ht="16.5" customHeight="1">
      <c r="A166" s="40"/>
      <c r="B166" s="41"/>
      <c r="C166" s="265" t="s">
        <v>369</v>
      </c>
      <c r="D166" s="265" t="s">
        <v>298</v>
      </c>
      <c r="E166" s="266" t="s">
        <v>1114</v>
      </c>
      <c r="F166" s="267" t="s">
        <v>1115</v>
      </c>
      <c r="G166" s="268" t="s">
        <v>227</v>
      </c>
      <c r="H166" s="269">
        <v>50</v>
      </c>
      <c r="I166" s="270"/>
      <c r="J166" s="271">
        <f>ROUND(I166*H166,2)</f>
        <v>0</v>
      </c>
      <c r="K166" s="267" t="s">
        <v>19</v>
      </c>
      <c r="L166" s="272"/>
      <c r="M166" s="273" t="s">
        <v>19</v>
      </c>
      <c r="N166" s="274" t="s">
        <v>43</v>
      </c>
      <c r="O166" s="86"/>
      <c r="P166" s="223">
        <f>O166*H166</f>
        <v>0</v>
      </c>
      <c r="Q166" s="223">
        <v>0</v>
      </c>
      <c r="R166" s="223">
        <f>Q166*H166</f>
        <v>0</v>
      </c>
      <c r="S166" s="223">
        <v>0</v>
      </c>
      <c r="T166" s="224">
        <f>S166*H166</f>
        <v>0</v>
      </c>
      <c r="U166" s="40"/>
      <c r="V166" s="40"/>
      <c r="W166" s="40"/>
      <c r="X166" s="40"/>
      <c r="Y166" s="40"/>
      <c r="Z166" s="40"/>
      <c r="AA166" s="40"/>
      <c r="AB166" s="40"/>
      <c r="AC166" s="40"/>
      <c r="AD166" s="40"/>
      <c r="AE166" s="40"/>
      <c r="AR166" s="225" t="s">
        <v>492</v>
      </c>
      <c r="AT166" s="225" t="s">
        <v>298</v>
      </c>
      <c r="AU166" s="225" t="s">
        <v>81</v>
      </c>
      <c r="AY166" s="19" t="s">
        <v>152</v>
      </c>
      <c r="BE166" s="226">
        <f>IF(N166="základní",J166,0)</f>
        <v>0</v>
      </c>
      <c r="BF166" s="226">
        <f>IF(N166="snížená",J166,0)</f>
        <v>0</v>
      </c>
      <c r="BG166" s="226">
        <f>IF(N166="zákl. přenesená",J166,0)</f>
        <v>0</v>
      </c>
      <c r="BH166" s="226">
        <f>IF(N166="sníž. přenesená",J166,0)</f>
        <v>0</v>
      </c>
      <c r="BI166" s="226">
        <f>IF(N166="nulová",J166,0)</f>
        <v>0</v>
      </c>
      <c r="BJ166" s="19" t="s">
        <v>79</v>
      </c>
      <c r="BK166" s="226">
        <f>ROUND(I166*H166,2)</f>
        <v>0</v>
      </c>
      <c r="BL166" s="19" t="s">
        <v>517</v>
      </c>
      <c r="BM166" s="225" t="s">
        <v>1116</v>
      </c>
    </row>
    <row r="167" s="2" customFormat="1" ht="16.5" customHeight="1">
      <c r="A167" s="40"/>
      <c r="B167" s="41"/>
      <c r="C167" s="265" t="s">
        <v>373</v>
      </c>
      <c r="D167" s="265" t="s">
        <v>298</v>
      </c>
      <c r="E167" s="266" t="s">
        <v>1117</v>
      </c>
      <c r="F167" s="267" t="s">
        <v>1118</v>
      </c>
      <c r="G167" s="268" t="s">
        <v>157</v>
      </c>
      <c r="H167" s="269">
        <v>2</v>
      </c>
      <c r="I167" s="270"/>
      <c r="J167" s="271">
        <f>ROUND(I167*H167,2)</f>
        <v>0</v>
      </c>
      <c r="K167" s="267" t="s">
        <v>19</v>
      </c>
      <c r="L167" s="272"/>
      <c r="M167" s="273" t="s">
        <v>19</v>
      </c>
      <c r="N167" s="274" t="s">
        <v>43</v>
      </c>
      <c r="O167" s="86"/>
      <c r="P167" s="223">
        <f>O167*H167</f>
        <v>0</v>
      </c>
      <c r="Q167" s="223">
        <v>0</v>
      </c>
      <c r="R167" s="223">
        <f>Q167*H167</f>
        <v>0</v>
      </c>
      <c r="S167" s="223">
        <v>0</v>
      </c>
      <c r="T167" s="224">
        <f>S167*H167</f>
        <v>0</v>
      </c>
      <c r="U167" s="40"/>
      <c r="V167" s="40"/>
      <c r="W167" s="40"/>
      <c r="X167" s="40"/>
      <c r="Y167" s="40"/>
      <c r="Z167" s="40"/>
      <c r="AA167" s="40"/>
      <c r="AB167" s="40"/>
      <c r="AC167" s="40"/>
      <c r="AD167" s="40"/>
      <c r="AE167" s="40"/>
      <c r="AR167" s="225" t="s">
        <v>492</v>
      </c>
      <c r="AT167" s="225" t="s">
        <v>298</v>
      </c>
      <c r="AU167" s="225" t="s">
        <v>81</v>
      </c>
      <c r="AY167" s="19" t="s">
        <v>152</v>
      </c>
      <c r="BE167" s="226">
        <f>IF(N167="základní",J167,0)</f>
        <v>0</v>
      </c>
      <c r="BF167" s="226">
        <f>IF(N167="snížená",J167,0)</f>
        <v>0</v>
      </c>
      <c r="BG167" s="226">
        <f>IF(N167="zákl. přenesená",J167,0)</f>
        <v>0</v>
      </c>
      <c r="BH167" s="226">
        <f>IF(N167="sníž. přenesená",J167,0)</f>
        <v>0</v>
      </c>
      <c r="BI167" s="226">
        <f>IF(N167="nulová",J167,0)</f>
        <v>0</v>
      </c>
      <c r="BJ167" s="19" t="s">
        <v>79</v>
      </c>
      <c r="BK167" s="226">
        <f>ROUND(I167*H167,2)</f>
        <v>0</v>
      </c>
      <c r="BL167" s="19" t="s">
        <v>517</v>
      </c>
      <c r="BM167" s="225" t="s">
        <v>1119</v>
      </c>
    </row>
    <row r="168" s="2" customFormat="1" ht="16.5" customHeight="1">
      <c r="A168" s="40"/>
      <c r="B168" s="41"/>
      <c r="C168" s="214" t="s">
        <v>377</v>
      </c>
      <c r="D168" s="214" t="s">
        <v>154</v>
      </c>
      <c r="E168" s="215" t="s">
        <v>1120</v>
      </c>
      <c r="F168" s="216" t="s">
        <v>1121</v>
      </c>
      <c r="G168" s="217" t="s">
        <v>157</v>
      </c>
      <c r="H168" s="218">
        <v>4</v>
      </c>
      <c r="I168" s="219"/>
      <c r="J168" s="220">
        <f>ROUND(I168*H168,2)</f>
        <v>0</v>
      </c>
      <c r="K168" s="216" t="s">
        <v>158</v>
      </c>
      <c r="L168" s="46"/>
      <c r="M168" s="221" t="s">
        <v>19</v>
      </c>
      <c r="N168" s="222" t="s">
        <v>43</v>
      </c>
      <c r="O168" s="86"/>
      <c r="P168" s="223">
        <f>O168*H168</f>
        <v>0</v>
      </c>
      <c r="Q168" s="223">
        <v>0</v>
      </c>
      <c r="R168" s="223">
        <f>Q168*H168</f>
        <v>0</v>
      </c>
      <c r="S168" s="223">
        <v>0</v>
      </c>
      <c r="T168" s="224">
        <f>S168*H168</f>
        <v>0</v>
      </c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  <c r="AE168" s="40"/>
      <c r="AR168" s="225" t="s">
        <v>517</v>
      </c>
      <c r="AT168" s="225" t="s">
        <v>154</v>
      </c>
      <c r="AU168" s="225" t="s">
        <v>81</v>
      </c>
      <c r="AY168" s="19" t="s">
        <v>152</v>
      </c>
      <c r="BE168" s="226">
        <f>IF(N168="základní",J168,0)</f>
        <v>0</v>
      </c>
      <c r="BF168" s="226">
        <f>IF(N168="snížená",J168,0)</f>
        <v>0</v>
      </c>
      <c r="BG168" s="226">
        <f>IF(N168="zákl. přenesená",J168,0)</f>
        <v>0</v>
      </c>
      <c r="BH168" s="226">
        <f>IF(N168="sníž. přenesená",J168,0)</f>
        <v>0</v>
      </c>
      <c r="BI168" s="226">
        <f>IF(N168="nulová",J168,0)</f>
        <v>0</v>
      </c>
      <c r="BJ168" s="19" t="s">
        <v>79</v>
      </c>
      <c r="BK168" s="226">
        <f>ROUND(I168*H168,2)</f>
        <v>0</v>
      </c>
      <c r="BL168" s="19" t="s">
        <v>517</v>
      </c>
      <c r="BM168" s="225" t="s">
        <v>1122</v>
      </c>
    </row>
    <row r="169" s="2" customFormat="1">
      <c r="A169" s="40"/>
      <c r="B169" s="41"/>
      <c r="C169" s="42"/>
      <c r="D169" s="227" t="s">
        <v>161</v>
      </c>
      <c r="E169" s="42"/>
      <c r="F169" s="228" t="s">
        <v>1123</v>
      </c>
      <c r="G169" s="42"/>
      <c r="H169" s="42"/>
      <c r="I169" s="229"/>
      <c r="J169" s="42"/>
      <c r="K169" s="42"/>
      <c r="L169" s="46"/>
      <c r="M169" s="230"/>
      <c r="N169" s="231"/>
      <c r="O169" s="86"/>
      <c r="P169" s="86"/>
      <c r="Q169" s="86"/>
      <c r="R169" s="86"/>
      <c r="S169" s="86"/>
      <c r="T169" s="87"/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  <c r="AE169" s="40"/>
      <c r="AT169" s="19" t="s">
        <v>161</v>
      </c>
      <c r="AU169" s="19" t="s">
        <v>81</v>
      </c>
    </row>
    <row r="170" s="2" customFormat="1" ht="16.5" customHeight="1">
      <c r="A170" s="40"/>
      <c r="B170" s="41"/>
      <c r="C170" s="214" t="s">
        <v>381</v>
      </c>
      <c r="D170" s="214" t="s">
        <v>154</v>
      </c>
      <c r="E170" s="215" t="s">
        <v>1124</v>
      </c>
      <c r="F170" s="216" t="s">
        <v>1125</v>
      </c>
      <c r="G170" s="217" t="s">
        <v>157</v>
      </c>
      <c r="H170" s="218">
        <v>4</v>
      </c>
      <c r="I170" s="219"/>
      <c r="J170" s="220">
        <f>ROUND(I170*H170,2)</f>
        <v>0</v>
      </c>
      <c r="K170" s="216" t="s">
        <v>158</v>
      </c>
      <c r="L170" s="46"/>
      <c r="M170" s="221" t="s">
        <v>19</v>
      </c>
      <c r="N170" s="222" t="s">
        <v>43</v>
      </c>
      <c r="O170" s="86"/>
      <c r="P170" s="223">
        <f>O170*H170</f>
        <v>0</v>
      </c>
      <c r="Q170" s="223">
        <v>0</v>
      </c>
      <c r="R170" s="223">
        <f>Q170*H170</f>
        <v>0</v>
      </c>
      <c r="S170" s="223">
        <v>0</v>
      </c>
      <c r="T170" s="224">
        <f>S170*H170</f>
        <v>0</v>
      </c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  <c r="AE170" s="40"/>
      <c r="AR170" s="225" t="s">
        <v>517</v>
      </c>
      <c r="AT170" s="225" t="s">
        <v>154</v>
      </c>
      <c r="AU170" s="225" t="s">
        <v>81</v>
      </c>
      <c r="AY170" s="19" t="s">
        <v>152</v>
      </c>
      <c r="BE170" s="226">
        <f>IF(N170="základní",J170,0)</f>
        <v>0</v>
      </c>
      <c r="BF170" s="226">
        <f>IF(N170="snížená",J170,0)</f>
        <v>0</v>
      </c>
      <c r="BG170" s="226">
        <f>IF(N170="zákl. přenesená",J170,0)</f>
        <v>0</v>
      </c>
      <c r="BH170" s="226">
        <f>IF(N170="sníž. přenesená",J170,0)</f>
        <v>0</v>
      </c>
      <c r="BI170" s="226">
        <f>IF(N170="nulová",J170,0)</f>
        <v>0</v>
      </c>
      <c r="BJ170" s="19" t="s">
        <v>79</v>
      </c>
      <c r="BK170" s="226">
        <f>ROUND(I170*H170,2)</f>
        <v>0</v>
      </c>
      <c r="BL170" s="19" t="s">
        <v>517</v>
      </c>
      <c r="BM170" s="225" t="s">
        <v>1126</v>
      </c>
    </row>
    <row r="171" s="2" customFormat="1">
      <c r="A171" s="40"/>
      <c r="B171" s="41"/>
      <c r="C171" s="42"/>
      <c r="D171" s="227" t="s">
        <v>161</v>
      </c>
      <c r="E171" s="42"/>
      <c r="F171" s="228" t="s">
        <v>1127</v>
      </c>
      <c r="G171" s="42"/>
      <c r="H171" s="42"/>
      <c r="I171" s="229"/>
      <c r="J171" s="42"/>
      <c r="K171" s="42"/>
      <c r="L171" s="46"/>
      <c r="M171" s="230"/>
      <c r="N171" s="231"/>
      <c r="O171" s="86"/>
      <c r="P171" s="86"/>
      <c r="Q171" s="86"/>
      <c r="R171" s="86"/>
      <c r="S171" s="86"/>
      <c r="T171" s="87"/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  <c r="AE171" s="40"/>
      <c r="AT171" s="19" t="s">
        <v>161</v>
      </c>
      <c r="AU171" s="19" t="s">
        <v>81</v>
      </c>
    </row>
    <row r="172" s="2" customFormat="1" ht="24.15" customHeight="1">
      <c r="A172" s="40"/>
      <c r="B172" s="41"/>
      <c r="C172" s="214" t="s">
        <v>385</v>
      </c>
      <c r="D172" s="214" t="s">
        <v>154</v>
      </c>
      <c r="E172" s="215" t="s">
        <v>1128</v>
      </c>
      <c r="F172" s="216" t="s">
        <v>1129</v>
      </c>
      <c r="G172" s="217" t="s">
        <v>227</v>
      </c>
      <c r="H172" s="218">
        <v>100</v>
      </c>
      <c r="I172" s="219"/>
      <c r="J172" s="220">
        <f>ROUND(I172*H172,2)</f>
        <v>0</v>
      </c>
      <c r="K172" s="216" t="s">
        <v>158</v>
      </c>
      <c r="L172" s="46"/>
      <c r="M172" s="221" t="s">
        <v>19</v>
      </c>
      <c r="N172" s="222" t="s">
        <v>43</v>
      </c>
      <c r="O172" s="86"/>
      <c r="P172" s="223">
        <f>O172*H172</f>
        <v>0</v>
      </c>
      <c r="Q172" s="223">
        <v>0</v>
      </c>
      <c r="R172" s="223">
        <f>Q172*H172</f>
        <v>0</v>
      </c>
      <c r="S172" s="223">
        <v>0</v>
      </c>
      <c r="T172" s="224">
        <f>S172*H172</f>
        <v>0</v>
      </c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  <c r="AE172" s="40"/>
      <c r="AR172" s="225" t="s">
        <v>517</v>
      </c>
      <c r="AT172" s="225" t="s">
        <v>154</v>
      </c>
      <c r="AU172" s="225" t="s">
        <v>81</v>
      </c>
      <c r="AY172" s="19" t="s">
        <v>152</v>
      </c>
      <c r="BE172" s="226">
        <f>IF(N172="základní",J172,0)</f>
        <v>0</v>
      </c>
      <c r="BF172" s="226">
        <f>IF(N172="snížená",J172,0)</f>
        <v>0</v>
      </c>
      <c r="BG172" s="226">
        <f>IF(N172="zákl. přenesená",J172,0)</f>
        <v>0</v>
      </c>
      <c r="BH172" s="226">
        <f>IF(N172="sníž. přenesená",J172,0)</f>
        <v>0</v>
      </c>
      <c r="BI172" s="226">
        <f>IF(N172="nulová",J172,0)</f>
        <v>0</v>
      </c>
      <c r="BJ172" s="19" t="s">
        <v>79</v>
      </c>
      <c r="BK172" s="226">
        <f>ROUND(I172*H172,2)</f>
        <v>0</v>
      </c>
      <c r="BL172" s="19" t="s">
        <v>517</v>
      </c>
      <c r="BM172" s="225" t="s">
        <v>1130</v>
      </c>
    </row>
    <row r="173" s="2" customFormat="1">
      <c r="A173" s="40"/>
      <c r="B173" s="41"/>
      <c r="C173" s="42"/>
      <c r="D173" s="227" t="s">
        <v>161</v>
      </c>
      <c r="E173" s="42"/>
      <c r="F173" s="228" t="s">
        <v>1131</v>
      </c>
      <c r="G173" s="42"/>
      <c r="H173" s="42"/>
      <c r="I173" s="229"/>
      <c r="J173" s="42"/>
      <c r="K173" s="42"/>
      <c r="L173" s="46"/>
      <c r="M173" s="230"/>
      <c r="N173" s="231"/>
      <c r="O173" s="86"/>
      <c r="P173" s="86"/>
      <c r="Q173" s="86"/>
      <c r="R173" s="86"/>
      <c r="S173" s="86"/>
      <c r="T173" s="87"/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  <c r="AE173" s="40"/>
      <c r="AT173" s="19" t="s">
        <v>161</v>
      </c>
      <c r="AU173" s="19" t="s">
        <v>81</v>
      </c>
    </row>
    <row r="174" s="2" customFormat="1" ht="16.5" customHeight="1">
      <c r="A174" s="40"/>
      <c r="B174" s="41"/>
      <c r="C174" s="214" t="s">
        <v>389</v>
      </c>
      <c r="D174" s="214" t="s">
        <v>154</v>
      </c>
      <c r="E174" s="215" t="s">
        <v>1132</v>
      </c>
      <c r="F174" s="216" t="s">
        <v>1133</v>
      </c>
      <c r="G174" s="217" t="s">
        <v>706</v>
      </c>
      <c r="H174" s="218">
        <v>1</v>
      </c>
      <c r="I174" s="219"/>
      <c r="J174" s="220">
        <f>ROUND(I174*H174,2)</f>
        <v>0</v>
      </c>
      <c r="K174" s="216" t="s">
        <v>19</v>
      </c>
      <c r="L174" s="46"/>
      <c r="M174" s="221" t="s">
        <v>19</v>
      </c>
      <c r="N174" s="222" t="s">
        <v>43</v>
      </c>
      <c r="O174" s="86"/>
      <c r="P174" s="223">
        <f>O174*H174</f>
        <v>0</v>
      </c>
      <c r="Q174" s="223">
        <v>0</v>
      </c>
      <c r="R174" s="223">
        <f>Q174*H174</f>
        <v>0</v>
      </c>
      <c r="S174" s="223">
        <v>0</v>
      </c>
      <c r="T174" s="224">
        <f>S174*H174</f>
        <v>0</v>
      </c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  <c r="AE174" s="40"/>
      <c r="AR174" s="225" t="s">
        <v>517</v>
      </c>
      <c r="AT174" s="225" t="s">
        <v>154</v>
      </c>
      <c r="AU174" s="225" t="s">
        <v>81</v>
      </c>
      <c r="AY174" s="19" t="s">
        <v>152</v>
      </c>
      <c r="BE174" s="226">
        <f>IF(N174="základní",J174,0)</f>
        <v>0</v>
      </c>
      <c r="BF174" s="226">
        <f>IF(N174="snížená",J174,0)</f>
        <v>0</v>
      </c>
      <c r="BG174" s="226">
        <f>IF(N174="zákl. přenesená",J174,0)</f>
        <v>0</v>
      </c>
      <c r="BH174" s="226">
        <f>IF(N174="sníž. přenesená",J174,0)</f>
        <v>0</v>
      </c>
      <c r="BI174" s="226">
        <f>IF(N174="nulová",J174,0)</f>
        <v>0</v>
      </c>
      <c r="BJ174" s="19" t="s">
        <v>79</v>
      </c>
      <c r="BK174" s="226">
        <f>ROUND(I174*H174,2)</f>
        <v>0</v>
      </c>
      <c r="BL174" s="19" t="s">
        <v>517</v>
      </c>
      <c r="BM174" s="225" t="s">
        <v>1134</v>
      </c>
    </row>
    <row r="175" s="2" customFormat="1" ht="16.5" customHeight="1">
      <c r="A175" s="40"/>
      <c r="B175" s="41"/>
      <c r="C175" s="214" t="s">
        <v>393</v>
      </c>
      <c r="D175" s="214" t="s">
        <v>154</v>
      </c>
      <c r="E175" s="215" t="s">
        <v>1135</v>
      </c>
      <c r="F175" s="216" t="s">
        <v>1136</v>
      </c>
      <c r="G175" s="217" t="s">
        <v>157</v>
      </c>
      <c r="H175" s="218">
        <v>2</v>
      </c>
      <c r="I175" s="219"/>
      <c r="J175" s="220">
        <f>ROUND(I175*H175,2)</f>
        <v>0</v>
      </c>
      <c r="K175" s="216" t="s">
        <v>19</v>
      </c>
      <c r="L175" s="46"/>
      <c r="M175" s="221" t="s">
        <v>19</v>
      </c>
      <c r="N175" s="222" t="s">
        <v>43</v>
      </c>
      <c r="O175" s="86"/>
      <c r="P175" s="223">
        <f>O175*H175</f>
        <v>0</v>
      </c>
      <c r="Q175" s="223">
        <v>0</v>
      </c>
      <c r="R175" s="223">
        <f>Q175*H175</f>
        <v>0</v>
      </c>
      <c r="S175" s="223">
        <v>0</v>
      </c>
      <c r="T175" s="224">
        <f>S175*H175</f>
        <v>0</v>
      </c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  <c r="AE175" s="40"/>
      <c r="AR175" s="225" t="s">
        <v>517</v>
      </c>
      <c r="AT175" s="225" t="s">
        <v>154</v>
      </c>
      <c r="AU175" s="225" t="s">
        <v>81</v>
      </c>
      <c r="AY175" s="19" t="s">
        <v>152</v>
      </c>
      <c r="BE175" s="226">
        <f>IF(N175="základní",J175,0)</f>
        <v>0</v>
      </c>
      <c r="BF175" s="226">
        <f>IF(N175="snížená",J175,0)</f>
        <v>0</v>
      </c>
      <c r="BG175" s="226">
        <f>IF(N175="zákl. přenesená",J175,0)</f>
        <v>0</v>
      </c>
      <c r="BH175" s="226">
        <f>IF(N175="sníž. přenesená",J175,0)</f>
        <v>0</v>
      </c>
      <c r="BI175" s="226">
        <f>IF(N175="nulová",J175,0)</f>
        <v>0</v>
      </c>
      <c r="BJ175" s="19" t="s">
        <v>79</v>
      </c>
      <c r="BK175" s="226">
        <f>ROUND(I175*H175,2)</f>
        <v>0</v>
      </c>
      <c r="BL175" s="19" t="s">
        <v>517</v>
      </c>
      <c r="BM175" s="225" t="s">
        <v>1137</v>
      </c>
    </row>
    <row r="176" s="12" customFormat="1" ht="22.8" customHeight="1">
      <c r="A176" s="12"/>
      <c r="B176" s="198"/>
      <c r="C176" s="199"/>
      <c r="D176" s="200" t="s">
        <v>71</v>
      </c>
      <c r="E176" s="212" t="s">
        <v>1138</v>
      </c>
      <c r="F176" s="212" t="s">
        <v>1139</v>
      </c>
      <c r="G176" s="199"/>
      <c r="H176" s="199"/>
      <c r="I176" s="202"/>
      <c r="J176" s="213">
        <f>BK176</f>
        <v>0</v>
      </c>
      <c r="K176" s="199"/>
      <c r="L176" s="204"/>
      <c r="M176" s="205"/>
      <c r="N176" s="206"/>
      <c r="O176" s="206"/>
      <c r="P176" s="207">
        <f>SUM(P177:P213)</f>
        <v>0</v>
      </c>
      <c r="Q176" s="206"/>
      <c r="R176" s="207">
        <f>SUM(R177:R213)</f>
        <v>1.75070075</v>
      </c>
      <c r="S176" s="206"/>
      <c r="T176" s="208">
        <f>SUM(T177:T213)</f>
        <v>0</v>
      </c>
      <c r="U176" s="12"/>
      <c r="V176" s="12"/>
      <c r="W176" s="12"/>
      <c r="X176" s="12"/>
      <c r="Y176" s="12"/>
      <c r="Z176" s="12"/>
      <c r="AA176" s="12"/>
      <c r="AB176" s="12"/>
      <c r="AC176" s="12"/>
      <c r="AD176" s="12"/>
      <c r="AE176" s="12"/>
      <c r="AR176" s="209" t="s">
        <v>170</v>
      </c>
      <c r="AT176" s="210" t="s">
        <v>71</v>
      </c>
      <c r="AU176" s="210" t="s">
        <v>79</v>
      </c>
      <c r="AY176" s="209" t="s">
        <v>152</v>
      </c>
      <c r="BK176" s="211">
        <f>SUM(BK177:BK213)</f>
        <v>0</v>
      </c>
    </row>
    <row r="177" s="2" customFormat="1" ht="21.75" customHeight="1">
      <c r="A177" s="40"/>
      <c r="B177" s="41"/>
      <c r="C177" s="214" t="s">
        <v>397</v>
      </c>
      <c r="D177" s="214" t="s">
        <v>154</v>
      </c>
      <c r="E177" s="215" t="s">
        <v>1140</v>
      </c>
      <c r="F177" s="216" t="s">
        <v>1141</v>
      </c>
      <c r="G177" s="217" t="s">
        <v>157</v>
      </c>
      <c r="H177" s="218">
        <v>2</v>
      </c>
      <c r="I177" s="219"/>
      <c r="J177" s="220">
        <f>ROUND(I177*H177,2)</f>
        <v>0</v>
      </c>
      <c r="K177" s="216" t="s">
        <v>19</v>
      </c>
      <c r="L177" s="46"/>
      <c r="M177" s="221" t="s">
        <v>19</v>
      </c>
      <c r="N177" s="222" t="s">
        <v>43</v>
      </c>
      <c r="O177" s="86"/>
      <c r="P177" s="223">
        <f>O177*H177</f>
        <v>0</v>
      </c>
      <c r="Q177" s="223">
        <v>0</v>
      </c>
      <c r="R177" s="223">
        <f>Q177*H177</f>
        <v>0</v>
      </c>
      <c r="S177" s="223">
        <v>0</v>
      </c>
      <c r="T177" s="224">
        <f>S177*H177</f>
        <v>0</v>
      </c>
      <c r="U177" s="40"/>
      <c r="V177" s="40"/>
      <c r="W177" s="40"/>
      <c r="X177" s="40"/>
      <c r="Y177" s="40"/>
      <c r="Z177" s="40"/>
      <c r="AA177" s="40"/>
      <c r="AB177" s="40"/>
      <c r="AC177" s="40"/>
      <c r="AD177" s="40"/>
      <c r="AE177" s="40"/>
      <c r="AR177" s="225" t="s">
        <v>517</v>
      </c>
      <c r="AT177" s="225" t="s">
        <v>154</v>
      </c>
      <c r="AU177" s="225" t="s">
        <v>81</v>
      </c>
      <c r="AY177" s="19" t="s">
        <v>152</v>
      </c>
      <c r="BE177" s="226">
        <f>IF(N177="základní",J177,0)</f>
        <v>0</v>
      </c>
      <c r="BF177" s="226">
        <f>IF(N177="snížená",J177,0)</f>
        <v>0</v>
      </c>
      <c r="BG177" s="226">
        <f>IF(N177="zákl. přenesená",J177,0)</f>
        <v>0</v>
      </c>
      <c r="BH177" s="226">
        <f>IF(N177="sníž. přenesená",J177,0)</f>
        <v>0</v>
      </c>
      <c r="BI177" s="226">
        <f>IF(N177="nulová",J177,0)</f>
        <v>0</v>
      </c>
      <c r="BJ177" s="19" t="s">
        <v>79</v>
      </c>
      <c r="BK177" s="226">
        <f>ROUND(I177*H177,2)</f>
        <v>0</v>
      </c>
      <c r="BL177" s="19" t="s">
        <v>517</v>
      </c>
      <c r="BM177" s="225" t="s">
        <v>1142</v>
      </c>
    </row>
    <row r="178" s="2" customFormat="1" ht="16.5" customHeight="1">
      <c r="A178" s="40"/>
      <c r="B178" s="41"/>
      <c r="C178" s="214" t="s">
        <v>401</v>
      </c>
      <c r="D178" s="214" t="s">
        <v>154</v>
      </c>
      <c r="E178" s="215" t="s">
        <v>1143</v>
      </c>
      <c r="F178" s="216" t="s">
        <v>1144</v>
      </c>
      <c r="G178" s="217" t="s">
        <v>328</v>
      </c>
      <c r="H178" s="218">
        <v>2</v>
      </c>
      <c r="I178" s="219"/>
      <c r="J178" s="220">
        <f>ROUND(I178*H178,2)</f>
        <v>0</v>
      </c>
      <c r="K178" s="216" t="s">
        <v>19</v>
      </c>
      <c r="L178" s="46"/>
      <c r="M178" s="221" t="s">
        <v>19</v>
      </c>
      <c r="N178" s="222" t="s">
        <v>43</v>
      </c>
      <c r="O178" s="86"/>
      <c r="P178" s="223">
        <f>O178*H178</f>
        <v>0</v>
      </c>
      <c r="Q178" s="223">
        <v>0</v>
      </c>
      <c r="R178" s="223">
        <f>Q178*H178</f>
        <v>0</v>
      </c>
      <c r="S178" s="223">
        <v>0</v>
      </c>
      <c r="T178" s="224">
        <f>S178*H178</f>
        <v>0</v>
      </c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  <c r="AE178" s="40"/>
      <c r="AR178" s="225" t="s">
        <v>517</v>
      </c>
      <c r="AT178" s="225" t="s">
        <v>154</v>
      </c>
      <c r="AU178" s="225" t="s">
        <v>81</v>
      </c>
      <c r="AY178" s="19" t="s">
        <v>152</v>
      </c>
      <c r="BE178" s="226">
        <f>IF(N178="základní",J178,0)</f>
        <v>0</v>
      </c>
      <c r="BF178" s="226">
        <f>IF(N178="snížená",J178,0)</f>
        <v>0</v>
      </c>
      <c r="BG178" s="226">
        <f>IF(N178="zákl. přenesená",J178,0)</f>
        <v>0</v>
      </c>
      <c r="BH178" s="226">
        <f>IF(N178="sníž. přenesená",J178,0)</f>
        <v>0</v>
      </c>
      <c r="BI178" s="226">
        <f>IF(N178="nulová",J178,0)</f>
        <v>0</v>
      </c>
      <c r="BJ178" s="19" t="s">
        <v>79</v>
      </c>
      <c r="BK178" s="226">
        <f>ROUND(I178*H178,2)</f>
        <v>0</v>
      </c>
      <c r="BL178" s="19" t="s">
        <v>517</v>
      </c>
      <c r="BM178" s="225" t="s">
        <v>1145</v>
      </c>
    </row>
    <row r="179" s="2" customFormat="1" ht="16.5" customHeight="1">
      <c r="A179" s="40"/>
      <c r="B179" s="41"/>
      <c r="C179" s="265" t="s">
        <v>210</v>
      </c>
      <c r="D179" s="265" t="s">
        <v>298</v>
      </c>
      <c r="E179" s="266" t="s">
        <v>1146</v>
      </c>
      <c r="F179" s="267" t="s">
        <v>1147</v>
      </c>
      <c r="G179" s="268" t="s">
        <v>157</v>
      </c>
      <c r="H179" s="269">
        <v>2</v>
      </c>
      <c r="I179" s="270"/>
      <c r="J179" s="271">
        <f>ROUND(I179*H179,2)</f>
        <v>0</v>
      </c>
      <c r="K179" s="267" t="s">
        <v>19</v>
      </c>
      <c r="L179" s="272"/>
      <c r="M179" s="273" t="s">
        <v>19</v>
      </c>
      <c r="N179" s="274" t="s">
        <v>43</v>
      </c>
      <c r="O179" s="86"/>
      <c r="P179" s="223">
        <f>O179*H179</f>
        <v>0</v>
      </c>
      <c r="Q179" s="223">
        <v>0</v>
      </c>
      <c r="R179" s="223">
        <f>Q179*H179</f>
        <v>0</v>
      </c>
      <c r="S179" s="223">
        <v>0</v>
      </c>
      <c r="T179" s="224">
        <f>S179*H179</f>
        <v>0</v>
      </c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  <c r="AE179" s="40"/>
      <c r="AR179" s="225" t="s">
        <v>492</v>
      </c>
      <c r="AT179" s="225" t="s">
        <v>298</v>
      </c>
      <c r="AU179" s="225" t="s">
        <v>81</v>
      </c>
      <c r="AY179" s="19" t="s">
        <v>152</v>
      </c>
      <c r="BE179" s="226">
        <f>IF(N179="základní",J179,0)</f>
        <v>0</v>
      </c>
      <c r="BF179" s="226">
        <f>IF(N179="snížená",J179,0)</f>
        <v>0</v>
      </c>
      <c r="BG179" s="226">
        <f>IF(N179="zákl. přenesená",J179,0)</f>
        <v>0</v>
      </c>
      <c r="BH179" s="226">
        <f>IF(N179="sníž. přenesená",J179,0)</f>
        <v>0</v>
      </c>
      <c r="BI179" s="226">
        <f>IF(N179="nulová",J179,0)</f>
        <v>0</v>
      </c>
      <c r="BJ179" s="19" t="s">
        <v>79</v>
      </c>
      <c r="BK179" s="226">
        <f>ROUND(I179*H179,2)</f>
        <v>0</v>
      </c>
      <c r="BL179" s="19" t="s">
        <v>517</v>
      </c>
      <c r="BM179" s="225" t="s">
        <v>1148</v>
      </c>
    </row>
    <row r="180" s="2" customFormat="1" ht="16.5" customHeight="1">
      <c r="A180" s="40"/>
      <c r="B180" s="41"/>
      <c r="C180" s="265" t="s">
        <v>411</v>
      </c>
      <c r="D180" s="265" t="s">
        <v>298</v>
      </c>
      <c r="E180" s="266" t="s">
        <v>1149</v>
      </c>
      <c r="F180" s="267" t="s">
        <v>1150</v>
      </c>
      <c r="G180" s="268" t="s">
        <v>239</v>
      </c>
      <c r="H180" s="269">
        <v>0.52000000000000002</v>
      </c>
      <c r="I180" s="270"/>
      <c r="J180" s="271">
        <f>ROUND(I180*H180,2)</f>
        <v>0</v>
      </c>
      <c r="K180" s="267" t="s">
        <v>19</v>
      </c>
      <c r="L180" s="272"/>
      <c r="M180" s="273" t="s">
        <v>19</v>
      </c>
      <c r="N180" s="274" t="s">
        <v>43</v>
      </c>
      <c r="O180" s="86"/>
      <c r="P180" s="223">
        <f>O180*H180</f>
        <v>0</v>
      </c>
      <c r="Q180" s="223">
        <v>2.234</v>
      </c>
      <c r="R180" s="223">
        <f>Q180*H180</f>
        <v>1.1616800000000001</v>
      </c>
      <c r="S180" s="223">
        <v>0</v>
      </c>
      <c r="T180" s="224">
        <f>S180*H180</f>
        <v>0</v>
      </c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  <c r="AE180" s="40"/>
      <c r="AR180" s="225" t="s">
        <v>199</v>
      </c>
      <c r="AT180" s="225" t="s">
        <v>298</v>
      </c>
      <c r="AU180" s="225" t="s">
        <v>81</v>
      </c>
      <c r="AY180" s="19" t="s">
        <v>152</v>
      </c>
      <c r="BE180" s="226">
        <f>IF(N180="základní",J180,0)</f>
        <v>0</v>
      </c>
      <c r="BF180" s="226">
        <f>IF(N180="snížená",J180,0)</f>
        <v>0</v>
      </c>
      <c r="BG180" s="226">
        <f>IF(N180="zákl. přenesená",J180,0)</f>
        <v>0</v>
      </c>
      <c r="BH180" s="226">
        <f>IF(N180="sníž. přenesená",J180,0)</f>
        <v>0</v>
      </c>
      <c r="BI180" s="226">
        <f>IF(N180="nulová",J180,0)</f>
        <v>0</v>
      </c>
      <c r="BJ180" s="19" t="s">
        <v>79</v>
      </c>
      <c r="BK180" s="226">
        <f>ROUND(I180*H180,2)</f>
        <v>0</v>
      </c>
      <c r="BL180" s="19" t="s">
        <v>159</v>
      </c>
      <c r="BM180" s="225" t="s">
        <v>1151</v>
      </c>
    </row>
    <row r="181" s="2" customFormat="1" ht="16.5" customHeight="1">
      <c r="A181" s="40"/>
      <c r="B181" s="41"/>
      <c r="C181" s="265" t="s">
        <v>416</v>
      </c>
      <c r="D181" s="265" t="s">
        <v>298</v>
      </c>
      <c r="E181" s="266" t="s">
        <v>1152</v>
      </c>
      <c r="F181" s="267" t="s">
        <v>1153</v>
      </c>
      <c r="G181" s="268" t="s">
        <v>182</v>
      </c>
      <c r="H181" s="269">
        <v>4</v>
      </c>
      <c r="I181" s="270"/>
      <c r="J181" s="271">
        <f>ROUND(I181*H181,2)</f>
        <v>0</v>
      </c>
      <c r="K181" s="267" t="s">
        <v>158</v>
      </c>
      <c r="L181" s="272"/>
      <c r="M181" s="273" t="s">
        <v>19</v>
      </c>
      <c r="N181" s="274" t="s">
        <v>43</v>
      </c>
      <c r="O181" s="86"/>
      <c r="P181" s="223">
        <f>O181*H181</f>
        <v>0</v>
      </c>
      <c r="Q181" s="223">
        <v>0.13500000000000001</v>
      </c>
      <c r="R181" s="223">
        <f>Q181*H181</f>
        <v>0.54000000000000004</v>
      </c>
      <c r="S181" s="223">
        <v>0</v>
      </c>
      <c r="T181" s="224">
        <f>S181*H181</f>
        <v>0</v>
      </c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  <c r="AE181" s="40"/>
      <c r="AR181" s="225" t="s">
        <v>199</v>
      </c>
      <c r="AT181" s="225" t="s">
        <v>298</v>
      </c>
      <c r="AU181" s="225" t="s">
        <v>81</v>
      </c>
      <c r="AY181" s="19" t="s">
        <v>152</v>
      </c>
      <c r="BE181" s="226">
        <f>IF(N181="základní",J181,0)</f>
        <v>0</v>
      </c>
      <c r="BF181" s="226">
        <f>IF(N181="snížená",J181,0)</f>
        <v>0</v>
      </c>
      <c r="BG181" s="226">
        <f>IF(N181="zákl. přenesená",J181,0)</f>
        <v>0</v>
      </c>
      <c r="BH181" s="226">
        <f>IF(N181="sníž. přenesená",J181,0)</f>
        <v>0</v>
      </c>
      <c r="BI181" s="226">
        <f>IF(N181="nulová",J181,0)</f>
        <v>0</v>
      </c>
      <c r="BJ181" s="19" t="s">
        <v>79</v>
      </c>
      <c r="BK181" s="226">
        <f>ROUND(I181*H181,2)</f>
        <v>0</v>
      </c>
      <c r="BL181" s="19" t="s">
        <v>159</v>
      </c>
      <c r="BM181" s="225" t="s">
        <v>1154</v>
      </c>
    </row>
    <row r="182" s="2" customFormat="1" ht="16.5" customHeight="1">
      <c r="A182" s="40"/>
      <c r="B182" s="41"/>
      <c r="C182" s="214" t="s">
        <v>423</v>
      </c>
      <c r="D182" s="214" t="s">
        <v>154</v>
      </c>
      <c r="E182" s="215" t="s">
        <v>1155</v>
      </c>
      <c r="F182" s="216" t="s">
        <v>1156</v>
      </c>
      <c r="G182" s="217" t="s">
        <v>227</v>
      </c>
      <c r="H182" s="218">
        <v>100</v>
      </c>
      <c r="I182" s="219"/>
      <c r="J182" s="220">
        <f>ROUND(I182*H182,2)</f>
        <v>0</v>
      </c>
      <c r="K182" s="216" t="s">
        <v>158</v>
      </c>
      <c r="L182" s="46"/>
      <c r="M182" s="221" t="s">
        <v>19</v>
      </c>
      <c r="N182" s="222" t="s">
        <v>43</v>
      </c>
      <c r="O182" s="86"/>
      <c r="P182" s="223">
        <f>O182*H182</f>
        <v>0</v>
      </c>
      <c r="Q182" s="223">
        <v>0</v>
      </c>
      <c r="R182" s="223">
        <f>Q182*H182</f>
        <v>0</v>
      </c>
      <c r="S182" s="223">
        <v>0</v>
      </c>
      <c r="T182" s="224">
        <f>S182*H182</f>
        <v>0</v>
      </c>
      <c r="U182" s="40"/>
      <c r="V182" s="40"/>
      <c r="W182" s="40"/>
      <c r="X182" s="40"/>
      <c r="Y182" s="40"/>
      <c r="Z182" s="40"/>
      <c r="AA182" s="40"/>
      <c r="AB182" s="40"/>
      <c r="AC182" s="40"/>
      <c r="AD182" s="40"/>
      <c r="AE182" s="40"/>
      <c r="AR182" s="225" t="s">
        <v>517</v>
      </c>
      <c r="AT182" s="225" t="s">
        <v>154</v>
      </c>
      <c r="AU182" s="225" t="s">
        <v>81</v>
      </c>
      <c r="AY182" s="19" t="s">
        <v>152</v>
      </c>
      <c r="BE182" s="226">
        <f>IF(N182="základní",J182,0)</f>
        <v>0</v>
      </c>
      <c r="BF182" s="226">
        <f>IF(N182="snížená",J182,0)</f>
        <v>0</v>
      </c>
      <c r="BG182" s="226">
        <f>IF(N182="zákl. přenesená",J182,0)</f>
        <v>0</v>
      </c>
      <c r="BH182" s="226">
        <f>IF(N182="sníž. přenesená",J182,0)</f>
        <v>0</v>
      </c>
      <c r="BI182" s="226">
        <f>IF(N182="nulová",J182,0)</f>
        <v>0</v>
      </c>
      <c r="BJ182" s="19" t="s">
        <v>79</v>
      </c>
      <c r="BK182" s="226">
        <f>ROUND(I182*H182,2)</f>
        <v>0</v>
      </c>
      <c r="BL182" s="19" t="s">
        <v>517</v>
      </c>
      <c r="BM182" s="225" t="s">
        <v>1157</v>
      </c>
    </row>
    <row r="183" s="2" customFormat="1">
      <c r="A183" s="40"/>
      <c r="B183" s="41"/>
      <c r="C183" s="42"/>
      <c r="D183" s="227" t="s">
        <v>161</v>
      </c>
      <c r="E183" s="42"/>
      <c r="F183" s="228" t="s">
        <v>1158</v>
      </c>
      <c r="G183" s="42"/>
      <c r="H183" s="42"/>
      <c r="I183" s="229"/>
      <c r="J183" s="42"/>
      <c r="K183" s="42"/>
      <c r="L183" s="46"/>
      <c r="M183" s="230"/>
      <c r="N183" s="231"/>
      <c r="O183" s="86"/>
      <c r="P183" s="86"/>
      <c r="Q183" s="86"/>
      <c r="R183" s="86"/>
      <c r="S183" s="86"/>
      <c r="T183" s="87"/>
      <c r="U183" s="40"/>
      <c r="V183" s="40"/>
      <c r="W183" s="40"/>
      <c r="X183" s="40"/>
      <c r="Y183" s="40"/>
      <c r="Z183" s="40"/>
      <c r="AA183" s="40"/>
      <c r="AB183" s="40"/>
      <c r="AC183" s="40"/>
      <c r="AD183" s="40"/>
      <c r="AE183" s="40"/>
      <c r="AT183" s="19" t="s">
        <v>161</v>
      </c>
      <c r="AU183" s="19" t="s">
        <v>81</v>
      </c>
    </row>
    <row r="184" s="2" customFormat="1" ht="16.5" customHeight="1">
      <c r="A184" s="40"/>
      <c r="B184" s="41"/>
      <c r="C184" s="214" t="s">
        <v>429</v>
      </c>
      <c r="D184" s="214" t="s">
        <v>154</v>
      </c>
      <c r="E184" s="215" t="s">
        <v>1159</v>
      </c>
      <c r="F184" s="216" t="s">
        <v>1160</v>
      </c>
      <c r="G184" s="217" t="s">
        <v>227</v>
      </c>
      <c r="H184" s="218">
        <v>50</v>
      </c>
      <c r="I184" s="219"/>
      <c r="J184" s="220">
        <f>ROUND(I184*H184,2)</f>
        <v>0</v>
      </c>
      <c r="K184" s="216" t="s">
        <v>158</v>
      </c>
      <c r="L184" s="46"/>
      <c r="M184" s="221" t="s">
        <v>19</v>
      </c>
      <c r="N184" s="222" t="s">
        <v>43</v>
      </c>
      <c r="O184" s="86"/>
      <c r="P184" s="223">
        <f>O184*H184</f>
        <v>0</v>
      </c>
      <c r="Q184" s="223">
        <v>0</v>
      </c>
      <c r="R184" s="223">
        <f>Q184*H184</f>
        <v>0</v>
      </c>
      <c r="S184" s="223">
        <v>0</v>
      </c>
      <c r="T184" s="224">
        <f>S184*H184</f>
        <v>0</v>
      </c>
      <c r="U184" s="40"/>
      <c r="V184" s="40"/>
      <c r="W184" s="40"/>
      <c r="X184" s="40"/>
      <c r="Y184" s="40"/>
      <c r="Z184" s="40"/>
      <c r="AA184" s="40"/>
      <c r="AB184" s="40"/>
      <c r="AC184" s="40"/>
      <c r="AD184" s="40"/>
      <c r="AE184" s="40"/>
      <c r="AR184" s="225" t="s">
        <v>517</v>
      </c>
      <c r="AT184" s="225" t="s">
        <v>154</v>
      </c>
      <c r="AU184" s="225" t="s">
        <v>81</v>
      </c>
      <c r="AY184" s="19" t="s">
        <v>152</v>
      </c>
      <c r="BE184" s="226">
        <f>IF(N184="základní",J184,0)</f>
        <v>0</v>
      </c>
      <c r="BF184" s="226">
        <f>IF(N184="snížená",J184,0)</f>
        <v>0</v>
      </c>
      <c r="BG184" s="226">
        <f>IF(N184="zákl. přenesená",J184,0)</f>
        <v>0</v>
      </c>
      <c r="BH184" s="226">
        <f>IF(N184="sníž. přenesená",J184,0)</f>
        <v>0</v>
      </c>
      <c r="BI184" s="226">
        <f>IF(N184="nulová",J184,0)</f>
        <v>0</v>
      </c>
      <c r="BJ184" s="19" t="s">
        <v>79</v>
      </c>
      <c r="BK184" s="226">
        <f>ROUND(I184*H184,2)</f>
        <v>0</v>
      </c>
      <c r="BL184" s="19" t="s">
        <v>517</v>
      </c>
      <c r="BM184" s="225" t="s">
        <v>1161</v>
      </c>
    </row>
    <row r="185" s="2" customFormat="1">
      <c r="A185" s="40"/>
      <c r="B185" s="41"/>
      <c r="C185" s="42"/>
      <c r="D185" s="227" t="s">
        <v>161</v>
      </c>
      <c r="E185" s="42"/>
      <c r="F185" s="228" t="s">
        <v>1162</v>
      </c>
      <c r="G185" s="42"/>
      <c r="H185" s="42"/>
      <c r="I185" s="229"/>
      <c r="J185" s="42"/>
      <c r="K185" s="42"/>
      <c r="L185" s="46"/>
      <c r="M185" s="230"/>
      <c r="N185" s="231"/>
      <c r="O185" s="86"/>
      <c r="P185" s="86"/>
      <c r="Q185" s="86"/>
      <c r="R185" s="86"/>
      <c r="S185" s="86"/>
      <c r="T185" s="87"/>
      <c r="U185" s="40"/>
      <c r="V185" s="40"/>
      <c r="W185" s="40"/>
      <c r="X185" s="40"/>
      <c r="Y185" s="40"/>
      <c r="Z185" s="40"/>
      <c r="AA185" s="40"/>
      <c r="AB185" s="40"/>
      <c r="AC185" s="40"/>
      <c r="AD185" s="40"/>
      <c r="AE185" s="40"/>
      <c r="AT185" s="19" t="s">
        <v>161</v>
      </c>
      <c r="AU185" s="19" t="s">
        <v>81</v>
      </c>
    </row>
    <row r="186" s="2" customFormat="1" ht="21.75" customHeight="1">
      <c r="A186" s="40"/>
      <c r="B186" s="41"/>
      <c r="C186" s="214" t="s">
        <v>435</v>
      </c>
      <c r="D186" s="214" t="s">
        <v>154</v>
      </c>
      <c r="E186" s="215" t="s">
        <v>1163</v>
      </c>
      <c r="F186" s="216" t="s">
        <v>1164</v>
      </c>
      <c r="G186" s="217" t="s">
        <v>239</v>
      </c>
      <c r="H186" s="218">
        <v>40</v>
      </c>
      <c r="I186" s="219"/>
      <c r="J186" s="220">
        <f>ROUND(I186*H186,2)</f>
        <v>0</v>
      </c>
      <c r="K186" s="216" t="s">
        <v>158</v>
      </c>
      <c r="L186" s="46"/>
      <c r="M186" s="221" t="s">
        <v>19</v>
      </c>
      <c r="N186" s="222" t="s">
        <v>43</v>
      </c>
      <c r="O186" s="86"/>
      <c r="P186" s="223">
        <f>O186*H186</f>
        <v>0</v>
      </c>
      <c r="Q186" s="223">
        <v>0</v>
      </c>
      <c r="R186" s="223">
        <f>Q186*H186</f>
        <v>0</v>
      </c>
      <c r="S186" s="223">
        <v>0</v>
      </c>
      <c r="T186" s="224">
        <f>S186*H186</f>
        <v>0</v>
      </c>
      <c r="U186" s="40"/>
      <c r="V186" s="40"/>
      <c r="W186" s="40"/>
      <c r="X186" s="40"/>
      <c r="Y186" s="40"/>
      <c r="Z186" s="40"/>
      <c r="AA186" s="40"/>
      <c r="AB186" s="40"/>
      <c r="AC186" s="40"/>
      <c r="AD186" s="40"/>
      <c r="AE186" s="40"/>
      <c r="AR186" s="225" t="s">
        <v>517</v>
      </c>
      <c r="AT186" s="225" t="s">
        <v>154</v>
      </c>
      <c r="AU186" s="225" t="s">
        <v>81</v>
      </c>
      <c r="AY186" s="19" t="s">
        <v>152</v>
      </c>
      <c r="BE186" s="226">
        <f>IF(N186="základní",J186,0)</f>
        <v>0</v>
      </c>
      <c r="BF186" s="226">
        <f>IF(N186="snížená",J186,0)</f>
        <v>0</v>
      </c>
      <c r="BG186" s="226">
        <f>IF(N186="zákl. přenesená",J186,0)</f>
        <v>0</v>
      </c>
      <c r="BH186" s="226">
        <f>IF(N186="sníž. přenesená",J186,0)</f>
        <v>0</v>
      </c>
      <c r="BI186" s="226">
        <f>IF(N186="nulová",J186,0)</f>
        <v>0</v>
      </c>
      <c r="BJ186" s="19" t="s">
        <v>79</v>
      </c>
      <c r="BK186" s="226">
        <f>ROUND(I186*H186,2)</f>
        <v>0</v>
      </c>
      <c r="BL186" s="19" t="s">
        <v>517</v>
      </c>
      <c r="BM186" s="225" t="s">
        <v>1165</v>
      </c>
    </row>
    <row r="187" s="2" customFormat="1">
      <c r="A187" s="40"/>
      <c r="B187" s="41"/>
      <c r="C187" s="42"/>
      <c r="D187" s="227" t="s">
        <v>161</v>
      </c>
      <c r="E187" s="42"/>
      <c r="F187" s="228" t="s">
        <v>1166</v>
      </c>
      <c r="G187" s="42"/>
      <c r="H187" s="42"/>
      <c r="I187" s="229"/>
      <c r="J187" s="42"/>
      <c r="K187" s="42"/>
      <c r="L187" s="46"/>
      <c r="M187" s="230"/>
      <c r="N187" s="231"/>
      <c r="O187" s="86"/>
      <c r="P187" s="86"/>
      <c r="Q187" s="86"/>
      <c r="R187" s="86"/>
      <c r="S187" s="86"/>
      <c r="T187" s="87"/>
      <c r="U187" s="40"/>
      <c r="V187" s="40"/>
      <c r="W187" s="40"/>
      <c r="X187" s="40"/>
      <c r="Y187" s="40"/>
      <c r="Z187" s="40"/>
      <c r="AA187" s="40"/>
      <c r="AB187" s="40"/>
      <c r="AC187" s="40"/>
      <c r="AD187" s="40"/>
      <c r="AE187" s="40"/>
      <c r="AT187" s="19" t="s">
        <v>161</v>
      </c>
      <c r="AU187" s="19" t="s">
        <v>81</v>
      </c>
    </row>
    <row r="188" s="14" customFormat="1">
      <c r="A188" s="14"/>
      <c r="B188" s="243"/>
      <c r="C188" s="244"/>
      <c r="D188" s="234" t="s">
        <v>163</v>
      </c>
      <c r="E188" s="245" t="s">
        <v>19</v>
      </c>
      <c r="F188" s="246" t="s">
        <v>1521</v>
      </c>
      <c r="G188" s="244"/>
      <c r="H188" s="247">
        <v>53</v>
      </c>
      <c r="I188" s="248"/>
      <c r="J188" s="244"/>
      <c r="K188" s="244"/>
      <c r="L188" s="249"/>
      <c r="M188" s="250"/>
      <c r="N188" s="251"/>
      <c r="O188" s="251"/>
      <c r="P188" s="251"/>
      <c r="Q188" s="251"/>
      <c r="R188" s="251"/>
      <c r="S188" s="251"/>
      <c r="T188" s="252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T188" s="253" t="s">
        <v>163</v>
      </c>
      <c r="AU188" s="253" t="s">
        <v>81</v>
      </c>
      <c r="AV188" s="14" t="s">
        <v>81</v>
      </c>
      <c r="AW188" s="14" t="s">
        <v>33</v>
      </c>
      <c r="AX188" s="14" t="s">
        <v>72</v>
      </c>
      <c r="AY188" s="253" t="s">
        <v>152</v>
      </c>
    </row>
    <row r="189" s="14" customFormat="1">
      <c r="A189" s="14"/>
      <c r="B189" s="243"/>
      <c r="C189" s="244"/>
      <c r="D189" s="234" t="s">
        <v>163</v>
      </c>
      <c r="E189" s="245" t="s">
        <v>19</v>
      </c>
      <c r="F189" s="246" t="s">
        <v>1522</v>
      </c>
      <c r="G189" s="244"/>
      <c r="H189" s="247">
        <v>-13</v>
      </c>
      <c r="I189" s="248"/>
      <c r="J189" s="244"/>
      <c r="K189" s="244"/>
      <c r="L189" s="249"/>
      <c r="M189" s="250"/>
      <c r="N189" s="251"/>
      <c r="O189" s="251"/>
      <c r="P189" s="251"/>
      <c r="Q189" s="251"/>
      <c r="R189" s="251"/>
      <c r="S189" s="251"/>
      <c r="T189" s="252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T189" s="253" t="s">
        <v>163</v>
      </c>
      <c r="AU189" s="253" t="s">
        <v>81</v>
      </c>
      <c r="AV189" s="14" t="s">
        <v>81</v>
      </c>
      <c r="AW189" s="14" t="s">
        <v>33</v>
      </c>
      <c r="AX189" s="14" t="s">
        <v>72</v>
      </c>
      <c r="AY189" s="253" t="s">
        <v>152</v>
      </c>
    </row>
    <row r="190" s="15" customFormat="1">
      <c r="A190" s="15"/>
      <c r="B190" s="254"/>
      <c r="C190" s="255"/>
      <c r="D190" s="234" t="s">
        <v>163</v>
      </c>
      <c r="E190" s="256" t="s">
        <v>19</v>
      </c>
      <c r="F190" s="257" t="s">
        <v>212</v>
      </c>
      <c r="G190" s="255"/>
      <c r="H190" s="258">
        <v>40</v>
      </c>
      <c r="I190" s="259"/>
      <c r="J190" s="255"/>
      <c r="K190" s="255"/>
      <c r="L190" s="260"/>
      <c r="M190" s="261"/>
      <c r="N190" s="262"/>
      <c r="O190" s="262"/>
      <c r="P190" s="262"/>
      <c r="Q190" s="262"/>
      <c r="R190" s="262"/>
      <c r="S190" s="262"/>
      <c r="T190" s="263"/>
      <c r="U190" s="15"/>
      <c r="V190" s="15"/>
      <c r="W190" s="15"/>
      <c r="X190" s="15"/>
      <c r="Y190" s="15"/>
      <c r="Z190" s="15"/>
      <c r="AA190" s="15"/>
      <c r="AB190" s="15"/>
      <c r="AC190" s="15"/>
      <c r="AD190" s="15"/>
      <c r="AE190" s="15"/>
      <c r="AT190" s="264" t="s">
        <v>163</v>
      </c>
      <c r="AU190" s="264" t="s">
        <v>81</v>
      </c>
      <c r="AV190" s="15" t="s">
        <v>159</v>
      </c>
      <c r="AW190" s="15" t="s">
        <v>33</v>
      </c>
      <c r="AX190" s="15" t="s">
        <v>79</v>
      </c>
      <c r="AY190" s="264" t="s">
        <v>152</v>
      </c>
    </row>
    <row r="191" s="2" customFormat="1" ht="24.15" customHeight="1">
      <c r="A191" s="40"/>
      <c r="B191" s="41"/>
      <c r="C191" s="214" t="s">
        <v>449</v>
      </c>
      <c r="D191" s="214" t="s">
        <v>154</v>
      </c>
      <c r="E191" s="215" t="s">
        <v>1169</v>
      </c>
      <c r="F191" s="216" t="s">
        <v>1170</v>
      </c>
      <c r="G191" s="217" t="s">
        <v>239</v>
      </c>
      <c r="H191" s="218">
        <v>1160</v>
      </c>
      <c r="I191" s="219"/>
      <c r="J191" s="220">
        <f>ROUND(I191*H191,2)</f>
        <v>0</v>
      </c>
      <c r="K191" s="216" t="s">
        <v>158</v>
      </c>
      <c r="L191" s="46"/>
      <c r="M191" s="221" t="s">
        <v>19</v>
      </c>
      <c r="N191" s="222" t="s">
        <v>43</v>
      </c>
      <c r="O191" s="86"/>
      <c r="P191" s="223">
        <f>O191*H191</f>
        <v>0</v>
      </c>
      <c r="Q191" s="223">
        <v>0</v>
      </c>
      <c r="R191" s="223">
        <f>Q191*H191</f>
        <v>0</v>
      </c>
      <c r="S191" s="223">
        <v>0</v>
      </c>
      <c r="T191" s="224">
        <f>S191*H191</f>
        <v>0</v>
      </c>
      <c r="U191" s="40"/>
      <c r="V191" s="40"/>
      <c r="W191" s="40"/>
      <c r="X191" s="40"/>
      <c r="Y191" s="40"/>
      <c r="Z191" s="40"/>
      <c r="AA191" s="40"/>
      <c r="AB191" s="40"/>
      <c r="AC191" s="40"/>
      <c r="AD191" s="40"/>
      <c r="AE191" s="40"/>
      <c r="AR191" s="225" t="s">
        <v>517</v>
      </c>
      <c r="AT191" s="225" t="s">
        <v>154</v>
      </c>
      <c r="AU191" s="225" t="s">
        <v>81</v>
      </c>
      <c r="AY191" s="19" t="s">
        <v>152</v>
      </c>
      <c r="BE191" s="226">
        <f>IF(N191="základní",J191,0)</f>
        <v>0</v>
      </c>
      <c r="BF191" s="226">
        <f>IF(N191="snížená",J191,0)</f>
        <v>0</v>
      </c>
      <c r="BG191" s="226">
        <f>IF(N191="zákl. přenesená",J191,0)</f>
        <v>0</v>
      </c>
      <c r="BH191" s="226">
        <f>IF(N191="sníž. přenesená",J191,0)</f>
        <v>0</v>
      </c>
      <c r="BI191" s="226">
        <f>IF(N191="nulová",J191,0)</f>
        <v>0</v>
      </c>
      <c r="BJ191" s="19" t="s">
        <v>79</v>
      </c>
      <c r="BK191" s="226">
        <f>ROUND(I191*H191,2)</f>
        <v>0</v>
      </c>
      <c r="BL191" s="19" t="s">
        <v>517</v>
      </c>
      <c r="BM191" s="225" t="s">
        <v>1171</v>
      </c>
    </row>
    <row r="192" s="2" customFormat="1">
      <c r="A192" s="40"/>
      <c r="B192" s="41"/>
      <c r="C192" s="42"/>
      <c r="D192" s="227" t="s">
        <v>161</v>
      </c>
      <c r="E192" s="42"/>
      <c r="F192" s="228" t="s">
        <v>1172</v>
      </c>
      <c r="G192" s="42"/>
      <c r="H192" s="42"/>
      <c r="I192" s="229"/>
      <c r="J192" s="42"/>
      <c r="K192" s="42"/>
      <c r="L192" s="46"/>
      <c r="M192" s="230"/>
      <c r="N192" s="231"/>
      <c r="O192" s="86"/>
      <c r="P192" s="86"/>
      <c r="Q192" s="86"/>
      <c r="R192" s="86"/>
      <c r="S192" s="86"/>
      <c r="T192" s="87"/>
      <c r="U192" s="40"/>
      <c r="V192" s="40"/>
      <c r="W192" s="40"/>
      <c r="X192" s="40"/>
      <c r="Y192" s="40"/>
      <c r="Z192" s="40"/>
      <c r="AA192" s="40"/>
      <c r="AB192" s="40"/>
      <c r="AC192" s="40"/>
      <c r="AD192" s="40"/>
      <c r="AE192" s="40"/>
      <c r="AT192" s="19" t="s">
        <v>161</v>
      </c>
      <c r="AU192" s="19" t="s">
        <v>81</v>
      </c>
    </row>
    <row r="193" s="14" customFormat="1">
      <c r="A193" s="14"/>
      <c r="B193" s="243"/>
      <c r="C193" s="244"/>
      <c r="D193" s="234" t="s">
        <v>163</v>
      </c>
      <c r="E193" s="245" t="s">
        <v>19</v>
      </c>
      <c r="F193" s="246" t="s">
        <v>1523</v>
      </c>
      <c r="G193" s="244"/>
      <c r="H193" s="247">
        <v>1160</v>
      </c>
      <c r="I193" s="248"/>
      <c r="J193" s="244"/>
      <c r="K193" s="244"/>
      <c r="L193" s="249"/>
      <c r="M193" s="250"/>
      <c r="N193" s="251"/>
      <c r="O193" s="251"/>
      <c r="P193" s="251"/>
      <c r="Q193" s="251"/>
      <c r="R193" s="251"/>
      <c r="S193" s="251"/>
      <c r="T193" s="252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T193" s="253" t="s">
        <v>163</v>
      </c>
      <c r="AU193" s="253" t="s">
        <v>81</v>
      </c>
      <c r="AV193" s="14" t="s">
        <v>81</v>
      </c>
      <c r="AW193" s="14" t="s">
        <v>33</v>
      </c>
      <c r="AX193" s="14" t="s">
        <v>79</v>
      </c>
      <c r="AY193" s="253" t="s">
        <v>152</v>
      </c>
    </row>
    <row r="194" s="2" customFormat="1" ht="16.5" customHeight="1">
      <c r="A194" s="40"/>
      <c r="B194" s="41"/>
      <c r="C194" s="214" t="s">
        <v>456</v>
      </c>
      <c r="D194" s="214" t="s">
        <v>154</v>
      </c>
      <c r="E194" s="215" t="s">
        <v>1174</v>
      </c>
      <c r="F194" s="216" t="s">
        <v>1175</v>
      </c>
      <c r="G194" s="217" t="s">
        <v>282</v>
      </c>
      <c r="H194" s="218">
        <v>72</v>
      </c>
      <c r="I194" s="219"/>
      <c r="J194" s="220">
        <f>ROUND(I194*H194,2)</f>
        <v>0</v>
      </c>
      <c r="K194" s="216" t="s">
        <v>158</v>
      </c>
      <c r="L194" s="46"/>
      <c r="M194" s="221" t="s">
        <v>19</v>
      </c>
      <c r="N194" s="222" t="s">
        <v>43</v>
      </c>
      <c r="O194" s="86"/>
      <c r="P194" s="223">
        <f>O194*H194</f>
        <v>0</v>
      </c>
      <c r="Q194" s="223">
        <v>0</v>
      </c>
      <c r="R194" s="223">
        <f>Q194*H194</f>
        <v>0</v>
      </c>
      <c r="S194" s="223">
        <v>0</v>
      </c>
      <c r="T194" s="224">
        <f>S194*H194</f>
        <v>0</v>
      </c>
      <c r="U194" s="40"/>
      <c r="V194" s="40"/>
      <c r="W194" s="40"/>
      <c r="X194" s="40"/>
      <c r="Y194" s="40"/>
      <c r="Z194" s="40"/>
      <c r="AA194" s="40"/>
      <c r="AB194" s="40"/>
      <c r="AC194" s="40"/>
      <c r="AD194" s="40"/>
      <c r="AE194" s="40"/>
      <c r="AR194" s="225" t="s">
        <v>517</v>
      </c>
      <c r="AT194" s="225" t="s">
        <v>154</v>
      </c>
      <c r="AU194" s="225" t="s">
        <v>81</v>
      </c>
      <c r="AY194" s="19" t="s">
        <v>152</v>
      </c>
      <c r="BE194" s="226">
        <f>IF(N194="základní",J194,0)</f>
        <v>0</v>
      </c>
      <c r="BF194" s="226">
        <f>IF(N194="snížená",J194,0)</f>
        <v>0</v>
      </c>
      <c r="BG194" s="226">
        <f>IF(N194="zákl. přenesená",J194,0)</f>
        <v>0</v>
      </c>
      <c r="BH194" s="226">
        <f>IF(N194="sníž. přenesená",J194,0)</f>
        <v>0</v>
      </c>
      <c r="BI194" s="226">
        <f>IF(N194="nulová",J194,0)</f>
        <v>0</v>
      </c>
      <c r="BJ194" s="19" t="s">
        <v>79</v>
      </c>
      <c r="BK194" s="226">
        <f>ROUND(I194*H194,2)</f>
        <v>0</v>
      </c>
      <c r="BL194" s="19" t="s">
        <v>517</v>
      </c>
      <c r="BM194" s="225" t="s">
        <v>1176</v>
      </c>
    </row>
    <row r="195" s="2" customFormat="1">
      <c r="A195" s="40"/>
      <c r="B195" s="41"/>
      <c r="C195" s="42"/>
      <c r="D195" s="227" t="s">
        <v>161</v>
      </c>
      <c r="E195" s="42"/>
      <c r="F195" s="228" t="s">
        <v>1177</v>
      </c>
      <c r="G195" s="42"/>
      <c r="H195" s="42"/>
      <c r="I195" s="229"/>
      <c r="J195" s="42"/>
      <c r="K195" s="42"/>
      <c r="L195" s="46"/>
      <c r="M195" s="230"/>
      <c r="N195" s="231"/>
      <c r="O195" s="86"/>
      <c r="P195" s="86"/>
      <c r="Q195" s="86"/>
      <c r="R195" s="86"/>
      <c r="S195" s="86"/>
      <c r="T195" s="87"/>
      <c r="U195" s="40"/>
      <c r="V195" s="40"/>
      <c r="W195" s="40"/>
      <c r="X195" s="40"/>
      <c r="Y195" s="40"/>
      <c r="Z195" s="40"/>
      <c r="AA195" s="40"/>
      <c r="AB195" s="40"/>
      <c r="AC195" s="40"/>
      <c r="AD195" s="40"/>
      <c r="AE195" s="40"/>
      <c r="AT195" s="19" t="s">
        <v>161</v>
      </c>
      <c r="AU195" s="19" t="s">
        <v>81</v>
      </c>
    </row>
    <row r="196" s="14" customFormat="1">
      <c r="A196" s="14"/>
      <c r="B196" s="243"/>
      <c r="C196" s="244"/>
      <c r="D196" s="234" t="s">
        <v>163</v>
      </c>
      <c r="E196" s="245" t="s">
        <v>19</v>
      </c>
      <c r="F196" s="246" t="s">
        <v>1524</v>
      </c>
      <c r="G196" s="244"/>
      <c r="H196" s="247">
        <v>72</v>
      </c>
      <c r="I196" s="248"/>
      <c r="J196" s="244"/>
      <c r="K196" s="244"/>
      <c r="L196" s="249"/>
      <c r="M196" s="250"/>
      <c r="N196" s="251"/>
      <c r="O196" s="251"/>
      <c r="P196" s="251"/>
      <c r="Q196" s="251"/>
      <c r="R196" s="251"/>
      <c r="S196" s="251"/>
      <c r="T196" s="252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T196" s="253" t="s">
        <v>163</v>
      </c>
      <c r="AU196" s="253" t="s">
        <v>81</v>
      </c>
      <c r="AV196" s="14" t="s">
        <v>81</v>
      </c>
      <c r="AW196" s="14" t="s">
        <v>33</v>
      </c>
      <c r="AX196" s="14" t="s">
        <v>79</v>
      </c>
      <c r="AY196" s="253" t="s">
        <v>152</v>
      </c>
    </row>
    <row r="197" s="2" customFormat="1" ht="16.5" customHeight="1">
      <c r="A197" s="40"/>
      <c r="B197" s="41"/>
      <c r="C197" s="214" t="s">
        <v>462</v>
      </c>
      <c r="D197" s="214" t="s">
        <v>154</v>
      </c>
      <c r="E197" s="215" t="s">
        <v>1179</v>
      </c>
      <c r="F197" s="216" t="s">
        <v>1180</v>
      </c>
      <c r="G197" s="217" t="s">
        <v>239</v>
      </c>
      <c r="H197" s="218">
        <v>40</v>
      </c>
      <c r="I197" s="219"/>
      <c r="J197" s="220">
        <f>ROUND(I197*H197,2)</f>
        <v>0</v>
      </c>
      <c r="K197" s="216" t="s">
        <v>158</v>
      </c>
      <c r="L197" s="46"/>
      <c r="M197" s="221" t="s">
        <v>19</v>
      </c>
      <c r="N197" s="222" t="s">
        <v>43</v>
      </c>
      <c r="O197" s="86"/>
      <c r="P197" s="223">
        <f>O197*H197</f>
        <v>0</v>
      </c>
      <c r="Q197" s="223">
        <v>0</v>
      </c>
      <c r="R197" s="223">
        <f>Q197*H197</f>
        <v>0</v>
      </c>
      <c r="S197" s="223">
        <v>0</v>
      </c>
      <c r="T197" s="224">
        <f>S197*H197</f>
        <v>0</v>
      </c>
      <c r="U197" s="40"/>
      <c r="V197" s="40"/>
      <c r="W197" s="40"/>
      <c r="X197" s="40"/>
      <c r="Y197" s="40"/>
      <c r="Z197" s="40"/>
      <c r="AA197" s="40"/>
      <c r="AB197" s="40"/>
      <c r="AC197" s="40"/>
      <c r="AD197" s="40"/>
      <c r="AE197" s="40"/>
      <c r="AR197" s="225" t="s">
        <v>517</v>
      </c>
      <c r="AT197" s="225" t="s">
        <v>154</v>
      </c>
      <c r="AU197" s="225" t="s">
        <v>81</v>
      </c>
      <c r="AY197" s="19" t="s">
        <v>152</v>
      </c>
      <c r="BE197" s="226">
        <f>IF(N197="základní",J197,0)</f>
        <v>0</v>
      </c>
      <c r="BF197" s="226">
        <f>IF(N197="snížená",J197,0)</f>
        <v>0</v>
      </c>
      <c r="BG197" s="226">
        <f>IF(N197="zákl. přenesená",J197,0)</f>
        <v>0</v>
      </c>
      <c r="BH197" s="226">
        <f>IF(N197="sníž. přenesená",J197,0)</f>
        <v>0</v>
      </c>
      <c r="BI197" s="226">
        <f>IF(N197="nulová",J197,0)</f>
        <v>0</v>
      </c>
      <c r="BJ197" s="19" t="s">
        <v>79</v>
      </c>
      <c r="BK197" s="226">
        <f>ROUND(I197*H197,2)</f>
        <v>0</v>
      </c>
      <c r="BL197" s="19" t="s">
        <v>517</v>
      </c>
      <c r="BM197" s="225" t="s">
        <v>1181</v>
      </c>
    </row>
    <row r="198" s="2" customFormat="1">
      <c r="A198" s="40"/>
      <c r="B198" s="41"/>
      <c r="C198" s="42"/>
      <c r="D198" s="227" t="s">
        <v>161</v>
      </c>
      <c r="E198" s="42"/>
      <c r="F198" s="228" t="s">
        <v>1182</v>
      </c>
      <c r="G198" s="42"/>
      <c r="H198" s="42"/>
      <c r="I198" s="229"/>
      <c r="J198" s="42"/>
      <c r="K198" s="42"/>
      <c r="L198" s="46"/>
      <c r="M198" s="230"/>
      <c r="N198" s="231"/>
      <c r="O198" s="86"/>
      <c r="P198" s="86"/>
      <c r="Q198" s="86"/>
      <c r="R198" s="86"/>
      <c r="S198" s="86"/>
      <c r="T198" s="87"/>
      <c r="U198" s="40"/>
      <c r="V198" s="40"/>
      <c r="W198" s="40"/>
      <c r="X198" s="40"/>
      <c r="Y198" s="40"/>
      <c r="Z198" s="40"/>
      <c r="AA198" s="40"/>
      <c r="AB198" s="40"/>
      <c r="AC198" s="40"/>
      <c r="AD198" s="40"/>
      <c r="AE198" s="40"/>
      <c r="AT198" s="19" t="s">
        <v>161</v>
      </c>
      <c r="AU198" s="19" t="s">
        <v>81</v>
      </c>
    </row>
    <row r="199" s="2" customFormat="1" ht="16.5" customHeight="1">
      <c r="A199" s="40"/>
      <c r="B199" s="41"/>
      <c r="C199" s="214" t="s">
        <v>468</v>
      </c>
      <c r="D199" s="214" t="s">
        <v>154</v>
      </c>
      <c r="E199" s="215" t="s">
        <v>1183</v>
      </c>
      <c r="F199" s="216" t="s">
        <v>1184</v>
      </c>
      <c r="G199" s="217" t="s">
        <v>227</v>
      </c>
      <c r="H199" s="218">
        <v>100</v>
      </c>
      <c r="I199" s="219"/>
      <c r="J199" s="220">
        <f>ROUND(I199*H199,2)</f>
        <v>0</v>
      </c>
      <c r="K199" s="216" t="s">
        <v>158</v>
      </c>
      <c r="L199" s="46"/>
      <c r="M199" s="221" t="s">
        <v>19</v>
      </c>
      <c r="N199" s="222" t="s">
        <v>43</v>
      </c>
      <c r="O199" s="86"/>
      <c r="P199" s="223">
        <f>O199*H199</f>
        <v>0</v>
      </c>
      <c r="Q199" s="223">
        <v>0</v>
      </c>
      <c r="R199" s="223">
        <f>Q199*H199</f>
        <v>0</v>
      </c>
      <c r="S199" s="223">
        <v>0</v>
      </c>
      <c r="T199" s="224">
        <f>S199*H199</f>
        <v>0</v>
      </c>
      <c r="U199" s="40"/>
      <c r="V199" s="40"/>
      <c r="W199" s="40"/>
      <c r="X199" s="40"/>
      <c r="Y199" s="40"/>
      <c r="Z199" s="40"/>
      <c r="AA199" s="40"/>
      <c r="AB199" s="40"/>
      <c r="AC199" s="40"/>
      <c r="AD199" s="40"/>
      <c r="AE199" s="40"/>
      <c r="AR199" s="225" t="s">
        <v>517</v>
      </c>
      <c r="AT199" s="225" t="s">
        <v>154</v>
      </c>
      <c r="AU199" s="225" t="s">
        <v>81</v>
      </c>
      <c r="AY199" s="19" t="s">
        <v>152</v>
      </c>
      <c r="BE199" s="226">
        <f>IF(N199="základní",J199,0)</f>
        <v>0</v>
      </c>
      <c r="BF199" s="226">
        <f>IF(N199="snížená",J199,0)</f>
        <v>0</v>
      </c>
      <c r="BG199" s="226">
        <f>IF(N199="zákl. přenesená",J199,0)</f>
        <v>0</v>
      </c>
      <c r="BH199" s="226">
        <f>IF(N199="sníž. přenesená",J199,0)</f>
        <v>0</v>
      </c>
      <c r="BI199" s="226">
        <f>IF(N199="nulová",J199,0)</f>
        <v>0</v>
      </c>
      <c r="BJ199" s="19" t="s">
        <v>79</v>
      </c>
      <c r="BK199" s="226">
        <f>ROUND(I199*H199,2)</f>
        <v>0</v>
      </c>
      <c r="BL199" s="19" t="s">
        <v>517</v>
      </c>
      <c r="BM199" s="225" t="s">
        <v>1185</v>
      </c>
    </row>
    <row r="200" s="2" customFormat="1">
      <c r="A200" s="40"/>
      <c r="B200" s="41"/>
      <c r="C200" s="42"/>
      <c r="D200" s="227" t="s">
        <v>161</v>
      </c>
      <c r="E200" s="42"/>
      <c r="F200" s="228" t="s">
        <v>1186</v>
      </c>
      <c r="G200" s="42"/>
      <c r="H200" s="42"/>
      <c r="I200" s="229"/>
      <c r="J200" s="42"/>
      <c r="K200" s="42"/>
      <c r="L200" s="46"/>
      <c r="M200" s="230"/>
      <c r="N200" s="231"/>
      <c r="O200" s="86"/>
      <c r="P200" s="86"/>
      <c r="Q200" s="86"/>
      <c r="R200" s="86"/>
      <c r="S200" s="86"/>
      <c r="T200" s="87"/>
      <c r="U200" s="40"/>
      <c r="V200" s="40"/>
      <c r="W200" s="40"/>
      <c r="X200" s="40"/>
      <c r="Y200" s="40"/>
      <c r="Z200" s="40"/>
      <c r="AA200" s="40"/>
      <c r="AB200" s="40"/>
      <c r="AC200" s="40"/>
      <c r="AD200" s="40"/>
      <c r="AE200" s="40"/>
      <c r="AT200" s="19" t="s">
        <v>161</v>
      </c>
      <c r="AU200" s="19" t="s">
        <v>81</v>
      </c>
    </row>
    <row r="201" s="2" customFormat="1" ht="16.5" customHeight="1">
      <c r="A201" s="40"/>
      <c r="B201" s="41"/>
      <c r="C201" s="214" t="s">
        <v>473</v>
      </c>
      <c r="D201" s="214" t="s">
        <v>154</v>
      </c>
      <c r="E201" s="215" t="s">
        <v>1187</v>
      </c>
      <c r="F201" s="216" t="s">
        <v>1188</v>
      </c>
      <c r="G201" s="217" t="s">
        <v>227</v>
      </c>
      <c r="H201" s="218">
        <v>50</v>
      </c>
      <c r="I201" s="219"/>
      <c r="J201" s="220">
        <f>ROUND(I201*H201,2)</f>
        <v>0</v>
      </c>
      <c r="K201" s="216" t="s">
        <v>158</v>
      </c>
      <c r="L201" s="46"/>
      <c r="M201" s="221" t="s">
        <v>19</v>
      </c>
      <c r="N201" s="222" t="s">
        <v>43</v>
      </c>
      <c r="O201" s="86"/>
      <c r="P201" s="223">
        <f>O201*H201</f>
        <v>0</v>
      </c>
      <c r="Q201" s="223">
        <v>0</v>
      </c>
      <c r="R201" s="223">
        <f>Q201*H201</f>
        <v>0</v>
      </c>
      <c r="S201" s="223">
        <v>0</v>
      </c>
      <c r="T201" s="224">
        <f>S201*H201</f>
        <v>0</v>
      </c>
      <c r="U201" s="40"/>
      <c r="V201" s="40"/>
      <c r="W201" s="40"/>
      <c r="X201" s="40"/>
      <c r="Y201" s="40"/>
      <c r="Z201" s="40"/>
      <c r="AA201" s="40"/>
      <c r="AB201" s="40"/>
      <c r="AC201" s="40"/>
      <c r="AD201" s="40"/>
      <c r="AE201" s="40"/>
      <c r="AR201" s="225" t="s">
        <v>517</v>
      </c>
      <c r="AT201" s="225" t="s">
        <v>154</v>
      </c>
      <c r="AU201" s="225" t="s">
        <v>81</v>
      </c>
      <c r="AY201" s="19" t="s">
        <v>152</v>
      </c>
      <c r="BE201" s="226">
        <f>IF(N201="základní",J201,0)</f>
        <v>0</v>
      </c>
      <c r="BF201" s="226">
        <f>IF(N201="snížená",J201,0)</f>
        <v>0</v>
      </c>
      <c r="BG201" s="226">
        <f>IF(N201="zákl. přenesená",J201,0)</f>
        <v>0</v>
      </c>
      <c r="BH201" s="226">
        <f>IF(N201="sníž. přenesená",J201,0)</f>
        <v>0</v>
      </c>
      <c r="BI201" s="226">
        <f>IF(N201="nulová",J201,0)</f>
        <v>0</v>
      </c>
      <c r="BJ201" s="19" t="s">
        <v>79</v>
      </c>
      <c r="BK201" s="226">
        <f>ROUND(I201*H201,2)</f>
        <v>0</v>
      </c>
      <c r="BL201" s="19" t="s">
        <v>517</v>
      </c>
      <c r="BM201" s="225" t="s">
        <v>1189</v>
      </c>
    </row>
    <row r="202" s="2" customFormat="1">
      <c r="A202" s="40"/>
      <c r="B202" s="41"/>
      <c r="C202" s="42"/>
      <c r="D202" s="227" t="s">
        <v>161</v>
      </c>
      <c r="E202" s="42"/>
      <c r="F202" s="228" t="s">
        <v>1190</v>
      </c>
      <c r="G202" s="42"/>
      <c r="H202" s="42"/>
      <c r="I202" s="229"/>
      <c r="J202" s="42"/>
      <c r="K202" s="42"/>
      <c r="L202" s="46"/>
      <c r="M202" s="230"/>
      <c r="N202" s="231"/>
      <c r="O202" s="86"/>
      <c r="P202" s="86"/>
      <c r="Q202" s="86"/>
      <c r="R202" s="86"/>
      <c r="S202" s="86"/>
      <c r="T202" s="87"/>
      <c r="U202" s="40"/>
      <c r="V202" s="40"/>
      <c r="W202" s="40"/>
      <c r="X202" s="40"/>
      <c r="Y202" s="40"/>
      <c r="Z202" s="40"/>
      <c r="AA202" s="40"/>
      <c r="AB202" s="40"/>
      <c r="AC202" s="40"/>
      <c r="AD202" s="40"/>
      <c r="AE202" s="40"/>
      <c r="AT202" s="19" t="s">
        <v>161</v>
      </c>
      <c r="AU202" s="19" t="s">
        <v>81</v>
      </c>
    </row>
    <row r="203" s="2" customFormat="1" ht="16.5" customHeight="1">
      <c r="A203" s="40"/>
      <c r="B203" s="41"/>
      <c r="C203" s="214" t="s">
        <v>478</v>
      </c>
      <c r="D203" s="214" t="s">
        <v>154</v>
      </c>
      <c r="E203" s="215" t="s">
        <v>1191</v>
      </c>
      <c r="F203" s="216" t="s">
        <v>1192</v>
      </c>
      <c r="G203" s="217" t="s">
        <v>227</v>
      </c>
      <c r="H203" s="218">
        <v>100</v>
      </c>
      <c r="I203" s="219"/>
      <c r="J203" s="220">
        <f>ROUND(I203*H203,2)</f>
        <v>0</v>
      </c>
      <c r="K203" s="216" t="s">
        <v>158</v>
      </c>
      <c r="L203" s="46"/>
      <c r="M203" s="221" t="s">
        <v>19</v>
      </c>
      <c r="N203" s="222" t="s">
        <v>43</v>
      </c>
      <c r="O203" s="86"/>
      <c r="P203" s="223">
        <f>O203*H203</f>
        <v>0</v>
      </c>
      <c r="Q203" s="223">
        <v>0</v>
      </c>
      <c r="R203" s="223">
        <f>Q203*H203</f>
        <v>0</v>
      </c>
      <c r="S203" s="223">
        <v>0</v>
      </c>
      <c r="T203" s="224">
        <f>S203*H203</f>
        <v>0</v>
      </c>
      <c r="U203" s="40"/>
      <c r="V203" s="40"/>
      <c r="W203" s="40"/>
      <c r="X203" s="40"/>
      <c r="Y203" s="40"/>
      <c r="Z203" s="40"/>
      <c r="AA203" s="40"/>
      <c r="AB203" s="40"/>
      <c r="AC203" s="40"/>
      <c r="AD203" s="40"/>
      <c r="AE203" s="40"/>
      <c r="AR203" s="225" t="s">
        <v>517</v>
      </c>
      <c r="AT203" s="225" t="s">
        <v>154</v>
      </c>
      <c r="AU203" s="225" t="s">
        <v>81</v>
      </c>
      <c r="AY203" s="19" t="s">
        <v>152</v>
      </c>
      <c r="BE203" s="226">
        <f>IF(N203="základní",J203,0)</f>
        <v>0</v>
      </c>
      <c r="BF203" s="226">
        <f>IF(N203="snížená",J203,0)</f>
        <v>0</v>
      </c>
      <c r="BG203" s="226">
        <f>IF(N203="zákl. přenesená",J203,0)</f>
        <v>0</v>
      </c>
      <c r="BH203" s="226">
        <f>IF(N203="sníž. přenesená",J203,0)</f>
        <v>0</v>
      </c>
      <c r="BI203" s="226">
        <f>IF(N203="nulová",J203,0)</f>
        <v>0</v>
      </c>
      <c r="BJ203" s="19" t="s">
        <v>79</v>
      </c>
      <c r="BK203" s="226">
        <f>ROUND(I203*H203,2)</f>
        <v>0</v>
      </c>
      <c r="BL203" s="19" t="s">
        <v>517</v>
      </c>
      <c r="BM203" s="225" t="s">
        <v>1193</v>
      </c>
    </row>
    <row r="204" s="2" customFormat="1">
      <c r="A204" s="40"/>
      <c r="B204" s="41"/>
      <c r="C204" s="42"/>
      <c r="D204" s="227" t="s">
        <v>161</v>
      </c>
      <c r="E204" s="42"/>
      <c r="F204" s="228" t="s">
        <v>1194</v>
      </c>
      <c r="G204" s="42"/>
      <c r="H204" s="42"/>
      <c r="I204" s="229"/>
      <c r="J204" s="42"/>
      <c r="K204" s="42"/>
      <c r="L204" s="46"/>
      <c r="M204" s="230"/>
      <c r="N204" s="231"/>
      <c r="O204" s="86"/>
      <c r="P204" s="86"/>
      <c r="Q204" s="86"/>
      <c r="R204" s="86"/>
      <c r="S204" s="86"/>
      <c r="T204" s="87"/>
      <c r="U204" s="40"/>
      <c r="V204" s="40"/>
      <c r="W204" s="40"/>
      <c r="X204" s="40"/>
      <c r="Y204" s="40"/>
      <c r="Z204" s="40"/>
      <c r="AA204" s="40"/>
      <c r="AB204" s="40"/>
      <c r="AC204" s="40"/>
      <c r="AD204" s="40"/>
      <c r="AE204" s="40"/>
      <c r="AT204" s="19" t="s">
        <v>161</v>
      </c>
      <c r="AU204" s="19" t="s">
        <v>81</v>
      </c>
    </row>
    <row r="205" s="2" customFormat="1" ht="16.5" customHeight="1">
      <c r="A205" s="40"/>
      <c r="B205" s="41"/>
      <c r="C205" s="214" t="s">
        <v>483</v>
      </c>
      <c r="D205" s="214" t="s">
        <v>154</v>
      </c>
      <c r="E205" s="215" t="s">
        <v>1195</v>
      </c>
      <c r="F205" s="216" t="s">
        <v>1196</v>
      </c>
      <c r="G205" s="217" t="s">
        <v>227</v>
      </c>
      <c r="H205" s="218">
        <v>50</v>
      </c>
      <c r="I205" s="219"/>
      <c r="J205" s="220">
        <f>ROUND(I205*H205,2)</f>
        <v>0</v>
      </c>
      <c r="K205" s="216" t="s">
        <v>158</v>
      </c>
      <c r="L205" s="46"/>
      <c r="M205" s="221" t="s">
        <v>19</v>
      </c>
      <c r="N205" s="222" t="s">
        <v>43</v>
      </c>
      <c r="O205" s="86"/>
      <c r="P205" s="223">
        <f>O205*H205</f>
        <v>0</v>
      </c>
      <c r="Q205" s="223">
        <v>0</v>
      </c>
      <c r="R205" s="223">
        <f>Q205*H205</f>
        <v>0</v>
      </c>
      <c r="S205" s="223">
        <v>0</v>
      </c>
      <c r="T205" s="224">
        <f>S205*H205</f>
        <v>0</v>
      </c>
      <c r="U205" s="40"/>
      <c r="V205" s="40"/>
      <c r="W205" s="40"/>
      <c r="X205" s="40"/>
      <c r="Y205" s="40"/>
      <c r="Z205" s="40"/>
      <c r="AA205" s="40"/>
      <c r="AB205" s="40"/>
      <c r="AC205" s="40"/>
      <c r="AD205" s="40"/>
      <c r="AE205" s="40"/>
      <c r="AR205" s="225" t="s">
        <v>517</v>
      </c>
      <c r="AT205" s="225" t="s">
        <v>154</v>
      </c>
      <c r="AU205" s="225" t="s">
        <v>81</v>
      </c>
      <c r="AY205" s="19" t="s">
        <v>152</v>
      </c>
      <c r="BE205" s="226">
        <f>IF(N205="základní",J205,0)</f>
        <v>0</v>
      </c>
      <c r="BF205" s="226">
        <f>IF(N205="snížená",J205,0)</f>
        <v>0</v>
      </c>
      <c r="BG205" s="226">
        <f>IF(N205="zákl. přenesená",J205,0)</f>
        <v>0</v>
      </c>
      <c r="BH205" s="226">
        <f>IF(N205="sníž. přenesená",J205,0)</f>
        <v>0</v>
      </c>
      <c r="BI205" s="226">
        <f>IF(N205="nulová",J205,0)</f>
        <v>0</v>
      </c>
      <c r="BJ205" s="19" t="s">
        <v>79</v>
      </c>
      <c r="BK205" s="226">
        <f>ROUND(I205*H205,2)</f>
        <v>0</v>
      </c>
      <c r="BL205" s="19" t="s">
        <v>517</v>
      </c>
      <c r="BM205" s="225" t="s">
        <v>1197</v>
      </c>
    </row>
    <row r="206" s="2" customFormat="1">
      <c r="A206" s="40"/>
      <c r="B206" s="41"/>
      <c r="C206" s="42"/>
      <c r="D206" s="227" t="s">
        <v>161</v>
      </c>
      <c r="E206" s="42"/>
      <c r="F206" s="228" t="s">
        <v>1198</v>
      </c>
      <c r="G206" s="42"/>
      <c r="H206" s="42"/>
      <c r="I206" s="229"/>
      <c r="J206" s="42"/>
      <c r="K206" s="42"/>
      <c r="L206" s="46"/>
      <c r="M206" s="230"/>
      <c r="N206" s="231"/>
      <c r="O206" s="86"/>
      <c r="P206" s="86"/>
      <c r="Q206" s="86"/>
      <c r="R206" s="86"/>
      <c r="S206" s="86"/>
      <c r="T206" s="87"/>
      <c r="U206" s="40"/>
      <c r="V206" s="40"/>
      <c r="W206" s="40"/>
      <c r="X206" s="40"/>
      <c r="Y206" s="40"/>
      <c r="Z206" s="40"/>
      <c r="AA206" s="40"/>
      <c r="AB206" s="40"/>
      <c r="AC206" s="40"/>
      <c r="AD206" s="40"/>
      <c r="AE206" s="40"/>
      <c r="AT206" s="19" t="s">
        <v>161</v>
      </c>
      <c r="AU206" s="19" t="s">
        <v>81</v>
      </c>
    </row>
    <row r="207" s="2" customFormat="1" ht="16.5" customHeight="1">
      <c r="A207" s="40"/>
      <c r="B207" s="41"/>
      <c r="C207" s="214" t="s">
        <v>488</v>
      </c>
      <c r="D207" s="214" t="s">
        <v>154</v>
      </c>
      <c r="E207" s="215" t="s">
        <v>1199</v>
      </c>
      <c r="F207" s="216" t="s">
        <v>1200</v>
      </c>
      <c r="G207" s="217" t="s">
        <v>227</v>
      </c>
      <c r="H207" s="218">
        <v>150</v>
      </c>
      <c r="I207" s="219"/>
      <c r="J207" s="220">
        <f>ROUND(I207*H207,2)</f>
        <v>0</v>
      </c>
      <c r="K207" s="216" t="s">
        <v>158</v>
      </c>
      <c r="L207" s="46"/>
      <c r="M207" s="221" t="s">
        <v>19</v>
      </c>
      <c r="N207" s="222" t="s">
        <v>43</v>
      </c>
      <c r="O207" s="86"/>
      <c r="P207" s="223">
        <f>O207*H207</f>
        <v>0</v>
      </c>
      <c r="Q207" s="223">
        <v>6.0000000000000002E-05</v>
      </c>
      <c r="R207" s="223">
        <f>Q207*H207</f>
        <v>0.0090000000000000011</v>
      </c>
      <c r="S207" s="223">
        <v>0</v>
      </c>
      <c r="T207" s="224">
        <f>S207*H207</f>
        <v>0</v>
      </c>
      <c r="U207" s="40"/>
      <c r="V207" s="40"/>
      <c r="W207" s="40"/>
      <c r="X207" s="40"/>
      <c r="Y207" s="40"/>
      <c r="Z207" s="40"/>
      <c r="AA207" s="40"/>
      <c r="AB207" s="40"/>
      <c r="AC207" s="40"/>
      <c r="AD207" s="40"/>
      <c r="AE207" s="40"/>
      <c r="AR207" s="225" t="s">
        <v>517</v>
      </c>
      <c r="AT207" s="225" t="s">
        <v>154</v>
      </c>
      <c r="AU207" s="225" t="s">
        <v>81</v>
      </c>
      <c r="AY207" s="19" t="s">
        <v>152</v>
      </c>
      <c r="BE207" s="226">
        <f>IF(N207="základní",J207,0)</f>
        <v>0</v>
      </c>
      <c r="BF207" s="226">
        <f>IF(N207="snížená",J207,0)</f>
        <v>0</v>
      </c>
      <c r="BG207" s="226">
        <f>IF(N207="zákl. přenesená",J207,0)</f>
        <v>0</v>
      </c>
      <c r="BH207" s="226">
        <f>IF(N207="sníž. přenesená",J207,0)</f>
        <v>0</v>
      </c>
      <c r="BI207" s="226">
        <f>IF(N207="nulová",J207,0)</f>
        <v>0</v>
      </c>
      <c r="BJ207" s="19" t="s">
        <v>79</v>
      </c>
      <c r="BK207" s="226">
        <f>ROUND(I207*H207,2)</f>
        <v>0</v>
      </c>
      <c r="BL207" s="19" t="s">
        <v>517</v>
      </c>
      <c r="BM207" s="225" t="s">
        <v>1201</v>
      </c>
    </row>
    <row r="208" s="2" customFormat="1">
      <c r="A208" s="40"/>
      <c r="B208" s="41"/>
      <c r="C208" s="42"/>
      <c r="D208" s="227" t="s">
        <v>161</v>
      </c>
      <c r="E208" s="42"/>
      <c r="F208" s="228" t="s">
        <v>1202</v>
      </c>
      <c r="G208" s="42"/>
      <c r="H208" s="42"/>
      <c r="I208" s="229"/>
      <c r="J208" s="42"/>
      <c r="K208" s="42"/>
      <c r="L208" s="46"/>
      <c r="M208" s="230"/>
      <c r="N208" s="231"/>
      <c r="O208" s="86"/>
      <c r="P208" s="86"/>
      <c r="Q208" s="86"/>
      <c r="R208" s="86"/>
      <c r="S208" s="86"/>
      <c r="T208" s="87"/>
      <c r="U208" s="40"/>
      <c r="V208" s="40"/>
      <c r="W208" s="40"/>
      <c r="X208" s="40"/>
      <c r="Y208" s="40"/>
      <c r="Z208" s="40"/>
      <c r="AA208" s="40"/>
      <c r="AB208" s="40"/>
      <c r="AC208" s="40"/>
      <c r="AD208" s="40"/>
      <c r="AE208" s="40"/>
      <c r="AT208" s="19" t="s">
        <v>161</v>
      </c>
      <c r="AU208" s="19" t="s">
        <v>81</v>
      </c>
    </row>
    <row r="209" s="2" customFormat="1" ht="16.5" customHeight="1">
      <c r="A209" s="40"/>
      <c r="B209" s="41"/>
      <c r="C209" s="214" t="s">
        <v>494</v>
      </c>
      <c r="D209" s="214" t="s">
        <v>154</v>
      </c>
      <c r="E209" s="215" t="s">
        <v>1203</v>
      </c>
      <c r="F209" s="216" t="s">
        <v>1204</v>
      </c>
      <c r="G209" s="217" t="s">
        <v>227</v>
      </c>
      <c r="H209" s="218">
        <v>69.299999999999997</v>
      </c>
      <c r="I209" s="219"/>
      <c r="J209" s="220">
        <f>ROUND(I209*H209,2)</f>
        <v>0</v>
      </c>
      <c r="K209" s="216" t="s">
        <v>158</v>
      </c>
      <c r="L209" s="46"/>
      <c r="M209" s="221" t="s">
        <v>19</v>
      </c>
      <c r="N209" s="222" t="s">
        <v>43</v>
      </c>
      <c r="O209" s="86"/>
      <c r="P209" s="223">
        <f>O209*H209</f>
        <v>0</v>
      </c>
      <c r="Q209" s="223">
        <v>0</v>
      </c>
      <c r="R209" s="223">
        <f>Q209*H209</f>
        <v>0</v>
      </c>
      <c r="S209" s="223">
        <v>0</v>
      </c>
      <c r="T209" s="224">
        <f>S209*H209</f>
        <v>0</v>
      </c>
      <c r="U209" s="40"/>
      <c r="V209" s="40"/>
      <c r="W209" s="40"/>
      <c r="X209" s="40"/>
      <c r="Y209" s="40"/>
      <c r="Z209" s="40"/>
      <c r="AA209" s="40"/>
      <c r="AB209" s="40"/>
      <c r="AC209" s="40"/>
      <c r="AD209" s="40"/>
      <c r="AE209" s="40"/>
      <c r="AR209" s="225" t="s">
        <v>517</v>
      </c>
      <c r="AT209" s="225" t="s">
        <v>154</v>
      </c>
      <c r="AU209" s="225" t="s">
        <v>81</v>
      </c>
      <c r="AY209" s="19" t="s">
        <v>152</v>
      </c>
      <c r="BE209" s="226">
        <f>IF(N209="základní",J209,0)</f>
        <v>0</v>
      </c>
      <c r="BF209" s="226">
        <f>IF(N209="snížená",J209,0)</f>
        <v>0</v>
      </c>
      <c r="BG209" s="226">
        <f>IF(N209="zákl. přenesená",J209,0)</f>
        <v>0</v>
      </c>
      <c r="BH209" s="226">
        <f>IF(N209="sníž. přenesená",J209,0)</f>
        <v>0</v>
      </c>
      <c r="BI209" s="226">
        <f>IF(N209="nulová",J209,0)</f>
        <v>0</v>
      </c>
      <c r="BJ209" s="19" t="s">
        <v>79</v>
      </c>
      <c r="BK209" s="226">
        <f>ROUND(I209*H209,2)</f>
        <v>0</v>
      </c>
      <c r="BL209" s="19" t="s">
        <v>517</v>
      </c>
      <c r="BM209" s="225" t="s">
        <v>1205</v>
      </c>
    </row>
    <row r="210" s="2" customFormat="1">
      <c r="A210" s="40"/>
      <c r="B210" s="41"/>
      <c r="C210" s="42"/>
      <c r="D210" s="227" t="s">
        <v>161</v>
      </c>
      <c r="E210" s="42"/>
      <c r="F210" s="228" t="s">
        <v>1206</v>
      </c>
      <c r="G210" s="42"/>
      <c r="H210" s="42"/>
      <c r="I210" s="229"/>
      <c r="J210" s="42"/>
      <c r="K210" s="42"/>
      <c r="L210" s="46"/>
      <c r="M210" s="230"/>
      <c r="N210" s="231"/>
      <c r="O210" s="86"/>
      <c r="P210" s="86"/>
      <c r="Q210" s="86"/>
      <c r="R210" s="86"/>
      <c r="S210" s="86"/>
      <c r="T210" s="87"/>
      <c r="U210" s="40"/>
      <c r="V210" s="40"/>
      <c r="W210" s="40"/>
      <c r="X210" s="40"/>
      <c r="Y210" s="40"/>
      <c r="Z210" s="40"/>
      <c r="AA210" s="40"/>
      <c r="AB210" s="40"/>
      <c r="AC210" s="40"/>
      <c r="AD210" s="40"/>
      <c r="AE210" s="40"/>
      <c r="AT210" s="19" t="s">
        <v>161</v>
      </c>
      <c r="AU210" s="19" t="s">
        <v>81</v>
      </c>
    </row>
    <row r="211" s="2" customFormat="1" ht="16.5" customHeight="1">
      <c r="A211" s="40"/>
      <c r="B211" s="41"/>
      <c r="C211" s="265" t="s">
        <v>500</v>
      </c>
      <c r="D211" s="265" t="s">
        <v>298</v>
      </c>
      <c r="E211" s="266" t="s">
        <v>1207</v>
      </c>
      <c r="F211" s="267" t="s">
        <v>1208</v>
      </c>
      <c r="G211" s="268" t="s">
        <v>227</v>
      </c>
      <c r="H211" s="269">
        <v>72.765000000000001</v>
      </c>
      <c r="I211" s="270"/>
      <c r="J211" s="271">
        <f>ROUND(I211*H211,2)</f>
        <v>0</v>
      </c>
      <c r="K211" s="267" t="s">
        <v>158</v>
      </c>
      <c r="L211" s="272"/>
      <c r="M211" s="273" t="s">
        <v>19</v>
      </c>
      <c r="N211" s="274" t="s">
        <v>43</v>
      </c>
      <c r="O211" s="86"/>
      <c r="P211" s="223">
        <f>O211*H211</f>
        <v>0</v>
      </c>
      <c r="Q211" s="223">
        <v>0.00055000000000000003</v>
      </c>
      <c r="R211" s="223">
        <f>Q211*H211</f>
        <v>0.040020750000000001</v>
      </c>
      <c r="S211" s="223">
        <v>0</v>
      </c>
      <c r="T211" s="224">
        <f>S211*H211</f>
        <v>0</v>
      </c>
      <c r="U211" s="40"/>
      <c r="V211" s="40"/>
      <c r="W211" s="40"/>
      <c r="X211" s="40"/>
      <c r="Y211" s="40"/>
      <c r="Z211" s="40"/>
      <c r="AA211" s="40"/>
      <c r="AB211" s="40"/>
      <c r="AC211" s="40"/>
      <c r="AD211" s="40"/>
      <c r="AE211" s="40"/>
      <c r="AR211" s="225" t="s">
        <v>1209</v>
      </c>
      <c r="AT211" s="225" t="s">
        <v>298</v>
      </c>
      <c r="AU211" s="225" t="s">
        <v>81</v>
      </c>
      <c r="AY211" s="19" t="s">
        <v>152</v>
      </c>
      <c r="BE211" s="226">
        <f>IF(N211="základní",J211,0)</f>
        <v>0</v>
      </c>
      <c r="BF211" s="226">
        <f>IF(N211="snížená",J211,0)</f>
        <v>0</v>
      </c>
      <c r="BG211" s="226">
        <f>IF(N211="zákl. přenesená",J211,0)</f>
        <v>0</v>
      </c>
      <c r="BH211" s="226">
        <f>IF(N211="sníž. přenesená",J211,0)</f>
        <v>0</v>
      </c>
      <c r="BI211" s="226">
        <f>IF(N211="nulová",J211,0)</f>
        <v>0</v>
      </c>
      <c r="BJ211" s="19" t="s">
        <v>79</v>
      </c>
      <c r="BK211" s="226">
        <f>ROUND(I211*H211,2)</f>
        <v>0</v>
      </c>
      <c r="BL211" s="19" t="s">
        <v>1209</v>
      </c>
      <c r="BM211" s="225" t="s">
        <v>1210</v>
      </c>
    </row>
    <row r="212" s="14" customFormat="1">
      <c r="A212" s="14"/>
      <c r="B212" s="243"/>
      <c r="C212" s="244"/>
      <c r="D212" s="234" t="s">
        <v>163</v>
      </c>
      <c r="E212" s="245" t="s">
        <v>19</v>
      </c>
      <c r="F212" s="246" t="s">
        <v>1367</v>
      </c>
      <c r="G212" s="244"/>
      <c r="H212" s="247">
        <v>72.765000000000001</v>
      </c>
      <c r="I212" s="248"/>
      <c r="J212" s="244"/>
      <c r="K212" s="244"/>
      <c r="L212" s="249"/>
      <c r="M212" s="250"/>
      <c r="N212" s="251"/>
      <c r="O212" s="251"/>
      <c r="P212" s="251"/>
      <c r="Q212" s="251"/>
      <c r="R212" s="251"/>
      <c r="S212" s="251"/>
      <c r="T212" s="252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  <c r="AT212" s="253" t="s">
        <v>163</v>
      </c>
      <c r="AU212" s="253" t="s">
        <v>81</v>
      </c>
      <c r="AV212" s="14" t="s">
        <v>81</v>
      </c>
      <c r="AW212" s="14" t="s">
        <v>33</v>
      </c>
      <c r="AX212" s="14" t="s">
        <v>79</v>
      </c>
      <c r="AY212" s="253" t="s">
        <v>152</v>
      </c>
    </row>
    <row r="213" s="2" customFormat="1" ht="16.5" customHeight="1">
      <c r="A213" s="40"/>
      <c r="B213" s="41"/>
      <c r="C213" s="265" t="s">
        <v>505</v>
      </c>
      <c r="D213" s="265" t="s">
        <v>298</v>
      </c>
      <c r="E213" s="266" t="s">
        <v>1212</v>
      </c>
      <c r="F213" s="267" t="s">
        <v>1213</v>
      </c>
      <c r="G213" s="268" t="s">
        <v>157</v>
      </c>
      <c r="H213" s="269">
        <v>3</v>
      </c>
      <c r="I213" s="270"/>
      <c r="J213" s="271">
        <f>ROUND(I213*H213,2)</f>
        <v>0</v>
      </c>
      <c r="K213" s="267" t="s">
        <v>19</v>
      </c>
      <c r="L213" s="272"/>
      <c r="M213" s="273" t="s">
        <v>19</v>
      </c>
      <c r="N213" s="274" t="s">
        <v>43</v>
      </c>
      <c r="O213" s="86"/>
      <c r="P213" s="223">
        <f>O213*H213</f>
        <v>0</v>
      </c>
      <c r="Q213" s="223">
        <v>0</v>
      </c>
      <c r="R213" s="223">
        <f>Q213*H213</f>
        <v>0</v>
      </c>
      <c r="S213" s="223">
        <v>0</v>
      </c>
      <c r="T213" s="224">
        <f>S213*H213</f>
        <v>0</v>
      </c>
      <c r="U213" s="40"/>
      <c r="V213" s="40"/>
      <c r="W213" s="40"/>
      <c r="X213" s="40"/>
      <c r="Y213" s="40"/>
      <c r="Z213" s="40"/>
      <c r="AA213" s="40"/>
      <c r="AB213" s="40"/>
      <c r="AC213" s="40"/>
      <c r="AD213" s="40"/>
      <c r="AE213" s="40"/>
      <c r="AR213" s="225" t="s">
        <v>1209</v>
      </c>
      <c r="AT213" s="225" t="s">
        <v>298</v>
      </c>
      <c r="AU213" s="225" t="s">
        <v>81</v>
      </c>
      <c r="AY213" s="19" t="s">
        <v>152</v>
      </c>
      <c r="BE213" s="226">
        <f>IF(N213="základní",J213,0)</f>
        <v>0</v>
      </c>
      <c r="BF213" s="226">
        <f>IF(N213="snížená",J213,0)</f>
        <v>0</v>
      </c>
      <c r="BG213" s="226">
        <f>IF(N213="zákl. přenesená",J213,0)</f>
        <v>0</v>
      </c>
      <c r="BH213" s="226">
        <f>IF(N213="sníž. přenesená",J213,0)</f>
        <v>0</v>
      </c>
      <c r="BI213" s="226">
        <f>IF(N213="nulová",J213,0)</f>
        <v>0</v>
      </c>
      <c r="BJ213" s="19" t="s">
        <v>79</v>
      </c>
      <c r="BK213" s="226">
        <f>ROUND(I213*H213,2)</f>
        <v>0</v>
      </c>
      <c r="BL213" s="19" t="s">
        <v>1209</v>
      </c>
      <c r="BM213" s="225" t="s">
        <v>1214</v>
      </c>
    </row>
    <row r="214" s="12" customFormat="1" ht="22.8" customHeight="1">
      <c r="A214" s="12"/>
      <c r="B214" s="198"/>
      <c r="C214" s="199"/>
      <c r="D214" s="200" t="s">
        <v>71</v>
      </c>
      <c r="E214" s="212" t="s">
        <v>1215</v>
      </c>
      <c r="F214" s="212" t="s">
        <v>1216</v>
      </c>
      <c r="G214" s="199"/>
      <c r="H214" s="199"/>
      <c r="I214" s="202"/>
      <c r="J214" s="213">
        <f>BK214</f>
        <v>0</v>
      </c>
      <c r="K214" s="199"/>
      <c r="L214" s="204"/>
      <c r="M214" s="205"/>
      <c r="N214" s="206"/>
      <c r="O214" s="206"/>
      <c r="P214" s="207">
        <f>P215</f>
        <v>0</v>
      </c>
      <c r="Q214" s="206"/>
      <c r="R214" s="207">
        <f>R215</f>
        <v>0</v>
      </c>
      <c r="S214" s="206"/>
      <c r="T214" s="208">
        <f>T215</f>
        <v>0</v>
      </c>
      <c r="U214" s="12"/>
      <c r="V214" s="12"/>
      <c r="W214" s="12"/>
      <c r="X214" s="12"/>
      <c r="Y214" s="12"/>
      <c r="Z214" s="12"/>
      <c r="AA214" s="12"/>
      <c r="AB214" s="12"/>
      <c r="AC214" s="12"/>
      <c r="AD214" s="12"/>
      <c r="AE214" s="12"/>
      <c r="AR214" s="209" t="s">
        <v>170</v>
      </c>
      <c r="AT214" s="210" t="s">
        <v>71</v>
      </c>
      <c r="AU214" s="210" t="s">
        <v>79</v>
      </c>
      <c r="AY214" s="209" t="s">
        <v>152</v>
      </c>
      <c r="BK214" s="211">
        <f>BK215</f>
        <v>0</v>
      </c>
    </row>
    <row r="215" s="2" customFormat="1" ht="16.5" customHeight="1">
      <c r="A215" s="40"/>
      <c r="B215" s="41"/>
      <c r="C215" s="214" t="s">
        <v>511</v>
      </c>
      <c r="D215" s="214" t="s">
        <v>154</v>
      </c>
      <c r="E215" s="215" t="s">
        <v>1217</v>
      </c>
      <c r="F215" s="216" t="s">
        <v>1218</v>
      </c>
      <c r="G215" s="217" t="s">
        <v>157</v>
      </c>
      <c r="H215" s="218">
        <v>1</v>
      </c>
      <c r="I215" s="219"/>
      <c r="J215" s="220">
        <f>ROUND(I215*H215,2)</f>
        <v>0</v>
      </c>
      <c r="K215" s="216" t="s">
        <v>19</v>
      </c>
      <c r="L215" s="46"/>
      <c r="M215" s="275" t="s">
        <v>19</v>
      </c>
      <c r="N215" s="276" t="s">
        <v>43</v>
      </c>
      <c r="O215" s="277"/>
      <c r="P215" s="278">
        <f>O215*H215</f>
        <v>0</v>
      </c>
      <c r="Q215" s="278">
        <v>0</v>
      </c>
      <c r="R215" s="278">
        <f>Q215*H215</f>
        <v>0</v>
      </c>
      <c r="S215" s="278">
        <v>0</v>
      </c>
      <c r="T215" s="279">
        <f>S215*H215</f>
        <v>0</v>
      </c>
      <c r="U215" s="40"/>
      <c r="V215" s="40"/>
      <c r="W215" s="40"/>
      <c r="X215" s="40"/>
      <c r="Y215" s="40"/>
      <c r="Z215" s="40"/>
      <c r="AA215" s="40"/>
      <c r="AB215" s="40"/>
      <c r="AC215" s="40"/>
      <c r="AD215" s="40"/>
      <c r="AE215" s="40"/>
      <c r="AR215" s="225" t="s">
        <v>517</v>
      </c>
      <c r="AT215" s="225" t="s">
        <v>154</v>
      </c>
      <c r="AU215" s="225" t="s">
        <v>81</v>
      </c>
      <c r="AY215" s="19" t="s">
        <v>152</v>
      </c>
      <c r="BE215" s="226">
        <f>IF(N215="základní",J215,0)</f>
        <v>0</v>
      </c>
      <c r="BF215" s="226">
        <f>IF(N215="snížená",J215,0)</f>
        <v>0</v>
      </c>
      <c r="BG215" s="226">
        <f>IF(N215="zákl. přenesená",J215,0)</f>
        <v>0</v>
      </c>
      <c r="BH215" s="226">
        <f>IF(N215="sníž. přenesená",J215,0)</f>
        <v>0</v>
      </c>
      <c r="BI215" s="226">
        <f>IF(N215="nulová",J215,0)</f>
        <v>0</v>
      </c>
      <c r="BJ215" s="19" t="s">
        <v>79</v>
      </c>
      <c r="BK215" s="226">
        <f>ROUND(I215*H215,2)</f>
        <v>0</v>
      </c>
      <c r="BL215" s="19" t="s">
        <v>517</v>
      </c>
      <c r="BM215" s="225" t="s">
        <v>1219</v>
      </c>
    </row>
    <row r="216" s="2" customFormat="1" ht="6.96" customHeight="1">
      <c r="A216" s="40"/>
      <c r="B216" s="61"/>
      <c r="C216" s="62"/>
      <c r="D216" s="62"/>
      <c r="E216" s="62"/>
      <c r="F216" s="62"/>
      <c r="G216" s="62"/>
      <c r="H216" s="62"/>
      <c r="I216" s="62"/>
      <c r="J216" s="62"/>
      <c r="K216" s="62"/>
      <c r="L216" s="46"/>
      <c r="M216" s="40"/>
      <c r="O216" s="40"/>
      <c r="P216" s="40"/>
      <c r="Q216" s="40"/>
      <c r="R216" s="40"/>
      <c r="S216" s="40"/>
      <c r="T216" s="40"/>
      <c r="U216" s="40"/>
      <c r="V216" s="40"/>
      <c r="W216" s="40"/>
      <c r="X216" s="40"/>
      <c r="Y216" s="40"/>
      <c r="Z216" s="40"/>
      <c r="AA216" s="40"/>
      <c r="AB216" s="40"/>
      <c r="AC216" s="40"/>
      <c r="AD216" s="40"/>
      <c r="AE216" s="40"/>
    </row>
  </sheetData>
  <sheetProtection sheet="1" autoFilter="0" formatColumns="0" formatRows="0" objects="1" scenarios="1" spinCount="100000" saltValue="jeKvgX451SDwEEWAe/T6ZjY99A+k8bv6F0W2L3yf+kno26OTsvms0rlqeNFKkqGnldpCNLbj190hrNTqPLjHNg==" hashValue="KCGzF8j/r5ikGUZyNxOMhFBIAFT1k7QwAx2Bb+J8LP7Qkv2J3XR7QkdSW6A7vLLiIdUHxr88SlOfUkB813OCCw==" algorithmName="SHA-512" password="CD09"/>
  <autoFilter ref="C101:K215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90:H90"/>
    <mergeCell ref="E92:H92"/>
    <mergeCell ref="E94:H94"/>
    <mergeCell ref="L2:V2"/>
  </mergeCells>
  <hyperlinks>
    <hyperlink ref="F106" r:id="rId1" display="https://podminky.urs.cz/item/CS_URS_2024_01/945421110"/>
    <hyperlink ref="F112" r:id="rId2" display="https://podminky.urs.cz/item/CS_URS_2024_01/012103000"/>
    <hyperlink ref="F114" r:id="rId3" display="https://podminky.urs.cz/item/CS_URS_2024_01/012303000"/>
    <hyperlink ref="F116" r:id="rId4" display="https://podminky.urs.cz/item/CS_URS_2024_01/013254000"/>
    <hyperlink ref="F119" r:id="rId5" display="https://podminky.urs.cz/item/CS_URS_2024_01/030001000"/>
    <hyperlink ref="F122" r:id="rId6" display="https://podminky.urs.cz/item/CS_URS_2024_01/045002000"/>
    <hyperlink ref="F125" r:id="rId7" display="https://podminky.urs.cz/item/CS_URS_2024_01/063303000"/>
    <hyperlink ref="F127" r:id="rId8" display="https://podminky.urs.cz/item/CS_URS_2024_01/065002000"/>
    <hyperlink ref="F131" r:id="rId9" display="https://podminky.urs.cz/item/CS_URS_2024_01/210812033"/>
    <hyperlink ref="F136" r:id="rId10" display="https://podminky.urs.cz/item/CS_URS_2024_01/741130005"/>
    <hyperlink ref="F138" r:id="rId11" display="https://podminky.urs.cz/item/CS_URS_2024_01/998741311"/>
    <hyperlink ref="F169" r:id="rId12" display="https://podminky.urs.cz/item/CS_URS_2024_01/218202013"/>
    <hyperlink ref="F171" r:id="rId13" display="https://podminky.urs.cz/item/CS_URS_2024_01/218204100"/>
    <hyperlink ref="F173" r:id="rId14" display="https://podminky.urs.cz/item/CS_URS_2024_01/218900601"/>
    <hyperlink ref="F183" r:id="rId15" display="https://podminky.urs.cz/item/CS_URS_2024_01/460161172"/>
    <hyperlink ref="F185" r:id="rId16" display="https://podminky.urs.cz/item/CS_URS_2024_01/460161293"/>
    <hyperlink ref="F187" r:id="rId17" display="https://podminky.urs.cz/item/CS_URS_2024_01/460341113"/>
    <hyperlink ref="F192" r:id="rId18" display="https://podminky.urs.cz/item/CS_URS_2024_01/460341121"/>
    <hyperlink ref="F195" r:id="rId19" display="https://podminky.urs.cz/item/CS_URS_2024_01/460361121"/>
    <hyperlink ref="F198" r:id="rId20" display="https://podminky.urs.cz/item/CS_URS_2024_01/460371111"/>
    <hyperlink ref="F200" r:id="rId21" display="https://podminky.urs.cz/item/CS_URS_2024_01/460431152"/>
    <hyperlink ref="F202" r:id="rId22" display="https://podminky.urs.cz/item/CS_URS_2024_01/460431283"/>
    <hyperlink ref="F204" r:id="rId23" display="https://podminky.urs.cz/item/CS_URS_2024_01/460661111"/>
    <hyperlink ref="F206" r:id="rId24" display="https://podminky.urs.cz/item/CS_URS_2024_01/460661112"/>
    <hyperlink ref="F208" r:id="rId25" display="https://podminky.urs.cz/item/CS_URS_2024_01/460671111"/>
    <hyperlink ref="F210" r:id="rId26" display="https://podminky.urs.cz/item/CS_URS_2024_01/460791213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27"/>
</worksheet>
</file>

<file path=xl/worksheets/sheet1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 topLeftCell="A58"/>
  </sheetViews>
  <cols>
    <col min="1" max="1" width="8.332031" style="282" customWidth="1"/>
    <col min="2" max="2" width="1.667969" style="282" customWidth="1"/>
    <col min="3" max="4" width="5" style="282" customWidth="1"/>
    <col min="5" max="5" width="11.66016" style="282" customWidth="1"/>
    <col min="6" max="6" width="9.160156" style="282" customWidth="1"/>
    <col min="7" max="7" width="5" style="282" customWidth="1"/>
    <col min="8" max="8" width="77.83203" style="282" customWidth="1"/>
    <col min="9" max="10" width="20" style="282" customWidth="1"/>
    <col min="11" max="11" width="1.667969" style="282" customWidth="1"/>
  </cols>
  <sheetData>
    <row r="1" s="1" customFormat="1" ht="37.5" customHeight="1"/>
    <row r="2" s="1" customFormat="1" ht="7.5" customHeight="1">
      <c r="B2" s="283"/>
      <c r="C2" s="284"/>
      <c r="D2" s="284"/>
      <c r="E2" s="284"/>
      <c r="F2" s="284"/>
      <c r="G2" s="284"/>
      <c r="H2" s="284"/>
      <c r="I2" s="284"/>
      <c r="J2" s="284"/>
      <c r="K2" s="285"/>
    </row>
    <row r="3" s="16" customFormat="1" ht="45" customHeight="1">
      <c r="B3" s="286"/>
      <c r="C3" s="287" t="s">
        <v>1525</v>
      </c>
      <c r="D3" s="287"/>
      <c r="E3" s="287"/>
      <c r="F3" s="287"/>
      <c r="G3" s="287"/>
      <c r="H3" s="287"/>
      <c r="I3" s="287"/>
      <c r="J3" s="287"/>
      <c r="K3" s="288"/>
    </row>
    <row r="4" s="1" customFormat="1" ht="25.5" customHeight="1">
      <c r="B4" s="289"/>
      <c r="C4" s="290" t="s">
        <v>1526</v>
      </c>
      <c r="D4" s="290"/>
      <c r="E4" s="290"/>
      <c r="F4" s="290"/>
      <c r="G4" s="290"/>
      <c r="H4" s="290"/>
      <c r="I4" s="290"/>
      <c r="J4" s="290"/>
      <c r="K4" s="291"/>
    </row>
    <row r="5" s="1" customFormat="1" ht="5.25" customHeight="1">
      <c r="B5" s="289"/>
      <c r="C5" s="292"/>
      <c r="D5" s="292"/>
      <c r="E5" s="292"/>
      <c r="F5" s="292"/>
      <c r="G5" s="292"/>
      <c r="H5" s="292"/>
      <c r="I5" s="292"/>
      <c r="J5" s="292"/>
      <c r="K5" s="291"/>
    </row>
    <row r="6" s="1" customFormat="1" ht="15" customHeight="1">
      <c r="B6" s="289"/>
      <c r="C6" s="293" t="s">
        <v>1527</v>
      </c>
      <c r="D6" s="293"/>
      <c r="E6" s="293"/>
      <c r="F6" s="293"/>
      <c r="G6" s="293"/>
      <c r="H6" s="293"/>
      <c r="I6" s="293"/>
      <c r="J6" s="293"/>
      <c r="K6" s="291"/>
    </row>
    <row r="7" s="1" customFormat="1" ht="15" customHeight="1">
      <c r="B7" s="294"/>
      <c r="C7" s="293" t="s">
        <v>1528</v>
      </c>
      <c r="D7" s="293"/>
      <c r="E7" s="293"/>
      <c r="F7" s="293"/>
      <c r="G7" s="293"/>
      <c r="H7" s="293"/>
      <c r="I7" s="293"/>
      <c r="J7" s="293"/>
      <c r="K7" s="291"/>
    </row>
    <row r="8" s="1" customFormat="1" ht="12.75" customHeight="1">
      <c r="B8" s="294"/>
      <c r="C8" s="293"/>
      <c r="D8" s="293"/>
      <c r="E8" s="293"/>
      <c r="F8" s="293"/>
      <c r="G8" s="293"/>
      <c r="H8" s="293"/>
      <c r="I8" s="293"/>
      <c r="J8" s="293"/>
      <c r="K8" s="291"/>
    </row>
    <row r="9" s="1" customFormat="1" ht="15" customHeight="1">
      <c r="B9" s="294"/>
      <c r="C9" s="293" t="s">
        <v>1529</v>
      </c>
      <c r="D9" s="293"/>
      <c r="E9" s="293"/>
      <c r="F9" s="293"/>
      <c r="G9" s="293"/>
      <c r="H9" s="293"/>
      <c r="I9" s="293"/>
      <c r="J9" s="293"/>
      <c r="K9" s="291"/>
    </row>
    <row r="10" s="1" customFormat="1" ht="15" customHeight="1">
      <c r="B10" s="294"/>
      <c r="C10" s="293"/>
      <c r="D10" s="293" t="s">
        <v>1530</v>
      </c>
      <c r="E10" s="293"/>
      <c r="F10" s="293"/>
      <c r="G10" s="293"/>
      <c r="H10" s="293"/>
      <c r="I10" s="293"/>
      <c r="J10" s="293"/>
      <c r="K10" s="291"/>
    </row>
    <row r="11" s="1" customFormat="1" ht="15" customHeight="1">
      <c r="B11" s="294"/>
      <c r="C11" s="295"/>
      <c r="D11" s="293" t="s">
        <v>1531</v>
      </c>
      <c r="E11" s="293"/>
      <c r="F11" s="293"/>
      <c r="G11" s="293"/>
      <c r="H11" s="293"/>
      <c r="I11" s="293"/>
      <c r="J11" s="293"/>
      <c r="K11" s="291"/>
    </row>
    <row r="12" s="1" customFormat="1" ht="15" customHeight="1">
      <c r="B12" s="294"/>
      <c r="C12" s="295"/>
      <c r="D12" s="293"/>
      <c r="E12" s="293"/>
      <c r="F12" s="293"/>
      <c r="G12" s="293"/>
      <c r="H12" s="293"/>
      <c r="I12" s="293"/>
      <c r="J12" s="293"/>
      <c r="K12" s="291"/>
    </row>
    <row r="13" s="1" customFormat="1" ht="15" customHeight="1">
      <c r="B13" s="294"/>
      <c r="C13" s="295"/>
      <c r="D13" s="296" t="s">
        <v>1532</v>
      </c>
      <c r="E13" s="293"/>
      <c r="F13" s="293"/>
      <c r="G13" s="293"/>
      <c r="H13" s="293"/>
      <c r="I13" s="293"/>
      <c r="J13" s="293"/>
      <c r="K13" s="291"/>
    </row>
    <row r="14" s="1" customFormat="1" ht="12.75" customHeight="1">
      <c r="B14" s="294"/>
      <c r="C14" s="295"/>
      <c r="D14" s="295"/>
      <c r="E14" s="295"/>
      <c r="F14" s="295"/>
      <c r="G14" s="295"/>
      <c r="H14" s="295"/>
      <c r="I14" s="295"/>
      <c r="J14" s="295"/>
      <c r="K14" s="291"/>
    </row>
    <row r="15" s="1" customFormat="1" ht="15" customHeight="1">
      <c r="B15" s="294"/>
      <c r="C15" s="295"/>
      <c r="D15" s="293" t="s">
        <v>1533</v>
      </c>
      <c r="E15" s="293"/>
      <c r="F15" s="293"/>
      <c r="G15" s="293"/>
      <c r="H15" s="293"/>
      <c r="I15" s="293"/>
      <c r="J15" s="293"/>
      <c r="K15" s="291"/>
    </row>
    <row r="16" s="1" customFormat="1" ht="15" customHeight="1">
      <c r="B16" s="294"/>
      <c r="C16" s="295"/>
      <c r="D16" s="293" t="s">
        <v>1534</v>
      </c>
      <c r="E16" s="293"/>
      <c r="F16" s="293"/>
      <c r="G16" s="293"/>
      <c r="H16" s="293"/>
      <c r="I16" s="293"/>
      <c r="J16" s="293"/>
      <c r="K16" s="291"/>
    </row>
    <row r="17" s="1" customFormat="1" ht="15" customHeight="1">
      <c r="B17" s="294"/>
      <c r="C17" s="295"/>
      <c r="D17" s="293" t="s">
        <v>1535</v>
      </c>
      <c r="E17" s="293"/>
      <c r="F17" s="293"/>
      <c r="G17" s="293"/>
      <c r="H17" s="293"/>
      <c r="I17" s="293"/>
      <c r="J17" s="293"/>
      <c r="K17" s="291"/>
    </row>
    <row r="18" s="1" customFormat="1" ht="15" customHeight="1">
      <c r="B18" s="294"/>
      <c r="C18" s="295"/>
      <c r="D18" s="295"/>
      <c r="E18" s="297" t="s">
        <v>78</v>
      </c>
      <c r="F18" s="293" t="s">
        <v>1536</v>
      </c>
      <c r="G18" s="293"/>
      <c r="H18" s="293"/>
      <c r="I18" s="293"/>
      <c r="J18" s="293"/>
      <c r="K18" s="291"/>
    </row>
    <row r="19" s="1" customFormat="1" ht="15" customHeight="1">
      <c r="B19" s="294"/>
      <c r="C19" s="295"/>
      <c r="D19" s="295"/>
      <c r="E19" s="297" t="s">
        <v>1537</v>
      </c>
      <c r="F19" s="293" t="s">
        <v>1538</v>
      </c>
      <c r="G19" s="293"/>
      <c r="H19" s="293"/>
      <c r="I19" s="293"/>
      <c r="J19" s="293"/>
      <c r="K19" s="291"/>
    </row>
    <row r="20" s="1" customFormat="1" ht="15" customHeight="1">
      <c r="B20" s="294"/>
      <c r="C20" s="295"/>
      <c r="D20" s="295"/>
      <c r="E20" s="297" t="s">
        <v>1539</v>
      </c>
      <c r="F20" s="293" t="s">
        <v>1540</v>
      </c>
      <c r="G20" s="293"/>
      <c r="H20" s="293"/>
      <c r="I20" s="293"/>
      <c r="J20" s="293"/>
      <c r="K20" s="291"/>
    </row>
    <row r="21" s="1" customFormat="1" ht="15" customHeight="1">
      <c r="B21" s="294"/>
      <c r="C21" s="295"/>
      <c r="D21" s="295"/>
      <c r="E21" s="297" t="s">
        <v>1541</v>
      </c>
      <c r="F21" s="293" t="s">
        <v>1542</v>
      </c>
      <c r="G21" s="293"/>
      <c r="H21" s="293"/>
      <c r="I21" s="293"/>
      <c r="J21" s="293"/>
      <c r="K21" s="291"/>
    </row>
    <row r="22" s="1" customFormat="1" ht="15" customHeight="1">
      <c r="B22" s="294"/>
      <c r="C22" s="295"/>
      <c r="D22" s="295"/>
      <c r="E22" s="297" t="s">
        <v>1543</v>
      </c>
      <c r="F22" s="293" t="s">
        <v>1544</v>
      </c>
      <c r="G22" s="293"/>
      <c r="H22" s="293"/>
      <c r="I22" s="293"/>
      <c r="J22" s="293"/>
      <c r="K22" s="291"/>
    </row>
    <row r="23" s="1" customFormat="1" ht="15" customHeight="1">
      <c r="B23" s="294"/>
      <c r="C23" s="295"/>
      <c r="D23" s="295"/>
      <c r="E23" s="297" t="s">
        <v>85</v>
      </c>
      <c r="F23" s="293" t="s">
        <v>1545</v>
      </c>
      <c r="G23" s="293"/>
      <c r="H23" s="293"/>
      <c r="I23" s="293"/>
      <c r="J23" s="293"/>
      <c r="K23" s="291"/>
    </row>
    <row r="24" s="1" customFormat="1" ht="12.75" customHeight="1">
      <c r="B24" s="294"/>
      <c r="C24" s="295"/>
      <c r="D24" s="295"/>
      <c r="E24" s="295"/>
      <c r="F24" s="295"/>
      <c r="G24" s="295"/>
      <c r="H24" s="295"/>
      <c r="I24" s="295"/>
      <c r="J24" s="295"/>
      <c r="K24" s="291"/>
    </row>
    <row r="25" s="1" customFormat="1" ht="15" customHeight="1">
      <c r="B25" s="294"/>
      <c r="C25" s="293" t="s">
        <v>1546</v>
      </c>
      <c r="D25" s="293"/>
      <c r="E25" s="293"/>
      <c r="F25" s="293"/>
      <c r="G25" s="293"/>
      <c r="H25" s="293"/>
      <c r="I25" s="293"/>
      <c r="J25" s="293"/>
      <c r="K25" s="291"/>
    </row>
    <row r="26" s="1" customFormat="1" ht="15" customHeight="1">
      <c r="B26" s="294"/>
      <c r="C26" s="293" t="s">
        <v>1547</v>
      </c>
      <c r="D26" s="293"/>
      <c r="E26" s="293"/>
      <c r="F26" s="293"/>
      <c r="G26" s="293"/>
      <c r="H26" s="293"/>
      <c r="I26" s="293"/>
      <c r="J26" s="293"/>
      <c r="K26" s="291"/>
    </row>
    <row r="27" s="1" customFormat="1" ht="15" customHeight="1">
      <c r="B27" s="294"/>
      <c r="C27" s="293"/>
      <c r="D27" s="293" t="s">
        <v>1548</v>
      </c>
      <c r="E27" s="293"/>
      <c r="F27" s="293"/>
      <c r="G27" s="293"/>
      <c r="H27" s="293"/>
      <c r="I27" s="293"/>
      <c r="J27" s="293"/>
      <c r="K27" s="291"/>
    </row>
    <row r="28" s="1" customFormat="1" ht="15" customHeight="1">
      <c r="B28" s="294"/>
      <c r="C28" s="295"/>
      <c r="D28" s="293" t="s">
        <v>1549</v>
      </c>
      <c r="E28" s="293"/>
      <c r="F28" s="293"/>
      <c r="G28" s="293"/>
      <c r="H28" s="293"/>
      <c r="I28" s="293"/>
      <c r="J28" s="293"/>
      <c r="K28" s="291"/>
    </row>
    <row r="29" s="1" customFormat="1" ht="12.75" customHeight="1">
      <c r="B29" s="294"/>
      <c r="C29" s="295"/>
      <c r="D29" s="295"/>
      <c r="E29" s="295"/>
      <c r="F29" s="295"/>
      <c r="G29" s="295"/>
      <c r="H29" s="295"/>
      <c r="I29" s="295"/>
      <c r="J29" s="295"/>
      <c r="K29" s="291"/>
    </row>
    <row r="30" s="1" customFormat="1" ht="15" customHeight="1">
      <c r="B30" s="294"/>
      <c r="C30" s="295"/>
      <c r="D30" s="293" t="s">
        <v>1550</v>
      </c>
      <c r="E30" s="293"/>
      <c r="F30" s="293"/>
      <c r="G30" s="293"/>
      <c r="H30" s="293"/>
      <c r="I30" s="293"/>
      <c r="J30" s="293"/>
      <c r="K30" s="291"/>
    </row>
    <row r="31" s="1" customFormat="1" ht="15" customHeight="1">
      <c r="B31" s="294"/>
      <c r="C31" s="295"/>
      <c r="D31" s="293" t="s">
        <v>1551</v>
      </c>
      <c r="E31" s="293"/>
      <c r="F31" s="293"/>
      <c r="G31" s="293"/>
      <c r="H31" s="293"/>
      <c r="I31" s="293"/>
      <c r="J31" s="293"/>
      <c r="K31" s="291"/>
    </row>
    <row r="32" s="1" customFormat="1" ht="12.75" customHeight="1">
      <c r="B32" s="294"/>
      <c r="C32" s="295"/>
      <c r="D32" s="295"/>
      <c r="E32" s="295"/>
      <c r="F32" s="295"/>
      <c r="G32" s="295"/>
      <c r="H32" s="295"/>
      <c r="I32" s="295"/>
      <c r="J32" s="295"/>
      <c r="K32" s="291"/>
    </row>
    <row r="33" s="1" customFormat="1" ht="15" customHeight="1">
      <c r="B33" s="294"/>
      <c r="C33" s="295"/>
      <c r="D33" s="293" t="s">
        <v>1552</v>
      </c>
      <c r="E33" s="293"/>
      <c r="F33" s="293"/>
      <c r="G33" s="293"/>
      <c r="H33" s="293"/>
      <c r="I33" s="293"/>
      <c r="J33" s="293"/>
      <c r="K33" s="291"/>
    </row>
    <row r="34" s="1" customFormat="1" ht="15" customHeight="1">
      <c r="B34" s="294"/>
      <c r="C34" s="295"/>
      <c r="D34" s="293" t="s">
        <v>1553</v>
      </c>
      <c r="E34" s="293"/>
      <c r="F34" s="293"/>
      <c r="G34" s="293"/>
      <c r="H34" s="293"/>
      <c r="I34" s="293"/>
      <c r="J34" s="293"/>
      <c r="K34" s="291"/>
    </row>
    <row r="35" s="1" customFormat="1" ht="15" customHeight="1">
      <c r="B35" s="294"/>
      <c r="C35" s="295"/>
      <c r="D35" s="293" t="s">
        <v>1554</v>
      </c>
      <c r="E35" s="293"/>
      <c r="F35" s="293"/>
      <c r="G35" s="293"/>
      <c r="H35" s="293"/>
      <c r="I35" s="293"/>
      <c r="J35" s="293"/>
      <c r="K35" s="291"/>
    </row>
    <row r="36" s="1" customFormat="1" ht="15" customHeight="1">
      <c r="B36" s="294"/>
      <c r="C36" s="295"/>
      <c r="D36" s="293"/>
      <c r="E36" s="296" t="s">
        <v>138</v>
      </c>
      <c r="F36" s="293"/>
      <c r="G36" s="293" t="s">
        <v>1555</v>
      </c>
      <c r="H36" s="293"/>
      <c r="I36" s="293"/>
      <c r="J36" s="293"/>
      <c r="K36" s="291"/>
    </row>
    <row r="37" s="1" customFormat="1" ht="30.75" customHeight="1">
      <c r="B37" s="294"/>
      <c r="C37" s="295"/>
      <c r="D37" s="293"/>
      <c r="E37" s="296" t="s">
        <v>1556</v>
      </c>
      <c r="F37" s="293"/>
      <c r="G37" s="293" t="s">
        <v>1557</v>
      </c>
      <c r="H37" s="293"/>
      <c r="I37" s="293"/>
      <c r="J37" s="293"/>
      <c r="K37" s="291"/>
    </row>
    <row r="38" s="1" customFormat="1" ht="15" customHeight="1">
      <c r="B38" s="294"/>
      <c r="C38" s="295"/>
      <c r="D38" s="293"/>
      <c r="E38" s="296" t="s">
        <v>53</v>
      </c>
      <c r="F38" s="293"/>
      <c r="G38" s="293" t="s">
        <v>1558</v>
      </c>
      <c r="H38" s="293"/>
      <c r="I38" s="293"/>
      <c r="J38" s="293"/>
      <c r="K38" s="291"/>
    </row>
    <row r="39" s="1" customFormat="1" ht="15" customHeight="1">
      <c r="B39" s="294"/>
      <c r="C39" s="295"/>
      <c r="D39" s="293"/>
      <c r="E39" s="296" t="s">
        <v>54</v>
      </c>
      <c r="F39" s="293"/>
      <c r="G39" s="293" t="s">
        <v>1559</v>
      </c>
      <c r="H39" s="293"/>
      <c r="I39" s="293"/>
      <c r="J39" s="293"/>
      <c r="K39" s="291"/>
    </row>
    <row r="40" s="1" customFormat="1" ht="15" customHeight="1">
      <c r="B40" s="294"/>
      <c r="C40" s="295"/>
      <c r="D40" s="293"/>
      <c r="E40" s="296" t="s">
        <v>139</v>
      </c>
      <c r="F40" s="293"/>
      <c r="G40" s="293" t="s">
        <v>1560</v>
      </c>
      <c r="H40" s="293"/>
      <c r="I40" s="293"/>
      <c r="J40" s="293"/>
      <c r="K40" s="291"/>
    </row>
    <row r="41" s="1" customFormat="1" ht="15" customHeight="1">
      <c r="B41" s="294"/>
      <c r="C41" s="295"/>
      <c r="D41" s="293"/>
      <c r="E41" s="296" t="s">
        <v>140</v>
      </c>
      <c r="F41" s="293"/>
      <c r="G41" s="293" t="s">
        <v>1561</v>
      </c>
      <c r="H41" s="293"/>
      <c r="I41" s="293"/>
      <c r="J41" s="293"/>
      <c r="K41" s="291"/>
    </row>
    <row r="42" s="1" customFormat="1" ht="15" customHeight="1">
      <c r="B42" s="294"/>
      <c r="C42" s="295"/>
      <c r="D42" s="293"/>
      <c r="E42" s="296" t="s">
        <v>1562</v>
      </c>
      <c r="F42" s="293"/>
      <c r="G42" s="293" t="s">
        <v>1563</v>
      </c>
      <c r="H42" s="293"/>
      <c r="I42" s="293"/>
      <c r="J42" s="293"/>
      <c r="K42" s="291"/>
    </row>
    <row r="43" s="1" customFormat="1" ht="15" customHeight="1">
      <c r="B43" s="294"/>
      <c r="C43" s="295"/>
      <c r="D43" s="293"/>
      <c r="E43" s="296"/>
      <c r="F43" s="293"/>
      <c r="G43" s="293" t="s">
        <v>1564</v>
      </c>
      <c r="H43" s="293"/>
      <c r="I43" s="293"/>
      <c r="J43" s="293"/>
      <c r="K43" s="291"/>
    </row>
    <row r="44" s="1" customFormat="1" ht="15" customHeight="1">
      <c r="B44" s="294"/>
      <c r="C44" s="295"/>
      <c r="D44" s="293"/>
      <c r="E44" s="296" t="s">
        <v>1565</v>
      </c>
      <c r="F44" s="293"/>
      <c r="G44" s="293" t="s">
        <v>1566</v>
      </c>
      <c r="H44" s="293"/>
      <c r="I44" s="293"/>
      <c r="J44" s="293"/>
      <c r="K44" s="291"/>
    </row>
    <row r="45" s="1" customFormat="1" ht="15" customHeight="1">
      <c r="B45" s="294"/>
      <c r="C45" s="295"/>
      <c r="D45" s="293"/>
      <c r="E45" s="296" t="s">
        <v>142</v>
      </c>
      <c r="F45" s="293"/>
      <c r="G45" s="293" t="s">
        <v>1567</v>
      </c>
      <c r="H45" s="293"/>
      <c r="I45" s="293"/>
      <c r="J45" s="293"/>
      <c r="K45" s="291"/>
    </row>
    <row r="46" s="1" customFormat="1" ht="12.75" customHeight="1">
      <c r="B46" s="294"/>
      <c r="C46" s="295"/>
      <c r="D46" s="293"/>
      <c r="E46" s="293"/>
      <c r="F46" s="293"/>
      <c r="G46" s="293"/>
      <c r="H46" s="293"/>
      <c r="I46" s="293"/>
      <c r="J46" s="293"/>
      <c r="K46" s="291"/>
    </row>
    <row r="47" s="1" customFormat="1" ht="15" customHeight="1">
      <c r="B47" s="294"/>
      <c r="C47" s="295"/>
      <c r="D47" s="293" t="s">
        <v>1568</v>
      </c>
      <c r="E47" s="293"/>
      <c r="F47" s="293"/>
      <c r="G47" s="293"/>
      <c r="H47" s="293"/>
      <c r="I47" s="293"/>
      <c r="J47" s="293"/>
      <c r="K47" s="291"/>
    </row>
    <row r="48" s="1" customFormat="1" ht="15" customHeight="1">
      <c r="B48" s="294"/>
      <c r="C48" s="295"/>
      <c r="D48" s="295"/>
      <c r="E48" s="293" t="s">
        <v>1569</v>
      </c>
      <c r="F48" s="293"/>
      <c r="G48" s="293"/>
      <c r="H48" s="293"/>
      <c r="I48" s="293"/>
      <c r="J48" s="293"/>
      <c r="K48" s="291"/>
    </row>
    <row r="49" s="1" customFormat="1" ht="15" customHeight="1">
      <c r="B49" s="294"/>
      <c r="C49" s="295"/>
      <c r="D49" s="295"/>
      <c r="E49" s="293" t="s">
        <v>1570</v>
      </c>
      <c r="F49" s="293"/>
      <c r="G49" s="293"/>
      <c r="H49" s="293"/>
      <c r="I49" s="293"/>
      <c r="J49" s="293"/>
      <c r="K49" s="291"/>
    </row>
    <row r="50" s="1" customFormat="1" ht="15" customHeight="1">
      <c r="B50" s="294"/>
      <c r="C50" s="295"/>
      <c r="D50" s="295"/>
      <c r="E50" s="293" t="s">
        <v>1571</v>
      </c>
      <c r="F50" s="293"/>
      <c r="G50" s="293"/>
      <c r="H50" s="293"/>
      <c r="I50" s="293"/>
      <c r="J50" s="293"/>
      <c r="K50" s="291"/>
    </row>
    <row r="51" s="1" customFormat="1" ht="15" customHeight="1">
      <c r="B51" s="294"/>
      <c r="C51" s="295"/>
      <c r="D51" s="293" t="s">
        <v>1572</v>
      </c>
      <c r="E51" s="293"/>
      <c r="F51" s="293"/>
      <c r="G51" s="293"/>
      <c r="H51" s="293"/>
      <c r="I51" s="293"/>
      <c r="J51" s="293"/>
      <c r="K51" s="291"/>
    </row>
    <row r="52" s="1" customFormat="1" ht="25.5" customHeight="1">
      <c r="B52" s="289"/>
      <c r="C52" s="290" t="s">
        <v>1573</v>
      </c>
      <c r="D52" s="290"/>
      <c r="E52" s="290"/>
      <c r="F52" s="290"/>
      <c r="G52" s="290"/>
      <c r="H52" s="290"/>
      <c r="I52" s="290"/>
      <c r="J52" s="290"/>
      <c r="K52" s="291"/>
    </row>
    <row r="53" s="1" customFormat="1" ht="5.25" customHeight="1">
      <c r="B53" s="289"/>
      <c r="C53" s="292"/>
      <c r="D53" s="292"/>
      <c r="E53" s="292"/>
      <c r="F53" s="292"/>
      <c r="G53" s="292"/>
      <c r="H53" s="292"/>
      <c r="I53" s="292"/>
      <c r="J53" s="292"/>
      <c r="K53" s="291"/>
    </row>
    <row r="54" s="1" customFormat="1" ht="15" customHeight="1">
      <c r="B54" s="289"/>
      <c r="C54" s="293" t="s">
        <v>1574</v>
      </c>
      <c r="D54" s="293"/>
      <c r="E54" s="293"/>
      <c r="F54" s="293"/>
      <c r="G54" s="293"/>
      <c r="H54" s="293"/>
      <c r="I54" s="293"/>
      <c r="J54" s="293"/>
      <c r="K54" s="291"/>
    </row>
    <row r="55" s="1" customFormat="1" ht="15" customHeight="1">
      <c r="B55" s="289"/>
      <c r="C55" s="293" t="s">
        <v>1575</v>
      </c>
      <c r="D55" s="293"/>
      <c r="E55" s="293"/>
      <c r="F55" s="293"/>
      <c r="G55" s="293"/>
      <c r="H55" s="293"/>
      <c r="I55" s="293"/>
      <c r="J55" s="293"/>
      <c r="K55" s="291"/>
    </row>
    <row r="56" s="1" customFormat="1" ht="12.75" customHeight="1">
      <c r="B56" s="289"/>
      <c r="C56" s="293"/>
      <c r="D56" s="293"/>
      <c r="E56" s="293"/>
      <c r="F56" s="293"/>
      <c r="G56" s="293"/>
      <c r="H56" s="293"/>
      <c r="I56" s="293"/>
      <c r="J56" s="293"/>
      <c r="K56" s="291"/>
    </row>
    <row r="57" s="1" customFormat="1" ht="15" customHeight="1">
      <c r="B57" s="289"/>
      <c r="C57" s="293" t="s">
        <v>1576</v>
      </c>
      <c r="D57" s="293"/>
      <c r="E57" s="293"/>
      <c r="F57" s="293"/>
      <c r="G57" s="293"/>
      <c r="H57" s="293"/>
      <c r="I57" s="293"/>
      <c r="J57" s="293"/>
      <c r="K57" s="291"/>
    </row>
    <row r="58" s="1" customFormat="1" ht="15" customHeight="1">
      <c r="B58" s="289"/>
      <c r="C58" s="295"/>
      <c r="D58" s="293" t="s">
        <v>1577</v>
      </c>
      <c r="E58" s="293"/>
      <c r="F58" s="293"/>
      <c r="G58" s="293"/>
      <c r="H58" s="293"/>
      <c r="I58" s="293"/>
      <c r="J58" s="293"/>
      <c r="K58" s="291"/>
    </row>
    <row r="59" s="1" customFormat="1" ht="15" customHeight="1">
      <c r="B59" s="289"/>
      <c r="C59" s="295"/>
      <c r="D59" s="293" t="s">
        <v>1578</v>
      </c>
      <c r="E59" s="293"/>
      <c r="F59" s="293"/>
      <c r="G59" s="293"/>
      <c r="H59" s="293"/>
      <c r="I59" s="293"/>
      <c r="J59" s="293"/>
      <c r="K59" s="291"/>
    </row>
    <row r="60" s="1" customFormat="1" ht="15" customHeight="1">
      <c r="B60" s="289"/>
      <c r="C60" s="295"/>
      <c r="D60" s="293" t="s">
        <v>1579</v>
      </c>
      <c r="E60" s="293"/>
      <c r="F60" s="293"/>
      <c r="G60" s="293"/>
      <c r="H60" s="293"/>
      <c r="I60" s="293"/>
      <c r="J60" s="293"/>
      <c r="K60" s="291"/>
    </row>
    <row r="61" s="1" customFormat="1" ht="15" customHeight="1">
      <c r="B61" s="289"/>
      <c r="C61" s="295"/>
      <c r="D61" s="293" t="s">
        <v>1580</v>
      </c>
      <c r="E61" s="293"/>
      <c r="F61" s="293"/>
      <c r="G61" s="293"/>
      <c r="H61" s="293"/>
      <c r="I61" s="293"/>
      <c r="J61" s="293"/>
      <c r="K61" s="291"/>
    </row>
    <row r="62" s="1" customFormat="1" ht="15" customHeight="1">
      <c r="B62" s="289"/>
      <c r="C62" s="295"/>
      <c r="D62" s="298" t="s">
        <v>1581</v>
      </c>
      <c r="E62" s="298"/>
      <c r="F62" s="298"/>
      <c r="G62" s="298"/>
      <c r="H62" s="298"/>
      <c r="I62" s="298"/>
      <c r="J62" s="298"/>
      <c r="K62" s="291"/>
    </row>
    <row r="63" s="1" customFormat="1" ht="15" customHeight="1">
      <c r="B63" s="289"/>
      <c r="C63" s="295"/>
      <c r="D63" s="293" t="s">
        <v>1582</v>
      </c>
      <c r="E63" s="293"/>
      <c r="F63" s="293"/>
      <c r="G63" s="293"/>
      <c r="H63" s="293"/>
      <c r="I63" s="293"/>
      <c r="J63" s="293"/>
      <c r="K63" s="291"/>
    </row>
    <row r="64" s="1" customFormat="1" ht="12.75" customHeight="1">
      <c r="B64" s="289"/>
      <c r="C64" s="295"/>
      <c r="D64" s="295"/>
      <c r="E64" s="299"/>
      <c r="F64" s="295"/>
      <c r="G64" s="295"/>
      <c r="H64" s="295"/>
      <c r="I64" s="295"/>
      <c r="J64" s="295"/>
      <c r="K64" s="291"/>
    </row>
    <row r="65" s="1" customFormat="1" ht="15" customHeight="1">
      <c r="B65" s="289"/>
      <c r="C65" s="295"/>
      <c r="D65" s="293" t="s">
        <v>1583</v>
      </c>
      <c r="E65" s="293"/>
      <c r="F65" s="293"/>
      <c r="G65" s="293"/>
      <c r="H65" s="293"/>
      <c r="I65" s="293"/>
      <c r="J65" s="293"/>
      <c r="K65" s="291"/>
    </row>
    <row r="66" s="1" customFormat="1" ht="15" customHeight="1">
      <c r="B66" s="289"/>
      <c r="C66" s="295"/>
      <c r="D66" s="298" t="s">
        <v>1584</v>
      </c>
      <c r="E66" s="298"/>
      <c r="F66" s="298"/>
      <c r="G66" s="298"/>
      <c r="H66" s="298"/>
      <c r="I66" s="298"/>
      <c r="J66" s="298"/>
      <c r="K66" s="291"/>
    </row>
    <row r="67" s="1" customFormat="1" ht="15" customHeight="1">
      <c r="B67" s="289"/>
      <c r="C67" s="295"/>
      <c r="D67" s="293" t="s">
        <v>1585</v>
      </c>
      <c r="E67" s="293"/>
      <c r="F67" s="293"/>
      <c r="G67" s="293"/>
      <c r="H67" s="293"/>
      <c r="I67" s="293"/>
      <c r="J67" s="293"/>
      <c r="K67" s="291"/>
    </row>
    <row r="68" s="1" customFormat="1" ht="15" customHeight="1">
      <c r="B68" s="289"/>
      <c r="C68" s="295"/>
      <c r="D68" s="293" t="s">
        <v>1586</v>
      </c>
      <c r="E68" s="293"/>
      <c r="F68" s="293"/>
      <c r="G68" s="293"/>
      <c r="H68" s="293"/>
      <c r="I68" s="293"/>
      <c r="J68" s="293"/>
      <c r="K68" s="291"/>
    </row>
    <row r="69" s="1" customFormat="1" ht="15" customHeight="1">
      <c r="B69" s="289"/>
      <c r="C69" s="295"/>
      <c r="D69" s="293" t="s">
        <v>1587</v>
      </c>
      <c r="E69" s="293"/>
      <c r="F69" s="293"/>
      <c r="G69" s="293"/>
      <c r="H69" s="293"/>
      <c r="I69" s="293"/>
      <c r="J69" s="293"/>
      <c r="K69" s="291"/>
    </row>
    <row r="70" s="1" customFormat="1" ht="15" customHeight="1">
      <c r="B70" s="289"/>
      <c r="C70" s="295"/>
      <c r="D70" s="293" t="s">
        <v>1588</v>
      </c>
      <c r="E70" s="293"/>
      <c r="F70" s="293"/>
      <c r="G70" s="293"/>
      <c r="H70" s="293"/>
      <c r="I70" s="293"/>
      <c r="J70" s="293"/>
      <c r="K70" s="291"/>
    </row>
    <row r="71" s="1" customFormat="1" ht="12.75" customHeight="1">
      <c r="B71" s="300"/>
      <c r="C71" s="301"/>
      <c r="D71" s="301"/>
      <c r="E71" s="301"/>
      <c r="F71" s="301"/>
      <c r="G71" s="301"/>
      <c r="H71" s="301"/>
      <c r="I71" s="301"/>
      <c r="J71" s="301"/>
      <c r="K71" s="302"/>
    </row>
    <row r="72" s="1" customFormat="1" ht="18.75" customHeight="1">
      <c r="B72" s="303"/>
      <c r="C72" s="303"/>
      <c r="D72" s="303"/>
      <c r="E72" s="303"/>
      <c r="F72" s="303"/>
      <c r="G72" s="303"/>
      <c r="H72" s="303"/>
      <c r="I72" s="303"/>
      <c r="J72" s="303"/>
      <c r="K72" s="304"/>
    </row>
    <row r="73" s="1" customFormat="1" ht="18.75" customHeight="1">
      <c r="B73" s="304"/>
      <c r="C73" s="304"/>
      <c r="D73" s="304"/>
      <c r="E73" s="304"/>
      <c r="F73" s="304"/>
      <c r="G73" s="304"/>
      <c r="H73" s="304"/>
      <c r="I73" s="304"/>
      <c r="J73" s="304"/>
      <c r="K73" s="304"/>
    </row>
    <row r="74" s="1" customFormat="1" ht="7.5" customHeight="1">
      <c r="B74" s="305"/>
      <c r="C74" s="306"/>
      <c r="D74" s="306"/>
      <c r="E74" s="306"/>
      <c r="F74" s="306"/>
      <c r="G74" s="306"/>
      <c r="H74" s="306"/>
      <c r="I74" s="306"/>
      <c r="J74" s="306"/>
      <c r="K74" s="307"/>
    </row>
    <row r="75" s="1" customFormat="1" ht="45" customHeight="1">
      <c r="B75" s="308"/>
      <c r="C75" s="309" t="s">
        <v>1589</v>
      </c>
      <c r="D75" s="309"/>
      <c r="E75" s="309"/>
      <c r="F75" s="309"/>
      <c r="G75" s="309"/>
      <c r="H75" s="309"/>
      <c r="I75" s="309"/>
      <c r="J75" s="309"/>
      <c r="K75" s="310"/>
    </row>
    <row r="76" s="1" customFormat="1" ht="17.25" customHeight="1">
      <c r="B76" s="308"/>
      <c r="C76" s="311" t="s">
        <v>1590</v>
      </c>
      <c r="D76" s="311"/>
      <c r="E76" s="311"/>
      <c r="F76" s="311" t="s">
        <v>1591</v>
      </c>
      <c r="G76" s="312"/>
      <c r="H76" s="311" t="s">
        <v>54</v>
      </c>
      <c r="I76" s="311" t="s">
        <v>57</v>
      </c>
      <c r="J76" s="311" t="s">
        <v>1592</v>
      </c>
      <c r="K76" s="310"/>
    </row>
    <row r="77" s="1" customFormat="1" ht="17.25" customHeight="1">
      <c r="B77" s="308"/>
      <c r="C77" s="313" t="s">
        <v>1593</v>
      </c>
      <c r="D77" s="313"/>
      <c r="E77" s="313"/>
      <c r="F77" s="314" t="s">
        <v>1594</v>
      </c>
      <c r="G77" s="315"/>
      <c r="H77" s="313"/>
      <c r="I77" s="313"/>
      <c r="J77" s="313" t="s">
        <v>1595</v>
      </c>
      <c r="K77" s="310"/>
    </row>
    <row r="78" s="1" customFormat="1" ht="5.25" customHeight="1">
      <c r="B78" s="308"/>
      <c r="C78" s="316"/>
      <c r="D78" s="316"/>
      <c r="E78" s="316"/>
      <c r="F78" s="316"/>
      <c r="G78" s="317"/>
      <c r="H78" s="316"/>
      <c r="I78" s="316"/>
      <c r="J78" s="316"/>
      <c r="K78" s="310"/>
    </row>
    <row r="79" s="1" customFormat="1" ht="15" customHeight="1">
      <c r="B79" s="308"/>
      <c r="C79" s="296" t="s">
        <v>53</v>
      </c>
      <c r="D79" s="318"/>
      <c r="E79" s="318"/>
      <c r="F79" s="319" t="s">
        <v>1596</v>
      </c>
      <c r="G79" s="320"/>
      <c r="H79" s="296" t="s">
        <v>1597</v>
      </c>
      <c r="I79" s="296" t="s">
        <v>1598</v>
      </c>
      <c r="J79" s="296">
        <v>20</v>
      </c>
      <c r="K79" s="310"/>
    </row>
    <row r="80" s="1" customFormat="1" ht="15" customHeight="1">
      <c r="B80" s="308"/>
      <c r="C80" s="296" t="s">
        <v>1599</v>
      </c>
      <c r="D80" s="296"/>
      <c r="E80" s="296"/>
      <c r="F80" s="319" t="s">
        <v>1596</v>
      </c>
      <c r="G80" s="320"/>
      <c r="H80" s="296" t="s">
        <v>1600</v>
      </c>
      <c r="I80" s="296" t="s">
        <v>1598</v>
      </c>
      <c r="J80" s="296">
        <v>120</v>
      </c>
      <c r="K80" s="310"/>
    </row>
    <row r="81" s="1" customFormat="1" ht="15" customHeight="1">
      <c r="B81" s="321"/>
      <c r="C81" s="296" t="s">
        <v>1601</v>
      </c>
      <c r="D81" s="296"/>
      <c r="E81" s="296"/>
      <c r="F81" s="319" t="s">
        <v>1602</v>
      </c>
      <c r="G81" s="320"/>
      <c r="H81" s="296" t="s">
        <v>1603</v>
      </c>
      <c r="I81" s="296" t="s">
        <v>1598</v>
      </c>
      <c r="J81" s="296">
        <v>50</v>
      </c>
      <c r="K81" s="310"/>
    </row>
    <row r="82" s="1" customFormat="1" ht="15" customHeight="1">
      <c r="B82" s="321"/>
      <c r="C82" s="296" t="s">
        <v>1604</v>
      </c>
      <c r="D82" s="296"/>
      <c r="E82" s="296"/>
      <c r="F82" s="319" t="s">
        <v>1596</v>
      </c>
      <c r="G82" s="320"/>
      <c r="H82" s="296" t="s">
        <v>1605</v>
      </c>
      <c r="I82" s="296" t="s">
        <v>1606</v>
      </c>
      <c r="J82" s="296"/>
      <c r="K82" s="310"/>
    </row>
    <row r="83" s="1" customFormat="1" ht="15" customHeight="1">
      <c r="B83" s="321"/>
      <c r="C83" s="322" t="s">
        <v>1607</v>
      </c>
      <c r="D83" s="322"/>
      <c r="E83" s="322"/>
      <c r="F83" s="323" t="s">
        <v>1602</v>
      </c>
      <c r="G83" s="322"/>
      <c r="H83" s="322" t="s">
        <v>1608</v>
      </c>
      <c r="I83" s="322" t="s">
        <v>1598</v>
      </c>
      <c r="J83" s="322">
        <v>15</v>
      </c>
      <c r="K83" s="310"/>
    </row>
    <row r="84" s="1" customFormat="1" ht="15" customHeight="1">
      <c r="B84" s="321"/>
      <c r="C84" s="322" t="s">
        <v>1609</v>
      </c>
      <c r="D84" s="322"/>
      <c r="E84" s="322"/>
      <c r="F84" s="323" t="s">
        <v>1602</v>
      </c>
      <c r="G84" s="322"/>
      <c r="H84" s="322" t="s">
        <v>1610</v>
      </c>
      <c r="I84" s="322" t="s">
        <v>1598</v>
      </c>
      <c r="J84" s="322">
        <v>15</v>
      </c>
      <c r="K84" s="310"/>
    </row>
    <row r="85" s="1" customFormat="1" ht="15" customHeight="1">
      <c r="B85" s="321"/>
      <c r="C85" s="322" t="s">
        <v>1611</v>
      </c>
      <c r="D85" s="322"/>
      <c r="E85" s="322"/>
      <c r="F85" s="323" t="s">
        <v>1602</v>
      </c>
      <c r="G85" s="322"/>
      <c r="H85" s="322" t="s">
        <v>1612</v>
      </c>
      <c r="I85" s="322" t="s">
        <v>1598</v>
      </c>
      <c r="J85" s="322">
        <v>20</v>
      </c>
      <c r="K85" s="310"/>
    </row>
    <row r="86" s="1" customFormat="1" ht="15" customHeight="1">
      <c r="B86" s="321"/>
      <c r="C86" s="322" t="s">
        <v>1613</v>
      </c>
      <c r="D86" s="322"/>
      <c r="E86" s="322"/>
      <c r="F86" s="323" t="s">
        <v>1602</v>
      </c>
      <c r="G86" s="322"/>
      <c r="H86" s="322" t="s">
        <v>1614</v>
      </c>
      <c r="I86" s="322" t="s">
        <v>1598</v>
      </c>
      <c r="J86" s="322">
        <v>20</v>
      </c>
      <c r="K86" s="310"/>
    </row>
    <row r="87" s="1" customFormat="1" ht="15" customHeight="1">
      <c r="B87" s="321"/>
      <c r="C87" s="296" t="s">
        <v>1615</v>
      </c>
      <c r="D87" s="296"/>
      <c r="E87" s="296"/>
      <c r="F87" s="319" t="s">
        <v>1602</v>
      </c>
      <c r="G87" s="320"/>
      <c r="H87" s="296" t="s">
        <v>1616</v>
      </c>
      <c r="I87" s="296" t="s">
        <v>1598</v>
      </c>
      <c r="J87" s="296">
        <v>50</v>
      </c>
      <c r="K87" s="310"/>
    </row>
    <row r="88" s="1" customFormat="1" ht="15" customHeight="1">
      <c r="B88" s="321"/>
      <c r="C88" s="296" t="s">
        <v>1617</v>
      </c>
      <c r="D88" s="296"/>
      <c r="E88" s="296"/>
      <c r="F88" s="319" t="s">
        <v>1602</v>
      </c>
      <c r="G88" s="320"/>
      <c r="H88" s="296" t="s">
        <v>1618</v>
      </c>
      <c r="I88" s="296" t="s">
        <v>1598</v>
      </c>
      <c r="J88" s="296">
        <v>20</v>
      </c>
      <c r="K88" s="310"/>
    </row>
    <row r="89" s="1" customFormat="1" ht="15" customHeight="1">
      <c r="B89" s="321"/>
      <c r="C89" s="296" t="s">
        <v>1619</v>
      </c>
      <c r="D89" s="296"/>
      <c r="E89" s="296"/>
      <c r="F89" s="319" t="s">
        <v>1602</v>
      </c>
      <c r="G89" s="320"/>
      <c r="H89" s="296" t="s">
        <v>1620</v>
      </c>
      <c r="I89" s="296" t="s">
        <v>1598</v>
      </c>
      <c r="J89" s="296">
        <v>20</v>
      </c>
      <c r="K89" s="310"/>
    </row>
    <row r="90" s="1" customFormat="1" ht="15" customHeight="1">
      <c r="B90" s="321"/>
      <c r="C90" s="296" t="s">
        <v>1621</v>
      </c>
      <c r="D90" s="296"/>
      <c r="E90" s="296"/>
      <c r="F90" s="319" t="s">
        <v>1602</v>
      </c>
      <c r="G90" s="320"/>
      <c r="H90" s="296" t="s">
        <v>1622</v>
      </c>
      <c r="I90" s="296" t="s">
        <v>1598</v>
      </c>
      <c r="J90" s="296">
        <v>50</v>
      </c>
      <c r="K90" s="310"/>
    </row>
    <row r="91" s="1" customFormat="1" ht="15" customHeight="1">
      <c r="B91" s="321"/>
      <c r="C91" s="296" t="s">
        <v>1623</v>
      </c>
      <c r="D91" s="296"/>
      <c r="E91" s="296"/>
      <c r="F91" s="319" t="s">
        <v>1602</v>
      </c>
      <c r="G91" s="320"/>
      <c r="H91" s="296" t="s">
        <v>1623</v>
      </c>
      <c r="I91" s="296" t="s">
        <v>1598</v>
      </c>
      <c r="J91" s="296">
        <v>50</v>
      </c>
      <c r="K91" s="310"/>
    </row>
    <row r="92" s="1" customFormat="1" ht="15" customHeight="1">
      <c r="B92" s="321"/>
      <c r="C92" s="296" t="s">
        <v>1624</v>
      </c>
      <c r="D92" s="296"/>
      <c r="E92" s="296"/>
      <c r="F92" s="319" t="s">
        <v>1602</v>
      </c>
      <c r="G92" s="320"/>
      <c r="H92" s="296" t="s">
        <v>1625</v>
      </c>
      <c r="I92" s="296" t="s">
        <v>1598</v>
      </c>
      <c r="J92" s="296">
        <v>255</v>
      </c>
      <c r="K92" s="310"/>
    </row>
    <row r="93" s="1" customFormat="1" ht="15" customHeight="1">
      <c r="B93" s="321"/>
      <c r="C93" s="296" t="s">
        <v>1626</v>
      </c>
      <c r="D93" s="296"/>
      <c r="E93" s="296"/>
      <c r="F93" s="319" t="s">
        <v>1596</v>
      </c>
      <c r="G93" s="320"/>
      <c r="H93" s="296" t="s">
        <v>1627</v>
      </c>
      <c r="I93" s="296" t="s">
        <v>1628</v>
      </c>
      <c r="J93" s="296"/>
      <c r="K93" s="310"/>
    </row>
    <row r="94" s="1" customFormat="1" ht="15" customHeight="1">
      <c r="B94" s="321"/>
      <c r="C94" s="296" t="s">
        <v>1629</v>
      </c>
      <c r="D94" s="296"/>
      <c r="E94" s="296"/>
      <c r="F94" s="319" t="s">
        <v>1596</v>
      </c>
      <c r="G94" s="320"/>
      <c r="H94" s="296" t="s">
        <v>1630</v>
      </c>
      <c r="I94" s="296" t="s">
        <v>1631</v>
      </c>
      <c r="J94" s="296"/>
      <c r="K94" s="310"/>
    </row>
    <row r="95" s="1" customFormat="1" ht="15" customHeight="1">
      <c r="B95" s="321"/>
      <c r="C95" s="296" t="s">
        <v>1632</v>
      </c>
      <c r="D95" s="296"/>
      <c r="E95" s="296"/>
      <c r="F95" s="319" t="s">
        <v>1596</v>
      </c>
      <c r="G95" s="320"/>
      <c r="H95" s="296" t="s">
        <v>1632</v>
      </c>
      <c r="I95" s="296" t="s">
        <v>1631</v>
      </c>
      <c r="J95" s="296"/>
      <c r="K95" s="310"/>
    </row>
    <row r="96" s="1" customFormat="1" ht="15" customHeight="1">
      <c r="B96" s="321"/>
      <c r="C96" s="296" t="s">
        <v>38</v>
      </c>
      <c r="D96" s="296"/>
      <c r="E96" s="296"/>
      <c r="F96" s="319" t="s">
        <v>1596</v>
      </c>
      <c r="G96" s="320"/>
      <c r="H96" s="296" t="s">
        <v>1633</v>
      </c>
      <c r="I96" s="296" t="s">
        <v>1631</v>
      </c>
      <c r="J96" s="296"/>
      <c r="K96" s="310"/>
    </row>
    <row r="97" s="1" customFormat="1" ht="15" customHeight="1">
      <c r="B97" s="321"/>
      <c r="C97" s="296" t="s">
        <v>48</v>
      </c>
      <c r="D97" s="296"/>
      <c r="E97" s="296"/>
      <c r="F97" s="319" t="s">
        <v>1596</v>
      </c>
      <c r="G97" s="320"/>
      <c r="H97" s="296" t="s">
        <v>1634</v>
      </c>
      <c r="I97" s="296" t="s">
        <v>1631</v>
      </c>
      <c r="J97" s="296"/>
      <c r="K97" s="310"/>
    </row>
    <row r="98" s="1" customFormat="1" ht="15" customHeight="1">
      <c r="B98" s="324"/>
      <c r="C98" s="325"/>
      <c r="D98" s="325"/>
      <c r="E98" s="325"/>
      <c r="F98" s="325"/>
      <c r="G98" s="325"/>
      <c r="H98" s="325"/>
      <c r="I98" s="325"/>
      <c r="J98" s="325"/>
      <c r="K98" s="326"/>
    </row>
    <row r="99" s="1" customFormat="1" ht="18.75" customHeight="1">
      <c r="B99" s="327"/>
      <c r="C99" s="328"/>
      <c r="D99" s="328"/>
      <c r="E99" s="328"/>
      <c r="F99" s="328"/>
      <c r="G99" s="328"/>
      <c r="H99" s="328"/>
      <c r="I99" s="328"/>
      <c r="J99" s="328"/>
      <c r="K99" s="327"/>
    </row>
    <row r="100" s="1" customFormat="1" ht="18.75" customHeight="1">
      <c r="B100" s="304"/>
      <c r="C100" s="304"/>
      <c r="D100" s="304"/>
      <c r="E100" s="304"/>
      <c r="F100" s="304"/>
      <c r="G100" s="304"/>
      <c r="H100" s="304"/>
      <c r="I100" s="304"/>
      <c r="J100" s="304"/>
      <c r="K100" s="304"/>
    </row>
    <row r="101" s="1" customFormat="1" ht="7.5" customHeight="1">
      <c r="B101" s="305"/>
      <c r="C101" s="306"/>
      <c r="D101" s="306"/>
      <c r="E101" s="306"/>
      <c r="F101" s="306"/>
      <c r="G101" s="306"/>
      <c r="H101" s="306"/>
      <c r="I101" s="306"/>
      <c r="J101" s="306"/>
      <c r="K101" s="307"/>
    </row>
    <row r="102" s="1" customFormat="1" ht="45" customHeight="1">
      <c r="B102" s="308"/>
      <c r="C102" s="309" t="s">
        <v>1635</v>
      </c>
      <c r="D102" s="309"/>
      <c r="E102" s="309"/>
      <c r="F102" s="309"/>
      <c r="G102" s="309"/>
      <c r="H102" s="309"/>
      <c r="I102" s="309"/>
      <c r="J102" s="309"/>
      <c r="K102" s="310"/>
    </row>
    <row r="103" s="1" customFormat="1" ht="17.25" customHeight="1">
      <c r="B103" s="308"/>
      <c r="C103" s="311" t="s">
        <v>1590</v>
      </c>
      <c r="D103" s="311"/>
      <c r="E103" s="311"/>
      <c r="F103" s="311" t="s">
        <v>1591</v>
      </c>
      <c r="G103" s="312"/>
      <c r="H103" s="311" t="s">
        <v>54</v>
      </c>
      <c r="I103" s="311" t="s">
        <v>57</v>
      </c>
      <c r="J103" s="311" t="s">
        <v>1592</v>
      </c>
      <c r="K103" s="310"/>
    </row>
    <row r="104" s="1" customFormat="1" ht="17.25" customHeight="1">
      <c r="B104" s="308"/>
      <c r="C104" s="313" t="s">
        <v>1593</v>
      </c>
      <c r="D104" s="313"/>
      <c r="E104" s="313"/>
      <c r="F104" s="314" t="s">
        <v>1594</v>
      </c>
      <c r="G104" s="315"/>
      <c r="H104" s="313"/>
      <c r="I104" s="313"/>
      <c r="J104" s="313" t="s">
        <v>1595</v>
      </c>
      <c r="K104" s="310"/>
    </row>
    <row r="105" s="1" customFormat="1" ht="5.25" customHeight="1">
      <c r="B105" s="308"/>
      <c r="C105" s="311"/>
      <c r="D105" s="311"/>
      <c r="E105" s="311"/>
      <c r="F105" s="311"/>
      <c r="G105" s="329"/>
      <c r="H105" s="311"/>
      <c r="I105" s="311"/>
      <c r="J105" s="311"/>
      <c r="K105" s="310"/>
    </row>
    <row r="106" s="1" customFormat="1" ht="15" customHeight="1">
      <c r="B106" s="308"/>
      <c r="C106" s="296" t="s">
        <v>53</v>
      </c>
      <c r="D106" s="318"/>
      <c r="E106" s="318"/>
      <c r="F106" s="319" t="s">
        <v>1596</v>
      </c>
      <c r="G106" s="296"/>
      <c r="H106" s="296" t="s">
        <v>1636</v>
      </c>
      <c r="I106" s="296" t="s">
        <v>1598</v>
      </c>
      <c r="J106" s="296">
        <v>20</v>
      </c>
      <c r="K106" s="310"/>
    </row>
    <row r="107" s="1" customFormat="1" ht="15" customHeight="1">
      <c r="B107" s="308"/>
      <c r="C107" s="296" t="s">
        <v>1599</v>
      </c>
      <c r="D107" s="296"/>
      <c r="E107" s="296"/>
      <c r="F107" s="319" t="s">
        <v>1596</v>
      </c>
      <c r="G107" s="296"/>
      <c r="H107" s="296" t="s">
        <v>1636</v>
      </c>
      <c r="I107" s="296" t="s">
        <v>1598</v>
      </c>
      <c r="J107" s="296">
        <v>120</v>
      </c>
      <c r="K107" s="310"/>
    </row>
    <row r="108" s="1" customFormat="1" ht="15" customHeight="1">
      <c r="B108" s="321"/>
      <c r="C108" s="296" t="s">
        <v>1601</v>
      </c>
      <c r="D108" s="296"/>
      <c r="E108" s="296"/>
      <c r="F108" s="319" t="s">
        <v>1602</v>
      </c>
      <c r="G108" s="296"/>
      <c r="H108" s="296" t="s">
        <v>1636</v>
      </c>
      <c r="I108" s="296" t="s">
        <v>1598</v>
      </c>
      <c r="J108" s="296">
        <v>50</v>
      </c>
      <c r="K108" s="310"/>
    </row>
    <row r="109" s="1" customFormat="1" ht="15" customHeight="1">
      <c r="B109" s="321"/>
      <c r="C109" s="296" t="s">
        <v>1604</v>
      </c>
      <c r="D109" s="296"/>
      <c r="E109" s="296"/>
      <c r="F109" s="319" t="s">
        <v>1596</v>
      </c>
      <c r="G109" s="296"/>
      <c r="H109" s="296" t="s">
        <v>1636</v>
      </c>
      <c r="I109" s="296" t="s">
        <v>1606</v>
      </c>
      <c r="J109" s="296"/>
      <c r="K109" s="310"/>
    </row>
    <row r="110" s="1" customFormat="1" ht="15" customHeight="1">
      <c r="B110" s="321"/>
      <c r="C110" s="296" t="s">
        <v>1615</v>
      </c>
      <c r="D110" s="296"/>
      <c r="E110" s="296"/>
      <c r="F110" s="319" t="s">
        <v>1602</v>
      </c>
      <c r="G110" s="296"/>
      <c r="H110" s="296" t="s">
        <v>1636</v>
      </c>
      <c r="I110" s="296" t="s">
        <v>1598</v>
      </c>
      <c r="J110" s="296">
        <v>50</v>
      </c>
      <c r="K110" s="310"/>
    </row>
    <row r="111" s="1" customFormat="1" ht="15" customHeight="1">
      <c r="B111" s="321"/>
      <c r="C111" s="296" t="s">
        <v>1623</v>
      </c>
      <c r="D111" s="296"/>
      <c r="E111" s="296"/>
      <c r="F111" s="319" t="s">
        <v>1602</v>
      </c>
      <c r="G111" s="296"/>
      <c r="H111" s="296" t="s">
        <v>1636</v>
      </c>
      <c r="I111" s="296" t="s">
        <v>1598</v>
      </c>
      <c r="J111" s="296">
        <v>50</v>
      </c>
      <c r="K111" s="310"/>
    </row>
    <row r="112" s="1" customFormat="1" ht="15" customHeight="1">
      <c r="B112" s="321"/>
      <c r="C112" s="296" t="s">
        <v>1621</v>
      </c>
      <c r="D112" s="296"/>
      <c r="E112" s="296"/>
      <c r="F112" s="319" t="s">
        <v>1602</v>
      </c>
      <c r="G112" s="296"/>
      <c r="H112" s="296" t="s">
        <v>1636</v>
      </c>
      <c r="I112" s="296" t="s">
        <v>1598</v>
      </c>
      <c r="J112" s="296">
        <v>50</v>
      </c>
      <c r="K112" s="310"/>
    </row>
    <row r="113" s="1" customFormat="1" ht="15" customHeight="1">
      <c r="B113" s="321"/>
      <c r="C113" s="296" t="s">
        <v>53</v>
      </c>
      <c r="D113" s="296"/>
      <c r="E113" s="296"/>
      <c r="F113" s="319" t="s">
        <v>1596</v>
      </c>
      <c r="G113" s="296"/>
      <c r="H113" s="296" t="s">
        <v>1637</v>
      </c>
      <c r="I113" s="296" t="s">
        <v>1598</v>
      </c>
      <c r="J113" s="296">
        <v>20</v>
      </c>
      <c r="K113" s="310"/>
    </row>
    <row r="114" s="1" customFormat="1" ht="15" customHeight="1">
      <c r="B114" s="321"/>
      <c r="C114" s="296" t="s">
        <v>1638</v>
      </c>
      <c r="D114" s="296"/>
      <c r="E114" s="296"/>
      <c r="F114" s="319" t="s">
        <v>1596</v>
      </c>
      <c r="G114" s="296"/>
      <c r="H114" s="296" t="s">
        <v>1639</v>
      </c>
      <c r="I114" s="296" t="s">
        <v>1598</v>
      </c>
      <c r="J114" s="296">
        <v>120</v>
      </c>
      <c r="K114" s="310"/>
    </row>
    <row r="115" s="1" customFormat="1" ht="15" customHeight="1">
      <c r="B115" s="321"/>
      <c r="C115" s="296" t="s">
        <v>38</v>
      </c>
      <c r="D115" s="296"/>
      <c r="E115" s="296"/>
      <c r="F115" s="319" t="s">
        <v>1596</v>
      </c>
      <c r="G115" s="296"/>
      <c r="H115" s="296" t="s">
        <v>1640</v>
      </c>
      <c r="I115" s="296" t="s">
        <v>1631</v>
      </c>
      <c r="J115" s="296"/>
      <c r="K115" s="310"/>
    </row>
    <row r="116" s="1" customFormat="1" ht="15" customHeight="1">
      <c r="B116" s="321"/>
      <c r="C116" s="296" t="s">
        <v>48</v>
      </c>
      <c r="D116" s="296"/>
      <c r="E116" s="296"/>
      <c r="F116" s="319" t="s">
        <v>1596</v>
      </c>
      <c r="G116" s="296"/>
      <c r="H116" s="296" t="s">
        <v>1641</v>
      </c>
      <c r="I116" s="296" t="s">
        <v>1631</v>
      </c>
      <c r="J116" s="296"/>
      <c r="K116" s="310"/>
    </row>
    <row r="117" s="1" customFormat="1" ht="15" customHeight="1">
      <c r="B117" s="321"/>
      <c r="C117" s="296" t="s">
        <v>57</v>
      </c>
      <c r="D117" s="296"/>
      <c r="E117" s="296"/>
      <c r="F117" s="319" t="s">
        <v>1596</v>
      </c>
      <c r="G117" s="296"/>
      <c r="H117" s="296" t="s">
        <v>1642</v>
      </c>
      <c r="I117" s="296" t="s">
        <v>1643</v>
      </c>
      <c r="J117" s="296"/>
      <c r="K117" s="310"/>
    </row>
    <row r="118" s="1" customFormat="1" ht="15" customHeight="1">
      <c r="B118" s="324"/>
      <c r="C118" s="330"/>
      <c r="D118" s="330"/>
      <c r="E118" s="330"/>
      <c r="F118" s="330"/>
      <c r="G118" s="330"/>
      <c r="H118" s="330"/>
      <c r="I118" s="330"/>
      <c r="J118" s="330"/>
      <c r="K118" s="326"/>
    </row>
    <row r="119" s="1" customFormat="1" ht="18.75" customHeight="1">
      <c r="B119" s="331"/>
      <c r="C119" s="332"/>
      <c r="D119" s="332"/>
      <c r="E119" s="332"/>
      <c r="F119" s="333"/>
      <c r="G119" s="332"/>
      <c r="H119" s="332"/>
      <c r="I119" s="332"/>
      <c r="J119" s="332"/>
      <c r="K119" s="331"/>
    </row>
    <row r="120" s="1" customFormat="1" ht="18.75" customHeight="1">
      <c r="B120" s="304"/>
      <c r="C120" s="304"/>
      <c r="D120" s="304"/>
      <c r="E120" s="304"/>
      <c r="F120" s="304"/>
      <c r="G120" s="304"/>
      <c r="H120" s="304"/>
      <c r="I120" s="304"/>
      <c r="J120" s="304"/>
      <c r="K120" s="304"/>
    </row>
    <row r="121" s="1" customFormat="1" ht="7.5" customHeight="1">
      <c r="B121" s="334"/>
      <c r="C121" s="335"/>
      <c r="D121" s="335"/>
      <c r="E121" s="335"/>
      <c r="F121" s="335"/>
      <c r="G121" s="335"/>
      <c r="H121" s="335"/>
      <c r="I121" s="335"/>
      <c r="J121" s="335"/>
      <c r="K121" s="336"/>
    </row>
    <row r="122" s="1" customFormat="1" ht="45" customHeight="1">
      <c r="B122" s="337"/>
      <c r="C122" s="287" t="s">
        <v>1644</v>
      </c>
      <c r="D122" s="287"/>
      <c r="E122" s="287"/>
      <c r="F122" s="287"/>
      <c r="G122" s="287"/>
      <c r="H122" s="287"/>
      <c r="I122" s="287"/>
      <c r="J122" s="287"/>
      <c r="K122" s="338"/>
    </row>
    <row r="123" s="1" customFormat="1" ht="17.25" customHeight="1">
      <c r="B123" s="339"/>
      <c r="C123" s="311" t="s">
        <v>1590</v>
      </c>
      <c r="D123" s="311"/>
      <c r="E123" s="311"/>
      <c r="F123" s="311" t="s">
        <v>1591</v>
      </c>
      <c r="G123" s="312"/>
      <c r="H123" s="311" t="s">
        <v>54</v>
      </c>
      <c r="I123" s="311" t="s">
        <v>57</v>
      </c>
      <c r="J123" s="311" t="s">
        <v>1592</v>
      </c>
      <c r="K123" s="340"/>
    </row>
    <row r="124" s="1" customFormat="1" ht="17.25" customHeight="1">
      <c r="B124" s="339"/>
      <c r="C124" s="313" t="s">
        <v>1593</v>
      </c>
      <c r="D124" s="313"/>
      <c r="E124" s="313"/>
      <c r="F124" s="314" t="s">
        <v>1594</v>
      </c>
      <c r="G124" s="315"/>
      <c r="H124" s="313"/>
      <c r="I124" s="313"/>
      <c r="J124" s="313" t="s">
        <v>1595</v>
      </c>
      <c r="K124" s="340"/>
    </row>
    <row r="125" s="1" customFormat="1" ht="5.25" customHeight="1">
      <c r="B125" s="341"/>
      <c r="C125" s="316"/>
      <c r="D125" s="316"/>
      <c r="E125" s="316"/>
      <c r="F125" s="316"/>
      <c r="G125" s="342"/>
      <c r="H125" s="316"/>
      <c r="I125" s="316"/>
      <c r="J125" s="316"/>
      <c r="K125" s="343"/>
    </row>
    <row r="126" s="1" customFormat="1" ht="15" customHeight="1">
      <c r="B126" s="341"/>
      <c r="C126" s="296" t="s">
        <v>1599</v>
      </c>
      <c r="D126" s="318"/>
      <c r="E126" s="318"/>
      <c r="F126" s="319" t="s">
        <v>1596</v>
      </c>
      <c r="G126" s="296"/>
      <c r="H126" s="296" t="s">
        <v>1636</v>
      </c>
      <c r="I126" s="296" t="s">
        <v>1598</v>
      </c>
      <c r="J126" s="296">
        <v>120</v>
      </c>
      <c r="K126" s="344"/>
    </row>
    <row r="127" s="1" customFormat="1" ht="15" customHeight="1">
      <c r="B127" s="341"/>
      <c r="C127" s="296" t="s">
        <v>1645</v>
      </c>
      <c r="D127" s="296"/>
      <c r="E127" s="296"/>
      <c r="F127" s="319" t="s">
        <v>1596</v>
      </c>
      <c r="G127" s="296"/>
      <c r="H127" s="296" t="s">
        <v>1646</v>
      </c>
      <c r="I127" s="296" t="s">
        <v>1598</v>
      </c>
      <c r="J127" s="296" t="s">
        <v>1647</v>
      </c>
      <c r="K127" s="344"/>
    </row>
    <row r="128" s="1" customFormat="1" ht="15" customHeight="1">
      <c r="B128" s="341"/>
      <c r="C128" s="296" t="s">
        <v>85</v>
      </c>
      <c r="D128" s="296"/>
      <c r="E128" s="296"/>
      <c r="F128" s="319" t="s">
        <v>1596</v>
      </c>
      <c r="G128" s="296"/>
      <c r="H128" s="296" t="s">
        <v>1648</v>
      </c>
      <c r="I128" s="296" t="s">
        <v>1598</v>
      </c>
      <c r="J128" s="296" t="s">
        <v>1647</v>
      </c>
      <c r="K128" s="344"/>
    </row>
    <row r="129" s="1" customFormat="1" ht="15" customHeight="1">
      <c r="B129" s="341"/>
      <c r="C129" s="296" t="s">
        <v>1607</v>
      </c>
      <c r="D129" s="296"/>
      <c r="E129" s="296"/>
      <c r="F129" s="319" t="s">
        <v>1602</v>
      </c>
      <c r="G129" s="296"/>
      <c r="H129" s="296" t="s">
        <v>1608</v>
      </c>
      <c r="I129" s="296" t="s">
        <v>1598</v>
      </c>
      <c r="J129" s="296">
        <v>15</v>
      </c>
      <c r="K129" s="344"/>
    </row>
    <row r="130" s="1" customFormat="1" ht="15" customHeight="1">
      <c r="B130" s="341"/>
      <c r="C130" s="322" t="s">
        <v>1609</v>
      </c>
      <c r="D130" s="322"/>
      <c r="E130" s="322"/>
      <c r="F130" s="323" t="s">
        <v>1602</v>
      </c>
      <c r="G130" s="322"/>
      <c r="H130" s="322" t="s">
        <v>1610</v>
      </c>
      <c r="I130" s="322" t="s">
        <v>1598</v>
      </c>
      <c r="J130" s="322">
        <v>15</v>
      </c>
      <c r="K130" s="344"/>
    </row>
    <row r="131" s="1" customFormat="1" ht="15" customHeight="1">
      <c r="B131" s="341"/>
      <c r="C131" s="322" t="s">
        <v>1611</v>
      </c>
      <c r="D131" s="322"/>
      <c r="E131" s="322"/>
      <c r="F131" s="323" t="s">
        <v>1602</v>
      </c>
      <c r="G131" s="322"/>
      <c r="H131" s="322" t="s">
        <v>1612</v>
      </c>
      <c r="I131" s="322" t="s">
        <v>1598</v>
      </c>
      <c r="J131" s="322">
        <v>20</v>
      </c>
      <c r="K131" s="344"/>
    </row>
    <row r="132" s="1" customFormat="1" ht="15" customHeight="1">
      <c r="B132" s="341"/>
      <c r="C132" s="322" t="s">
        <v>1613</v>
      </c>
      <c r="D132" s="322"/>
      <c r="E132" s="322"/>
      <c r="F132" s="323" t="s">
        <v>1602</v>
      </c>
      <c r="G132" s="322"/>
      <c r="H132" s="322" t="s">
        <v>1614</v>
      </c>
      <c r="I132" s="322" t="s">
        <v>1598</v>
      </c>
      <c r="J132" s="322">
        <v>20</v>
      </c>
      <c r="K132" s="344"/>
    </row>
    <row r="133" s="1" customFormat="1" ht="15" customHeight="1">
      <c r="B133" s="341"/>
      <c r="C133" s="296" t="s">
        <v>1601</v>
      </c>
      <c r="D133" s="296"/>
      <c r="E133" s="296"/>
      <c r="F133" s="319" t="s">
        <v>1602</v>
      </c>
      <c r="G133" s="296"/>
      <c r="H133" s="296" t="s">
        <v>1636</v>
      </c>
      <c r="I133" s="296" t="s">
        <v>1598</v>
      </c>
      <c r="J133" s="296">
        <v>50</v>
      </c>
      <c r="K133" s="344"/>
    </row>
    <row r="134" s="1" customFormat="1" ht="15" customHeight="1">
      <c r="B134" s="341"/>
      <c r="C134" s="296" t="s">
        <v>1615</v>
      </c>
      <c r="D134" s="296"/>
      <c r="E134" s="296"/>
      <c r="F134" s="319" t="s">
        <v>1602</v>
      </c>
      <c r="G134" s="296"/>
      <c r="H134" s="296" t="s">
        <v>1636</v>
      </c>
      <c r="I134" s="296" t="s">
        <v>1598</v>
      </c>
      <c r="J134" s="296">
        <v>50</v>
      </c>
      <c r="K134" s="344"/>
    </row>
    <row r="135" s="1" customFormat="1" ht="15" customHeight="1">
      <c r="B135" s="341"/>
      <c r="C135" s="296" t="s">
        <v>1621</v>
      </c>
      <c r="D135" s="296"/>
      <c r="E135" s="296"/>
      <c r="F135" s="319" t="s">
        <v>1602</v>
      </c>
      <c r="G135" s="296"/>
      <c r="H135" s="296" t="s">
        <v>1636</v>
      </c>
      <c r="I135" s="296" t="s">
        <v>1598</v>
      </c>
      <c r="J135" s="296">
        <v>50</v>
      </c>
      <c r="K135" s="344"/>
    </row>
    <row r="136" s="1" customFormat="1" ht="15" customHeight="1">
      <c r="B136" s="341"/>
      <c r="C136" s="296" t="s">
        <v>1623</v>
      </c>
      <c r="D136" s="296"/>
      <c r="E136" s="296"/>
      <c r="F136" s="319" t="s">
        <v>1602</v>
      </c>
      <c r="G136" s="296"/>
      <c r="H136" s="296" t="s">
        <v>1636</v>
      </c>
      <c r="I136" s="296" t="s">
        <v>1598</v>
      </c>
      <c r="J136" s="296">
        <v>50</v>
      </c>
      <c r="K136" s="344"/>
    </row>
    <row r="137" s="1" customFormat="1" ht="15" customHeight="1">
      <c r="B137" s="341"/>
      <c r="C137" s="296" t="s">
        <v>1624</v>
      </c>
      <c r="D137" s="296"/>
      <c r="E137" s="296"/>
      <c r="F137" s="319" t="s">
        <v>1602</v>
      </c>
      <c r="G137" s="296"/>
      <c r="H137" s="296" t="s">
        <v>1649</v>
      </c>
      <c r="I137" s="296" t="s">
        <v>1598</v>
      </c>
      <c r="J137" s="296">
        <v>255</v>
      </c>
      <c r="K137" s="344"/>
    </row>
    <row r="138" s="1" customFormat="1" ht="15" customHeight="1">
      <c r="B138" s="341"/>
      <c r="C138" s="296" t="s">
        <v>1626</v>
      </c>
      <c r="D138" s="296"/>
      <c r="E138" s="296"/>
      <c r="F138" s="319" t="s">
        <v>1596</v>
      </c>
      <c r="G138" s="296"/>
      <c r="H138" s="296" t="s">
        <v>1650</v>
      </c>
      <c r="I138" s="296" t="s">
        <v>1628</v>
      </c>
      <c r="J138" s="296"/>
      <c r="K138" s="344"/>
    </row>
    <row r="139" s="1" customFormat="1" ht="15" customHeight="1">
      <c r="B139" s="341"/>
      <c r="C139" s="296" t="s">
        <v>1629</v>
      </c>
      <c r="D139" s="296"/>
      <c r="E139" s="296"/>
      <c r="F139" s="319" t="s">
        <v>1596</v>
      </c>
      <c r="G139" s="296"/>
      <c r="H139" s="296" t="s">
        <v>1651</v>
      </c>
      <c r="I139" s="296" t="s">
        <v>1631</v>
      </c>
      <c r="J139" s="296"/>
      <c r="K139" s="344"/>
    </row>
    <row r="140" s="1" customFormat="1" ht="15" customHeight="1">
      <c r="B140" s="341"/>
      <c r="C140" s="296" t="s">
        <v>1632</v>
      </c>
      <c r="D140" s="296"/>
      <c r="E140" s="296"/>
      <c r="F140" s="319" t="s">
        <v>1596</v>
      </c>
      <c r="G140" s="296"/>
      <c r="H140" s="296" t="s">
        <v>1632</v>
      </c>
      <c r="I140" s="296" t="s">
        <v>1631</v>
      </c>
      <c r="J140" s="296"/>
      <c r="K140" s="344"/>
    </row>
    <row r="141" s="1" customFormat="1" ht="15" customHeight="1">
      <c r="B141" s="341"/>
      <c r="C141" s="296" t="s">
        <v>38</v>
      </c>
      <c r="D141" s="296"/>
      <c r="E141" s="296"/>
      <c r="F141" s="319" t="s">
        <v>1596</v>
      </c>
      <c r="G141" s="296"/>
      <c r="H141" s="296" t="s">
        <v>1652</v>
      </c>
      <c r="I141" s="296" t="s">
        <v>1631</v>
      </c>
      <c r="J141" s="296"/>
      <c r="K141" s="344"/>
    </row>
    <row r="142" s="1" customFormat="1" ht="15" customHeight="1">
      <c r="B142" s="341"/>
      <c r="C142" s="296" t="s">
        <v>1653</v>
      </c>
      <c r="D142" s="296"/>
      <c r="E142" s="296"/>
      <c r="F142" s="319" t="s">
        <v>1596</v>
      </c>
      <c r="G142" s="296"/>
      <c r="H142" s="296" t="s">
        <v>1654</v>
      </c>
      <c r="I142" s="296" t="s">
        <v>1631</v>
      </c>
      <c r="J142" s="296"/>
      <c r="K142" s="344"/>
    </row>
    <row r="143" s="1" customFormat="1" ht="15" customHeight="1">
      <c r="B143" s="345"/>
      <c r="C143" s="346"/>
      <c r="D143" s="346"/>
      <c r="E143" s="346"/>
      <c r="F143" s="346"/>
      <c r="G143" s="346"/>
      <c r="H143" s="346"/>
      <c r="I143" s="346"/>
      <c r="J143" s="346"/>
      <c r="K143" s="347"/>
    </row>
    <row r="144" s="1" customFormat="1" ht="18.75" customHeight="1">
      <c r="B144" s="332"/>
      <c r="C144" s="332"/>
      <c r="D144" s="332"/>
      <c r="E144" s="332"/>
      <c r="F144" s="333"/>
      <c r="G144" s="332"/>
      <c r="H144" s="332"/>
      <c r="I144" s="332"/>
      <c r="J144" s="332"/>
      <c r="K144" s="332"/>
    </row>
    <row r="145" s="1" customFormat="1" ht="18.75" customHeight="1">
      <c r="B145" s="304"/>
      <c r="C145" s="304"/>
      <c r="D145" s="304"/>
      <c r="E145" s="304"/>
      <c r="F145" s="304"/>
      <c r="G145" s="304"/>
      <c r="H145" s="304"/>
      <c r="I145" s="304"/>
      <c r="J145" s="304"/>
      <c r="K145" s="304"/>
    </row>
    <row r="146" s="1" customFormat="1" ht="7.5" customHeight="1">
      <c r="B146" s="305"/>
      <c r="C146" s="306"/>
      <c r="D146" s="306"/>
      <c r="E146" s="306"/>
      <c r="F146" s="306"/>
      <c r="G146" s="306"/>
      <c r="H146" s="306"/>
      <c r="I146" s="306"/>
      <c r="J146" s="306"/>
      <c r="K146" s="307"/>
    </row>
    <row r="147" s="1" customFormat="1" ht="45" customHeight="1">
      <c r="B147" s="308"/>
      <c r="C147" s="309" t="s">
        <v>1655</v>
      </c>
      <c r="D147" s="309"/>
      <c r="E147" s="309"/>
      <c r="F147" s="309"/>
      <c r="G147" s="309"/>
      <c r="H147" s="309"/>
      <c r="I147" s="309"/>
      <c r="J147" s="309"/>
      <c r="K147" s="310"/>
    </row>
    <row r="148" s="1" customFormat="1" ht="17.25" customHeight="1">
      <c r="B148" s="308"/>
      <c r="C148" s="311" t="s">
        <v>1590</v>
      </c>
      <c r="D148" s="311"/>
      <c r="E148" s="311"/>
      <c r="F148" s="311" t="s">
        <v>1591</v>
      </c>
      <c r="G148" s="312"/>
      <c r="H148" s="311" t="s">
        <v>54</v>
      </c>
      <c r="I148" s="311" t="s">
        <v>57</v>
      </c>
      <c r="J148" s="311" t="s">
        <v>1592</v>
      </c>
      <c r="K148" s="310"/>
    </row>
    <row r="149" s="1" customFormat="1" ht="17.25" customHeight="1">
      <c r="B149" s="308"/>
      <c r="C149" s="313" t="s">
        <v>1593</v>
      </c>
      <c r="D149" s="313"/>
      <c r="E149" s="313"/>
      <c r="F149" s="314" t="s">
        <v>1594</v>
      </c>
      <c r="G149" s="315"/>
      <c r="H149" s="313"/>
      <c r="I149" s="313"/>
      <c r="J149" s="313" t="s">
        <v>1595</v>
      </c>
      <c r="K149" s="310"/>
    </row>
    <row r="150" s="1" customFormat="1" ht="5.25" customHeight="1">
      <c r="B150" s="321"/>
      <c r="C150" s="316"/>
      <c r="D150" s="316"/>
      <c r="E150" s="316"/>
      <c r="F150" s="316"/>
      <c r="G150" s="317"/>
      <c r="H150" s="316"/>
      <c r="I150" s="316"/>
      <c r="J150" s="316"/>
      <c r="K150" s="344"/>
    </row>
    <row r="151" s="1" customFormat="1" ht="15" customHeight="1">
      <c r="B151" s="321"/>
      <c r="C151" s="348" t="s">
        <v>1599</v>
      </c>
      <c r="D151" s="296"/>
      <c r="E151" s="296"/>
      <c r="F151" s="349" t="s">
        <v>1596</v>
      </c>
      <c r="G151" s="296"/>
      <c r="H151" s="348" t="s">
        <v>1636</v>
      </c>
      <c r="I151" s="348" t="s">
        <v>1598</v>
      </c>
      <c r="J151" s="348">
        <v>120</v>
      </c>
      <c r="K151" s="344"/>
    </row>
    <row r="152" s="1" customFormat="1" ht="15" customHeight="1">
      <c r="B152" s="321"/>
      <c r="C152" s="348" t="s">
        <v>1645</v>
      </c>
      <c r="D152" s="296"/>
      <c r="E152" s="296"/>
      <c r="F152" s="349" t="s">
        <v>1596</v>
      </c>
      <c r="G152" s="296"/>
      <c r="H152" s="348" t="s">
        <v>1656</v>
      </c>
      <c r="I152" s="348" t="s">
        <v>1598</v>
      </c>
      <c r="J152" s="348" t="s">
        <v>1647</v>
      </c>
      <c r="K152" s="344"/>
    </row>
    <row r="153" s="1" customFormat="1" ht="15" customHeight="1">
      <c r="B153" s="321"/>
      <c r="C153" s="348" t="s">
        <v>85</v>
      </c>
      <c r="D153" s="296"/>
      <c r="E153" s="296"/>
      <c r="F153" s="349" t="s">
        <v>1596</v>
      </c>
      <c r="G153" s="296"/>
      <c r="H153" s="348" t="s">
        <v>1657</v>
      </c>
      <c r="I153" s="348" t="s">
        <v>1598</v>
      </c>
      <c r="J153" s="348" t="s">
        <v>1647</v>
      </c>
      <c r="K153" s="344"/>
    </row>
    <row r="154" s="1" customFormat="1" ht="15" customHeight="1">
      <c r="B154" s="321"/>
      <c r="C154" s="348" t="s">
        <v>1601</v>
      </c>
      <c r="D154" s="296"/>
      <c r="E154" s="296"/>
      <c r="F154" s="349" t="s">
        <v>1602</v>
      </c>
      <c r="G154" s="296"/>
      <c r="H154" s="348" t="s">
        <v>1636</v>
      </c>
      <c r="I154" s="348" t="s">
        <v>1598</v>
      </c>
      <c r="J154" s="348">
        <v>50</v>
      </c>
      <c r="K154" s="344"/>
    </row>
    <row r="155" s="1" customFormat="1" ht="15" customHeight="1">
      <c r="B155" s="321"/>
      <c r="C155" s="348" t="s">
        <v>1604</v>
      </c>
      <c r="D155" s="296"/>
      <c r="E155" s="296"/>
      <c r="F155" s="349" t="s">
        <v>1596</v>
      </c>
      <c r="G155" s="296"/>
      <c r="H155" s="348" t="s">
        <v>1636</v>
      </c>
      <c r="I155" s="348" t="s">
        <v>1606</v>
      </c>
      <c r="J155" s="348"/>
      <c r="K155" s="344"/>
    </row>
    <row r="156" s="1" customFormat="1" ht="15" customHeight="1">
      <c r="B156" s="321"/>
      <c r="C156" s="348" t="s">
        <v>1615</v>
      </c>
      <c r="D156" s="296"/>
      <c r="E156" s="296"/>
      <c r="F156" s="349" t="s">
        <v>1602</v>
      </c>
      <c r="G156" s="296"/>
      <c r="H156" s="348" t="s">
        <v>1636</v>
      </c>
      <c r="I156" s="348" t="s">
        <v>1598</v>
      </c>
      <c r="J156" s="348">
        <v>50</v>
      </c>
      <c r="K156" s="344"/>
    </row>
    <row r="157" s="1" customFormat="1" ht="15" customHeight="1">
      <c r="B157" s="321"/>
      <c r="C157" s="348" t="s">
        <v>1623</v>
      </c>
      <c r="D157" s="296"/>
      <c r="E157" s="296"/>
      <c r="F157" s="349" t="s">
        <v>1602</v>
      </c>
      <c r="G157" s="296"/>
      <c r="H157" s="348" t="s">
        <v>1636</v>
      </c>
      <c r="I157" s="348" t="s">
        <v>1598</v>
      </c>
      <c r="J157" s="348">
        <v>50</v>
      </c>
      <c r="K157" s="344"/>
    </row>
    <row r="158" s="1" customFormat="1" ht="15" customHeight="1">
      <c r="B158" s="321"/>
      <c r="C158" s="348" t="s">
        <v>1621</v>
      </c>
      <c r="D158" s="296"/>
      <c r="E158" s="296"/>
      <c r="F158" s="349" t="s">
        <v>1602</v>
      </c>
      <c r="G158" s="296"/>
      <c r="H158" s="348" t="s">
        <v>1636</v>
      </c>
      <c r="I158" s="348" t="s">
        <v>1598</v>
      </c>
      <c r="J158" s="348">
        <v>50</v>
      </c>
      <c r="K158" s="344"/>
    </row>
    <row r="159" s="1" customFormat="1" ht="15" customHeight="1">
      <c r="B159" s="321"/>
      <c r="C159" s="348" t="s">
        <v>119</v>
      </c>
      <c r="D159" s="296"/>
      <c r="E159" s="296"/>
      <c r="F159" s="349" t="s">
        <v>1596</v>
      </c>
      <c r="G159" s="296"/>
      <c r="H159" s="348" t="s">
        <v>1658</v>
      </c>
      <c r="I159" s="348" t="s">
        <v>1598</v>
      </c>
      <c r="J159" s="348" t="s">
        <v>1659</v>
      </c>
      <c r="K159" s="344"/>
    </row>
    <row r="160" s="1" customFormat="1" ht="15" customHeight="1">
      <c r="B160" s="321"/>
      <c r="C160" s="348" t="s">
        <v>1660</v>
      </c>
      <c r="D160" s="296"/>
      <c r="E160" s="296"/>
      <c r="F160" s="349" t="s">
        <v>1596</v>
      </c>
      <c r="G160" s="296"/>
      <c r="H160" s="348" t="s">
        <v>1661</v>
      </c>
      <c r="I160" s="348" t="s">
        <v>1631</v>
      </c>
      <c r="J160" s="348"/>
      <c r="K160" s="344"/>
    </row>
    <row r="161" s="1" customFormat="1" ht="15" customHeight="1">
      <c r="B161" s="350"/>
      <c r="C161" s="330"/>
      <c r="D161" s="330"/>
      <c r="E161" s="330"/>
      <c r="F161" s="330"/>
      <c r="G161" s="330"/>
      <c r="H161" s="330"/>
      <c r="I161" s="330"/>
      <c r="J161" s="330"/>
      <c r="K161" s="351"/>
    </row>
    <row r="162" s="1" customFormat="1" ht="18.75" customHeight="1">
      <c r="B162" s="332"/>
      <c r="C162" s="342"/>
      <c r="D162" s="342"/>
      <c r="E162" s="342"/>
      <c r="F162" s="352"/>
      <c r="G162" s="342"/>
      <c r="H162" s="342"/>
      <c r="I162" s="342"/>
      <c r="J162" s="342"/>
      <c r="K162" s="332"/>
    </row>
    <row r="163" s="1" customFormat="1" ht="18.75" customHeight="1">
      <c r="B163" s="304"/>
      <c r="C163" s="304"/>
      <c r="D163" s="304"/>
      <c r="E163" s="304"/>
      <c r="F163" s="304"/>
      <c r="G163" s="304"/>
      <c r="H163" s="304"/>
      <c r="I163" s="304"/>
      <c r="J163" s="304"/>
      <c r="K163" s="304"/>
    </row>
    <row r="164" s="1" customFormat="1" ht="7.5" customHeight="1">
      <c r="B164" s="283"/>
      <c r="C164" s="284"/>
      <c r="D164" s="284"/>
      <c r="E164" s="284"/>
      <c r="F164" s="284"/>
      <c r="G164" s="284"/>
      <c r="H164" s="284"/>
      <c r="I164" s="284"/>
      <c r="J164" s="284"/>
      <c r="K164" s="285"/>
    </row>
    <row r="165" s="1" customFormat="1" ht="45" customHeight="1">
      <c r="B165" s="286"/>
      <c r="C165" s="287" t="s">
        <v>1662</v>
      </c>
      <c r="D165" s="287"/>
      <c r="E165" s="287"/>
      <c r="F165" s="287"/>
      <c r="G165" s="287"/>
      <c r="H165" s="287"/>
      <c r="I165" s="287"/>
      <c r="J165" s="287"/>
      <c r="K165" s="288"/>
    </row>
    <row r="166" s="1" customFormat="1" ht="17.25" customHeight="1">
      <c r="B166" s="286"/>
      <c r="C166" s="311" t="s">
        <v>1590</v>
      </c>
      <c r="D166" s="311"/>
      <c r="E166" s="311"/>
      <c r="F166" s="311" t="s">
        <v>1591</v>
      </c>
      <c r="G166" s="353"/>
      <c r="H166" s="354" t="s">
        <v>54</v>
      </c>
      <c r="I166" s="354" t="s">
        <v>57</v>
      </c>
      <c r="J166" s="311" t="s">
        <v>1592</v>
      </c>
      <c r="K166" s="288"/>
    </row>
    <row r="167" s="1" customFormat="1" ht="17.25" customHeight="1">
      <c r="B167" s="289"/>
      <c r="C167" s="313" t="s">
        <v>1593</v>
      </c>
      <c r="D167" s="313"/>
      <c r="E167" s="313"/>
      <c r="F167" s="314" t="s">
        <v>1594</v>
      </c>
      <c r="G167" s="355"/>
      <c r="H167" s="356"/>
      <c r="I167" s="356"/>
      <c r="J167" s="313" t="s">
        <v>1595</v>
      </c>
      <c r="K167" s="291"/>
    </row>
    <row r="168" s="1" customFormat="1" ht="5.25" customHeight="1">
      <c r="B168" s="321"/>
      <c r="C168" s="316"/>
      <c r="D168" s="316"/>
      <c r="E168" s="316"/>
      <c r="F168" s="316"/>
      <c r="G168" s="317"/>
      <c r="H168" s="316"/>
      <c r="I168" s="316"/>
      <c r="J168" s="316"/>
      <c r="K168" s="344"/>
    </row>
    <row r="169" s="1" customFormat="1" ht="15" customHeight="1">
      <c r="B169" s="321"/>
      <c r="C169" s="296" t="s">
        <v>1599</v>
      </c>
      <c r="D169" s="296"/>
      <c r="E169" s="296"/>
      <c r="F169" s="319" t="s">
        <v>1596</v>
      </c>
      <c r="G169" s="296"/>
      <c r="H169" s="296" t="s">
        <v>1636</v>
      </c>
      <c r="I169" s="296" t="s">
        <v>1598</v>
      </c>
      <c r="J169" s="296">
        <v>120</v>
      </c>
      <c r="K169" s="344"/>
    </row>
    <row r="170" s="1" customFormat="1" ht="15" customHeight="1">
      <c r="B170" s="321"/>
      <c r="C170" s="296" t="s">
        <v>1645</v>
      </c>
      <c r="D170" s="296"/>
      <c r="E170" s="296"/>
      <c r="F170" s="319" t="s">
        <v>1596</v>
      </c>
      <c r="G170" s="296"/>
      <c r="H170" s="296" t="s">
        <v>1646</v>
      </c>
      <c r="I170" s="296" t="s">
        <v>1598</v>
      </c>
      <c r="J170" s="296" t="s">
        <v>1647</v>
      </c>
      <c r="K170" s="344"/>
    </row>
    <row r="171" s="1" customFormat="1" ht="15" customHeight="1">
      <c r="B171" s="321"/>
      <c r="C171" s="296" t="s">
        <v>85</v>
      </c>
      <c r="D171" s="296"/>
      <c r="E171" s="296"/>
      <c r="F171" s="319" t="s">
        <v>1596</v>
      </c>
      <c r="G171" s="296"/>
      <c r="H171" s="296" t="s">
        <v>1663</v>
      </c>
      <c r="I171" s="296" t="s">
        <v>1598</v>
      </c>
      <c r="J171" s="296" t="s">
        <v>1647</v>
      </c>
      <c r="K171" s="344"/>
    </row>
    <row r="172" s="1" customFormat="1" ht="15" customHeight="1">
      <c r="B172" s="321"/>
      <c r="C172" s="296" t="s">
        <v>1601</v>
      </c>
      <c r="D172" s="296"/>
      <c r="E172" s="296"/>
      <c r="F172" s="319" t="s">
        <v>1602</v>
      </c>
      <c r="G172" s="296"/>
      <c r="H172" s="296" t="s">
        <v>1663</v>
      </c>
      <c r="I172" s="296" t="s">
        <v>1598</v>
      </c>
      <c r="J172" s="296">
        <v>50</v>
      </c>
      <c r="K172" s="344"/>
    </row>
    <row r="173" s="1" customFormat="1" ht="15" customHeight="1">
      <c r="B173" s="321"/>
      <c r="C173" s="296" t="s">
        <v>1604</v>
      </c>
      <c r="D173" s="296"/>
      <c r="E173" s="296"/>
      <c r="F173" s="319" t="s">
        <v>1596</v>
      </c>
      <c r="G173" s="296"/>
      <c r="H173" s="296" t="s">
        <v>1663</v>
      </c>
      <c r="I173" s="296" t="s">
        <v>1606</v>
      </c>
      <c r="J173" s="296"/>
      <c r="K173" s="344"/>
    </row>
    <row r="174" s="1" customFormat="1" ht="15" customHeight="1">
      <c r="B174" s="321"/>
      <c r="C174" s="296" t="s">
        <v>1615</v>
      </c>
      <c r="D174" s="296"/>
      <c r="E174" s="296"/>
      <c r="F174" s="319" t="s">
        <v>1602</v>
      </c>
      <c r="G174" s="296"/>
      <c r="H174" s="296" t="s">
        <v>1663</v>
      </c>
      <c r="I174" s="296" t="s">
        <v>1598</v>
      </c>
      <c r="J174" s="296">
        <v>50</v>
      </c>
      <c r="K174" s="344"/>
    </row>
    <row r="175" s="1" customFormat="1" ht="15" customHeight="1">
      <c r="B175" s="321"/>
      <c r="C175" s="296" t="s">
        <v>1623</v>
      </c>
      <c r="D175" s="296"/>
      <c r="E175" s="296"/>
      <c r="F175" s="319" t="s">
        <v>1602</v>
      </c>
      <c r="G175" s="296"/>
      <c r="H175" s="296" t="s">
        <v>1663</v>
      </c>
      <c r="I175" s="296" t="s">
        <v>1598</v>
      </c>
      <c r="J175" s="296">
        <v>50</v>
      </c>
      <c r="K175" s="344"/>
    </row>
    <row r="176" s="1" customFormat="1" ht="15" customHeight="1">
      <c r="B176" s="321"/>
      <c r="C176" s="296" t="s">
        <v>1621</v>
      </c>
      <c r="D176" s="296"/>
      <c r="E176" s="296"/>
      <c r="F176" s="319" t="s">
        <v>1602</v>
      </c>
      <c r="G176" s="296"/>
      <c r="H176" s="296" t="s">
        <v>1663</v>
      </c>
      <c r="I176" s="296" t="s">
        <v>1598</v>
      </c>
      <c r="J176" s="296">
        <v>50</v>
      </c>
      <c r="K176" s="344"/>
    </row>
    <row r="177" s="1" customFormat="1" ht="15" customHeight="1">
      <c r="B177" s="321"/>
      <c r="C177" s="296" t="s">
        <v>138</v>
      </c>
      <c r="D177" s="296"/>
      <c r="E177" s="296"/>
      <c r="F177" s="319" t="s">
        <v>1596</v>
      </c>
      <c r="G177" s="296"/>
      <c r="H177" s="296" t="s">
        <v>1664</v>
      </c>
      <c r="I177" s="296" t="s">
        <v>1665</v>
      </c>
      <c r="J177" s="296"/>
      <c r="K177" s="344"/>
    </row>
    <row r="178" s="1" customFormat="1" ht="15" customHeight="1">
      <c r="B178" s="321"/>
      <c r="C178" s="296" t="s">
        <v>57</v>
      </c>
      <c r="D178" s="296"/>
      <c r="E178" s="296"/>
      <c r="F178" s="319" t="s">
        <v>1596</v>
      </c>
      <c r="G178" s="296"/>
      <c r="H178" s="296" t="s">
        <v>1666</v>
      </c>
      <c r="I178" s="296" t="s">
        <v>1667</v>
      </c>
      <c r="J178" s="296">
        <v>1</v>
      </c>
      <c r="K178" s="344"/>
    </row>
    <row r="179" s="1" customFormat="1" ht="15" customHeight="1">
      <c r="B179" s="321"/>
      <c r="C179" s="296" t="s">
        <v>53</v>
      </c>
      <c r="D179" s="296"/>
      <c r="E179" s="296"/>
      <c r="F179" s="319" t="s">
        <v>1596</v>
      </c>
      <c r="G179" s="296"/>
      <c r="H179" s="296" t="s">
        <v>1668</v>
      </c>
      <c r="I179" s="296" t="s">
        <v>1598</v>
      </c>
      <c r="J179" s="296">
        <v>20</v>
      </c>
      <c r="K179" s="344"/>
    </row>
    <row r="180" s="1" customFormat="1" ht="15" customHeight="1">
      <c r="B180" s="321"/>
      <c r="C180" s="296" t="s">
        <v>54</v>
      </c>
      <c r="D180" s="296"/>
      <c r="E180" s="296"/>
      <c r="F180" s="319" t="s">
        <v>1596</v>
      </c>
      <c r="G180" s="296"/>
      <c r="H180" s="296" t="s">
        <v>1669</v>
      </c>
      <c r="I180" s="296" t="s">
        <v>1598</v>
      </c>
      <c r="J180" s="296">
        <v>255</v>
      </c>
      <c r="K180" s="344"/>
    </row>
    <row r="181" s="1" customFormat="1" ht="15" customHeight="1">
      <c r="B181" s="321"/>
      <c r="C181" s="296" t="s">
        <v>139</v>
      </c>
      <c r="D181" s="296"/>
      <c r="E181" s="296"/>
      <c r="F181" s="319" t="s">
        <v>1596</v>
      </c>
      <c r="G181" s="296"/>
      <c r="H181" s="296" t="s">
        <v>1560</v>
      </c>
      <c r="I181" s="296" t="s">
        <v>1598</v>
      </c>
      <c r="J181" s="296">
        <v>10</v>
      </c>
      <c r="K181" s="344"/>
    </row>
    <row r="182" s="1" customFormat="1" ht="15" customHeight="1">
      <c r="B182" s="321"/>
      <c r="C182" s="296" t="s">
        <v>140</v>
      </c>
      <c r="D182" s="296"/>
      <c r="E182" s="296"/>
      <c r="F182" s="319" t="s">
        <v>1596</v>
      </c>
      <c r="G182" s="296"/>
      <c r="H182" s="296" t="s">
        <v>1670</v>
      </c>
      <c r="I182" s="296" t="s">
        <v>1631</v>
      </c>
      <c r="J182" s="296"/>
      <c r="K182" s="344"/>
    </row>
    <row r="183" s="1" customFormat="1" ht="15" customHeight="1">
      <c r="B183" s="321"/>
      <c r="C183" s="296" t="s">
        <v>1671</v>
      </c>
      <c r="D183" s="296"/>
      <c r="E183" s="296"/>
      <c r="F183" s="319" t="s">
        <v>1596</v>
      </c>
      <c r="G183" s="296"/>
      <c r="H183" s="296" t="s">
        <v>1672</v>
      </c>
      <c r="I183" s="296" t="s">
        <v>1631</v>
      </c>
      <c r="J183" s="296"/>
      <c r="K183" s="344"/>
    </row>
    <row r="184" s="1" customFormat="1" ht="15" customHeight="1">
      <c r="B184" s="321"/>
      <c r="C184" s="296" t="s">
        <v>1660</v>
      </c>
      <c r="D184" s="296"/>
      <c r="E184" s="296"/>
      <c r="F184" s="319" t="s">
        <v>1596</v>
      </c>
      <c r="G184" s="296"/>
      <c r="H184" s="296" t="s">
        <v>1673</v>
      </c>
      <c r="I184" s="296" t="s">
        <v>1631</v>
      </c>
      <c r="J184" s="296"/>
      <c r="K184" s="344"/>
    </row>
    <row r="185" s="1" customFormat="1" ht="15" customHeight="1">
      <c r="B185" s="321"/>
      <c r="C185" s="296" t="s">
        <v>142</v>
      </c>
      <c r="D185" s="296"/>
      <c r="E185" s="296"/>
      <c r="F185" s="319" t="s">
        <v>1602</v>
      </c>
      <c r="G185" s="296"/>
      <c r="H185" s="296" t="s">
        <v>1674</v>
      </c>
      <c r="I185" s="296" t="s">
        <v>1598</v>
      </c>
      <c r="J185" s="296">
        <v>50</v>
      </c>
      <c r="K185" s="344"/>
    </row>
    <row r="186" s="1" customFormat="1" ht="15" customHeight="1">
      <c r="B186" s="321"/>
      <c r="C186" s="296" t="s">
        <v>1675</v>
      </c>
      <c r="D186" s="296"/>
      <c r="E186" s="296"/>
      <c r="F186" s="319" t="s">
        <v>1602</v>
      </c>
      <c r="G186" s="296"/>
      <c r="H186" s="296" t="s">
        <v>1676</v>
      </c>
      <c r="I186" s="296" t="s">
        <v>1677</v>
      </c>
      <c r="J186" s="296"/>
      <c r="K186" s="344"/>
    </row>
    <row r="187" s="1" customFormat="1" ht="15" customHeight="1">
      <c r="B187" s="321"/>
      <c r="C187" s="296" t="s">
        <v>1678</v>
      </c>
      <c r="D187" s="296"/>
      <c r="E187" s="296"/>
      <c r="F187" s="319" t="s">
        <v>1602</v>
      </c>
      <c r="G187" s="296"/>
      <c r="H187" s="296" t="s">
        <v>1679</v>
      </c>
      <c r="I187" s="296" t="s">
        <v>1677</v>
      </c>
      <c r="J187" s="296"/>
      <c r="K187" s="344"/>
    </row>
    <row r="188" s="1" customFormat="1" ht="15" customHeight="1">
      <c r="B188" s="321"/>
      <c r="C188" s="296" t="s">
        <v>1680</v>
      </c>
      <c r="D188" s="296"/>
      <c r="E188" s="296"/>
      <c r="F188" s="319" t="s">
        <v>1602</v>
      </c>
      <c r="G188" s="296"/>
      <c r="H188" s="296" t="s">
        <v>1681</v>
      </c>
      <c r="I188" s="296" t="s">
        <v>1677</v>
      </c>
      <c r="J188" s="296"/>
      <c r="K188" s="344"/>
    </row>
    <row r="189" s="1" customFormat="1" ht="15" customHeight="1">
      <c r="B189" s="321"/>
      <c r="C189" s="357" t="s">
        <v>1682</v>
      </c>
      <c r="D189" s="296"/>
      <c r="E189" s="296"/>
      <c r="F189" s="319" t="s">
        <v>1602</v>
      </c>
      <c r="G189" s="296"/>
      <c r="H189" s="296" t="s">
        <v>1683</v>
      </c>
      <c r="I189" s="296" t="s">
        <v>1684</v>
      </c>
      <c r="J189" s="358" t="s">
        <v>1685</v>
      </c>
      <c r="K189" s="344"/>
    </row>
    <row r="190" s="17" customFormat="1" ht="15" customHeight="1">
      <c r="B190" s="359"/>
      <c r="C190" s="360" t="s">
        <v>1686</v>
      </c>
      <c r="D190" s="361"/>
      <c r="E190" s="361"/>
      <c r="F190" s="362" t="s">
        <v>1602</v>
      </c>
      <c r="G190" s="361"/>
      <c r="H190" s="361" t="s">
        <v>1687</v>
      </c>
      <c r="I190" s="361" t="s">
        <v>1684</v>
      </c>
      <c r="J190" s="363" t="s">
        <v>1685</v>
      </c>
      <c r="K190" s="364"/>
    </row>
    <row r="191" s="1" customFormat="1" ht="15" customHeight="1">
      <c r="B191" s="321"/>
      <c r="C191" s="357" t="s">
        <v>42</v>
      </c>
      <c r="D191" s="296"/>
      <c r="E191" s="296"/>
      <c r="F191" s="319" t="s">
        <v>1596</v>
      </c>
      <c r="G191" s="296"/>
      <c r="H191" s="293" t="s">
        <v>1688</v>
      </c>
      <c r="I191" s="296" t="s">
        <v>1689</v>
      </c>
      <c r="J191" s="296"/>
      <c r="K191" s="344"/>
    </row>
    <row r="192" s="1" customFormat="1" ht="15" customHeight="1">
      <c r="B192" s="321"/>
      <c r="C192" s="357" t="s">
        <v>1690</v>
      </c>
      <c r="D192" s="296"/>
      <c r="E192" s="296"/>
      <c r="F192" s="319" t="s">
        <v>1596</v>
      </c>
      <c r="G192" s="296"/>
      <c r="H192" s="296" t="s">
        <v>1691</v>
      </c>
      <c r="I192" s="296" t="s">
        <v>1631</v>
      </c>
      <c r="J192" s="296"/>
      <c r="K192" s="344"/>
    </row>
    <row r="193" s="1" customFormat="1" ht="15" customHeight="1">
      <c r="B193" s="321"/>
      <c r="C193" s="357" t="s">
        <v>1692</v>
      </c>
      <c r="D193" s="296"/>
      <c r="E193" s="296"/>
      <c r="F193" s="319" t="s">
        <v>1596</v>
      </c>
      <c r="G193" s="296"/>
      <c r="H193" s="296" t="s">
        <v>1693</v>
      </c>
      <c r="I193" s="296" t="s">
        <v>1631</v>
      </c>
      <c r="J193" s="296"/>
      <c r="K193" s="344"/>
    </row>
    <row r="194" s="1" customFormat="1" ht="15" customHeight="1">
      <c r="B194" s="321"/>
      <c r="C194" s="357" t="s">
        <v>1694</v>
      </c>
      <c r="D194" s="296"/>
      <c r="E194" s="296"/>
      <c r="F194" s="319" t="s">
        <v>1602</v>
      </c>
      <c r="G194" s="296"/>
      <c r="H194" s="296" t="s">
        <v>1695</v>
      </c>
      <c r="I194" s="296" t="s">
        <v>1631</v>
      </c>
      <c r="J194" s="296"/>
      <c r="K194" s="344"/>
    </row>
    <row r="195" s="1" customFormat="1" ht="15" customHeight="1">
      <c r="B195" s="350"/>
      <c r="C195" s="365"/>
      <c r="D195" s="330"/>
      <c r="E195" s="330"/>
      <c r="F195" s="330"/>
      <c r="G195" s="330"/>
      <c r="H195" s="330"/>
      <c r="I195" s="330"/>
      <c r="J195" s="330"/>
      <c r="K195" s="351"/>
    </row>
    <row r="196" s="1" customFormat="1" ht="18.75" customHeight="1">
      <c r="B196" s="332"/>
      <c r="C196" s="342"/>
      <c r="D196" s="342"/>
      <c r="E196" s="342"/>
      <c r="F196" s="352"/>
      <c r="G196" s="342"/>
      <c r="H196" s="342"/>
      <c r="I196" s="342"/>
      <c r="J196" s="342"/>
      <c r="K196" s="332"/>
    </row>
    <row r="197" s="1" customFormat="1" ht="18.75" customHeight="1">
      <c r="B197" s="332"/>
      <c r="C197" s="342"/>
      <c r="D197" s="342"/>
      <c r="E197" s="342"/>
      <c r="F197" s="352"/>
      <c r="G197" s="342"/>
      <c r="H197" s="342"/>
      <c r="I197" s="342"/>
      <c r="J197" s="342"/>
      <c r="K197" s="332"/>
    </row>
    <row r="198" s="1" customFormat="1" ht="18.75" customHeight="1">
      <c r="B198" s="304"/>
      <c r="C198" s="304"/>
      <c r="D198" s="304"/>
      <c r="E198" s="304"/>
      <c r="F198" s="304"/>
      <c r="G198" s="304"/>
      <c r="H198" s="304"/>
      <c r="I198" s="304"/>
      <c r="J198" s="304"/>
      <c r="K198" s="304"/>
    </row>
    <row r="199" s="1" customFormat="1" ht="13.5">
      <c r="B199" s="283"/>
      <c r="C199" s="284"/>
      <c r="D199" s="284"/>
      <c r="E199" s="284"/>
      <c r="F199" s="284"/>
      <c r="G199" s="284"/>
      <c r="H199" s="284"/>
      <c r="I199" s="284"/>
      <c r="J199" s="284"/>
      <c r="K199" s="285"/>
    </row>
    <row r="200" s="1" customFormat="1" ht="21">
      <c r="B200" s="286"/>
      <c r="C200" s="287" t="s">
        <v>1696</v>
      </c>
      <c r="D200" s="287"/>
      <c r="E200" s="287"/>
      <c r="F200" s="287"/>
      <c r="G200" s="287"/>
      <c r="H200" s="287"/>
      <c r="I200" s="287"/>
      <c r="J200" s="287"/>
      <c r="K200" s="288"/>
    </row>
    <row r="201" s="1" customFormat="1" ht="25.5" customHeight="1">
      <c r="B201" s="286"/>
      <c r="C201" s="366" t="s">
        <v>1697</v>
      </c>
      <c r="D201" s="366"/>
      <c r="E201" s="366"/>
      <c r="F201" s="366" t="s">
        <v>1698</v>
      </c>
      <c r="G201" s="367"/>
      <c r="H201" s="366" t="s">
        <v>1699</v>
      </c>
      <c r="I201" s="366"/>
      <c r="J201" s="366"/>
      <c r="K201" s="288"/>
    </row>
    <row r="202" s="1" customFormat="1" ht="5.25" customHeight="1">
      <c r="B202" s="321"/>
      <c r="C202" s="316"/>
      <c r="D202" s="316"/>
      <c r="E202" s="316"/>
      <c r="F202" s="316"/>
      <c r="G202" s="342"/>
      <c r="H202" s="316"/>
      <c r="I202" s="316"/>
      <c r="J202" s="316"/>
      <c r="K202" s="344"/>
    </row>
    <row r="203" s="1" customFormat="1" ht="15" customHeight="1">
      <c r="B203" s="321"/>
      <c r="C203" s="296" t="s">
        <v>1689</v>
      </c>
      <c r="D203" s="296"/>
      <c r="E203" s="296"/>
      <c r="F203" s="319" t="s">
        <v>43</v>
      </c>
      <c r="G203" s="296"/>
      <c r="H203" s="296" t="s">
        <v>1700</v>
      </c>
      <c r="I203" s="296"/>
      <c r="J203" s="296"/>
      <c r="K203" s="344"/>
    </row>
    <row r="204" s="1" customFormat="1" ht="15" customHeight="1">
      <c r="B204" s="321"/>
      <c r="C204" s="296"/>
      <c r="D204" s="296"/>
      <c r="E204" s="296"/>
      <c r="F204" s="319" t="s">
        <v>44</v>
      </c>
      <c r="G204" s="296"/>
      <c r="H204" s="296" t="s">
        <v>1701</v>
      </c>
      <c r="I204" s="296"/>
      <c r="J204" s="296"/>
      <c r="K204" s="344"/>
    </row>
    <row r="205" s="1" customFormat="1" ht="15" customHeight="1">
      <c r="B205" s="321"/>
      <c r="C205" s="296"/>
      <c r="D205" s="296"/>
      <c r="E205" s="296"/>
      <c r="F205" s="319" t="s">
        <v>47</v>
      </c>
      <c r="G205" s="296"/>
      <c r="H205" s="296" t="s">
        <v>1702</v>
      </c>
      <c r="I205" s="296"/>
      <c r="J205" s="296"/>
      <c r="K205" s="344"/>
    </row>
    <row r="206" s="1" customFormat="1" ht="15" customHeight="1">
      <c r="B206" s="321"/>
      <c r="C206" s="296"/>
      <c r="D206" s="296"/>
      <c r="E206" s="296"/>
      <c r="F206" s="319" t="s">
        <v>45</v>
      </c>
      <c r="G206" s="296"/>
      <c r="H206" s="296" t="s">
        <v>1703</v>
      </c>
      <c r="I206" s="296"/>
      <c r="J206" s="296"/>
      <c r="K206" s="344"/>
    </row>
    <row r="207" s="1" customFormat="1" ht="15" customHeight="1">
      <c r="B207" s="321"/>
      <c r="C207" s="296"/>
      <c r="D207" s="296"/>
      <c r="E207" s="296"/>
      <c r="F207" s="319" t="s">
        <v>46</v>
      </c>
      <c r="G207" s="296"/>
      <c r="H207" s="296" t="s">
        <v>1704</v>
      </c>
      <c r="I207" s="296"/>
      <c r="J207" s="296"/>
      <c r="K207" s="344"/>
    </row>
    <row r="208" s="1" customFormat="1" ht="15" customHeight="1">
      <c r="B208" s="321"/>
      <c r="C208" s="296"/>
      <c r="D208" s="296"/>
      <c r="E208" s="296"/>
      <c r="F208" s="319"/>
      <c r="G208" s="296"/>
      <c r="H208" s="296"/>
      <c r="I208" s="296"/>
      <c r="J208" s="296"/>
      <c r="K208" s="344"/>
    </row>
    <row r="209" s="1" customFormat="1" ht="15" customHeight="1">
      <c r="B209" s="321"/>
      <c r="C209" s="296" t="s">
        <v>1643</v>
      </c>
      <c r="D209" s="296"/>
      <c r="E209" s="296"/>
      <c r="F209" s="319" t="s">
        <v>78</v>
      </c>
      <c r="G209" s="296"/>
      <c r="H209" s="296" t="s">
        <v>1705</v>
      </c>
      <c r="I209" s="296"/>
      <c r="J209" s="296"/>
      <c r="K209" s="344"/>
    </row>
    <row r="210" s="1" customFormat="1" ht="15" customHeight="1">
      <c r="B210" s="321"/>
      <c r="C210" s="296"/>
      <c r="D210" s="296"/>
      <c r="E210" s="296"/>
      <c r="F210" s="319" t="s">
        <v>1539</v>
      </c>
      <c r="G210" s="296"/>
      <c r="H210" s="296" t="s">
        <v>1540</v>
      </c>
      <c r="I210" s="296"/>
      <c r="J210" s="296"/>
      <c r="K210" s="344"/>
    </row>
    <row r="211" s="1" customFormat="1" ht="15" customHeight="1">
      <c r="B211" s="321"/>
      <c r="C211" s="296"/>
      <c r="D211" s="296"/>
      <c r="E211" s="296"/>
      <c r="F211" s="319" t="s">
        <v>1537</v>
      </c>
      <c r="G211" s="296"/>
      <c r="H211" s="296" t="s">
        <v>1706</v>
      </c>
      <c r="I211" s="296"/>
      <c r="J211" s="296"/>
      <c r="K211" s="344"/>
    </row>
    <row r="212" s="1" customFormat="1" ht="15" customHeight="1">
      <c r="B212" s="368"/>
      <c r="C212" s="296"/>
      <c r="D212" s="296"/>
      <c r="E212" s="296"/>
      <c r="F212" s="319" t="s">
        <v>1541</v>
      </c>
      <c r="G212" s="357"/>
      <c r="H212" s="348" t="s">
        <v>1542</v>
      </c>
      <c r="I212" s="348"/>
      <c r="J212" s="348"/>
      <c r="K212" s="369"/>
    </row>
    <row r="213" s="1" customFormat="1" ht="15" customHeight="1">
      <c r="B213" s="368"/>
      <c r="C213" s="296"/>
      <c r="D213" s="296"/>
      <c r="E213" s="296"/>
      <c r="F213" s="319" t="s">
        <v>1543</v>
      </c>
      <c r="G213" s="357"/>
      <c r="H213" s="348" t="s">
        <v>1707</v>
      </c>
      <c r="I213" s="348"/>
      <c r="J213" s="348"/>
      <c r="K213" s="369"/>
    </row>
    <row r="214" s="1" customFormat="1" ht="15" customHeight="1">
      <c r="B214" s="368"/>
      <c r="C214" s="296"/>
      <c r="D214" s="296"/>
      <c r="E214" s="296"/>
      <c r="F214" s="319"/>
      <c r="G214" s="357"/>
      <c r="H214" s="348"/>
      <c r="I214" s="348"/>
      <c r="J214" s="348"/>
      <c r="K214" s="369"/>
    </row>
    <row r="215" s="1" customFormat="1" ht="15" customHeight="1">
      <c r="B215" s="368"/>
      <c r="C215" s="296" t="s">
        <v>1667</v>
      </c>
      <c r="D215" s="296"/>
      <c r="E215" s="296"/>
      <c r="F215" s="319">
        <v>1</v>
      </c>
      <c r="G215" s="357"/>
      <c r="H215" s="348" t="s">
        <v>1708</v>
      </c>
      <c r="I215" s="348"/>
      <c r="J215" s="348"/>
      <c r="K215" s="369"/>
    </row>
    <row r="216" s="1" customFormat="1" ht="15" customHeight="1">
      <c r="B216" s="368"/>
      <c r="C216" s="296"/>
      <c r="D216" s="296"/>
      <c r="E216" s="296"/>
      <c r="F216" s="319">
        <v>2</v>
      </c>
      <c r="G216" s="357"/>
      <c r="H216" s="348" t="s">
        <v>1709</v>
      </c>
      <c r="I216" s="348"/>
      <c r="J216" s="348"/>
      <c r="K216" s="369"/>
    </row>
    <row r="217" s="1" customFormat="1" ht="15" customHeight="1">
      <c r="B217" s="368"/>
      <c r="C217" s="296"/>
      <c r="D217" s="296"/>
      <c r="E217" s="296"/>
      <c r="F217" s="319">
        <v>3</v>
      </c>
      <c r="G217" s="357"/>
      <c r="H217" s="348" t="s">
        <v>1710</v>
      </c>
      <c r="I217" s="348"/>
      <c r="J217" s="348"/>
      <c r="K217" s="369"/>
    </row>
    <row r="218" s="1" customFormat="1" ht="15" customHeight="1">
      <c r="B218" s="368"/>
      <c r="C218" s="296"/>
      <c r="D218" s="296"/>
      <c r="E218" s="296"/>
      <c r="F218" s="319">
        <v>4</v>
      </c>
      <c r="G218" s="357"/>
      <c r="H218" s="348" t="s">
        <v>1711</v>
      </c>
      <c r="I218" s="348"/>
      <c r="J218" s="348"/>
      <c r="K218" s="369"/>
    </row>
    <row r="219" s="1" customFormat="1" ht="12.75" customHeight="1">
      <c r="B219" s="370"/>
      <c r="C219" s="371"/>
      <c r="D219" s="371"/>
      <c r="E219" s="371"/>
      <c r="F219" s="371"/>
      <c r="G219" s="371"/>
      <c r="H219" s="371"/>
      <c r="I219" s="371"/>
      <c r="J219" s="371"/>
      <c r="K219" s="372"/>
    </row>
  </sheetData>
  <sheetProtection autoFilter="0" deleteColumns="0" deleteRows="0" formatCells="0" formatColumns="0" formatRows="0" insertColumns="0" insertHyperlinks="0" insertRows="0" pivotTables="0" sort="0"/>
  <mergeCells count="77"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D47:J47"/>
    <mergeCell ref="E48:J48"/>
    <mergeCell ref="E49:J49"/>
    <mergeCell ref="E50:J50"/>
    <mergeCell ref="D51:J51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102:J102"/>
    <mergeCell ref="C122:J122"/>
    <mergeCell ref="C147:J147"/>
    <mergeCell ref="C165:J165"/>
    <mergeCell ref="C200:J200"/>
    <mergeCell ref="H201:J201"/>
    <mergeCell ref="H203:J203"/>
    <mergeCell ref="H204:J204"/>
    <mergeCell ref="H205:J205"/>
    <mergeCell ref="H206:J206"/>
    <mergeCell ref="H207:J207"/>
    <mergeCell ref="H209:J209"/>
    <mergeCell ref="H211:J211"/>
    <mergeCell ref="H215:J215"/>
    <mergeCell ref="H217:J217"/>
    <mergeCell ref="H218:J218"/>
    <mergeCell ref="H216:J216"/>
    <mergeCell ref="H213:J213"/>
    <mergeCell ref="H212:J212"/>
    <mergeCell ref="H210:J210"/>
  </mergeCells>
  <pageMargins left="0.5902778" right="0.5902778" top="0.5902778" bottom="0.5902778" header="0" footer="0"/>
  <pageSetup r:id="rId1" paperSize="9" orientation="portrait" scale="77" fitToHeight="0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86</v>
      </c>
    </row>
    <row r="3" s="1" customFormat="1" ht="6.96" customHeight="1">
      <c r="B3" s="140"/>
      <c r="C3" s="141"/>
      <c r="D3" s="141"/>
      <c r="E3" s="141"/>
      <c r="F3" s="141"/>
      <c r="G3" s="141"/>
      <c r="H3" s="141"/>
      <c r="I3" s="141"/>
      <c r="J3" s="141"/>
      <c r="K3" s="141"/>
      <c r="L3" s="22"/>
      <c r="AT3" s="19" t="s">
        <v>81</v>
      </c>
    </row>
    <row r="4" s="1" customFormat="1" ht="24.96" customHeight="1">
      <c r="B4" s="22"/>
      <c r="D4" s="142" t="s">
        <v>113</v>
      </c>
      <c r="L4" s="22"/>
      <c r="M4" s="14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44" t="s">
        <v>16</v>
      </c>
      <c r="L6" s="22"/>
    </row>
    <row r="7" s="1" customFormat="1" ht="16.5" customHeight="1">
      <c r="B7" s="22"/>
      <c r="E7" s="145" t="str">
        <f>'Rekapitulace stavby'!K6</f>
        <v>Tuchlovice, oprava místních komunikací - lokalita východ</v>
      </c>
      <c r="F7" s="144"/>
      <c r="G7" s="144"/>
      <c r="H7" s="144"/>
      <c r="L7" s="22"/>
    </row>
    <row r="8" s="1" customFormat="1" ht="12" customHeight="1">
      <c r="B8" s="22"/>
      <c r="D8" s="144" t="s">
        <v>114</v>
      </c>
      <c r="L8" s="22"/>
    </row>
    <row r="9" s="2" customFormat="1" ht="16.5" customHeight="1">
      <c r="A9" s="40"/>
      <c r="B9" s="46"/>
      <c r="C9" s="40"/>
      <c r="D9" s="40"/>
      <c r="E9" s="145" t="s">
        <v>115</v>
      </c>
      <c r="F9" s="40"/>
      <c r="G9" s="40"/>
      <c r="H9" s="40"/>
      <c r="I9" s="40"/>
      <c r="J9" s="40"/>
      <c r="K9" s="40"/>
      <c r="L9" s="14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 ht="12" customHeight="1">
      <c r="A10" s="40"/>
      <c r="B10" s="46"/>
      <c r="C10" s="40"/>
      <c r="D10" s="144" t="s">
        <v>116</v>
      </c>
      <c r="E10" s="40"/>
      <c r="F10" s="40"/>
      <c r="G10" s="40"/>
      <c r="H10" s="40"/>
      <c r="I10" s="40"/>
      <c r="J10" s="40"/>
      <c r="K10" s="40"/>
      <c r="L10" s="14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6.5" customHeight="1">
      <c r="A11" s="40"/>
      <c r="B11" s="46"/>
      <c r="C11" s="40"/>
      <c r="D11" s="40"/>
      <c r="E11" s="147" t="s">
        <v>117</v>
      </c>
      <c r="F11" s="40"/>
      <c r="G11" s="40"/>
      <c r="H11" s="40"/>
      <c r="I11" s="40"/>
      <c r="J11" s="40"/>
      <c r="K11" s="40"/>
      <c r="L11" s="14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>
      <c r="A12" s="40"/>
      <c r="B12" s="46"/>
      <c r="C12" s="40"/>
      <c r="D12" s="40"/>
      <c r="E12" s="40"/>
      <c r="F12" s="40"/>
      <c r="G12" s="40"/>
      <c r="H12" s="40"/>
      <c r="I12" s="40"/>
      <c r="J12" s="40"/>
      <c r="K12" s="40"/>
      <c r="L12" s="14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2" customHeight="1">
      <c r="A13" s="40"/>
      <c r="B13" s="46"/>
      <c r="C13" s="40"/>
      <c r="D13" s="144" t="s">
        <v>18</v>
      </c>
      <c r="E13" s="40"/>
      <c r="F13" s="135" t="s">
        <v>19</v>
      </c>
      <c r="G13" s="40"/>
      <c r="H13" s="40"/>
      <c r="I13" s="144" t="s">
        <v>20</v>
      </c>
      <c r="J13" s="135" t="s">
        <v>19</v>
      </c>
      <c r="K13" s="40"/>
      <c r="L13" s="14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44" t="s">
        <v>21</v>
      </c>
      <c r="E14" s="40"/>
      <c r="F14" s="135" t="s">
        <v>22</v>
      </c>
      <c r="G14" s="40"/>
      <c r="H14" s="40"/>
      <c r="I14" s="144" t="s">
        <v>23</v>
      </c>
      <c r="J14" s="148" t="str">
        <f>'Rekapitulace stavby'!AN8</f>
        <v>14. 3. 2024</v>
      </c>
      <c r="K14" s="40"/>
      <c r="L14" s="14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0.8" customHeight="1">
      <c r="A15" s="40"/>
      <c r="B15" s="46"/>
      <c r="C15" s="40"/>
      <c r="D15" s="40"/>
      <c r="E15" s="40"/>
      <c r="F15" s="40"/>
      <c r="G15" s="40"/>
      <c r="H15" s="40"/>
      <c r="I15" s="40"/>
      <c r="J15" s="40"/>
      <c r="K15" s="40"/>
      <c r="L15" s="14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12" customHeight="1">
      <c r="A16" s="40"/>
      <c r="B16" s="46"/>
      <c r="C16" s="40"/>
      <c r="D16" s="144" t="s">
        <v>25</v>
      </c>
      <c r="E16" s="40"/>
      <c r="F16" s="40"/>
      <c r="G16" s="40"/>
      <c r="H16" s="40"/>
      <c r="I16" s="144" t="s">
        <v>26</v>
      </c>
      <c r="J16" s="135" t="s">
        <v>19</v>
      </c>
      <c r="K16" s="40"/>
      <c r="L16" s="14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8" customHeight="1">
      <c r="A17" s="40"/>
      <c r="B17" s="46"/>
      <c r="C17" s="40"/>
      <c r="D17" s="40"/>
      <c r="E17" s="135" t="s">
        <v>27</v>
      </c>
      <c r="F17" s="40"/>
      <c r="G17" s="40"/>
      <c r="H17" s="40"/>
      <c r="I17" s="144" t="s">
        <v>28</v>
      </c>
      <c r="J17" s="135" t="s">
        <v>19</v>
      </c>
      <c r="K17" s="40"/>
      <c r="L17" s="14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6.96" customHeight="1">
      <c r="A18" s="40"/>
      <c r="B18" s="46"/>
      <c r="C18" s="40"/>
      <c r="D18" s="40"/>
      <c r="E18" s="40"/>
      <c r="F18" s="40"/>
      <c r="G18" s="40"/>
      <c r="H18" s="40"/>
      <c r="I18" s="40"/>
      <c r="J18" s="40"/>
      <c r="K18" s="40"/>
      <c r="L18" s="14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12" customHeight="1">
      <c r="A19" s="40"/>
      <c r="B19" s="46"/>
      <c r="C19" s="40"/>
      <c r="D19" s="144" t="s">
        <v>29</v>
      </c>
      <c r="E19" s="40"/>
      <c r="F19" s="40"/>
      <c r="G19" s="40"/>
      <c r="H19" s="40"/>
      <c r="I19" s="144" t="s">
        <v>26</v>
      </c>
      <c r="J19" s="35" t="str">
        <f>'Rekapitulace stavby'!AN13</f>
        <v>Vyplň údaj</v>
      </c>
      <c r="K19" s="40"/>
      <c r="L19" s="14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8" customHeight="1">
      <c r="A20" s="40"/>
      <c r="B20" s="46"/>
      <c r="C20" s="40"/>
      <c r="D20" s="40"/>
      <c r="E20" s="35" t="str">
        <f>'Rekapitulace stavby'!E14</f>
        <v>Vyplň údaj</v>
      </c>
      <c r="F20" s="135"/>
      <c r="G20" s="135"/>
      <c r="H20" s="135"/>
      <c r="I20" s="144" t="s">
        <v>28</v>
      </c>
      <c r="J20" s="35" t="str">
        <f>'Rekapitulace stavby'!AN14</f>
        <v>Vyplň údaj</v>
      </c>
      <c r="K20" s="40"/>
      <c r="L20" s="14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6.96" customHeight="1">
      <c r="A21" s="40"/>
      <c r="B21" s="46"/>
      <c r="C21" s="40"/>
      <c r="D21" s="40"/>
      <c r="E21" s="40"/>
      <c r="F21" s="40"/>
      <c r="G21" s="40"/>
      <c r="H21" s="40"/>
      <c r="I21" s="40"/>
      <c r="J21" s="40"/>
      <c r="K21" s="40"/>
      <c r="L21" s="14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12" customHeight="1">
      <c r="A22" s="40"/>
      <c r="B22" s="46"/>
      <c r="C22" s="40"/>
      <c r="D22" s="144" t="s">
        <v>31</v>
      </c>
      <c r="E22" s="40"/>
      <c r="F22" s="40"/>
      <c r="G22" s="40"/>
      <c r="H22" s="40"/>
      <c r="I22" s="144" t="s">
        <v>26</v>
      </c>
      <c r="J22" s="135" t="s">
        <v>19</v>
      </c>
      <c r="K22" s="40"/>
      <c r="L22" s="14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8" customHeight="1">
      <c r="A23" s="40"/>
      <c r="B23" s="46"/>
      <c r="C23" s="40"/>
      <c r="D23" s="40"/>
      <c r="E23" s="135" t="s">
        <v>32</v>
      </c>
      <c r="F23" s="40"/>
      <c r="G23" s="40"/>
      <c r="H23" s="40"/>
      <c r="I23" s="144" t="s">
        <v>28</v>
      </c>
      <c r="J23" s="135" t="s">
        <v>19</v>
      </c>
      <c r="K23" s="40"/>
      <c r="L23" s="14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6.96" customHeight="1">
      <c r="A24" s="40"/>
      <c r="B24" s="46"/>
      <c r="C24" s="40"/>
      <c r="D24" s="40"/>
      <c r="E24" s="40"/>
      <c r="F24" s="40"/>
      <c r="G24" s="40"/>
      <c r="H24" s="40"/>
      <c r="I24" s="40"/>
      <c r="J24" s="40"/>
      <c r="K24" s="40"/>
      <c r="L24" s="14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12" customHeight="1">
      <c r="A25" s="40"/>
      <c r="B25" s="46"/>
      <c r="C25" s="40"/>
      <c r="D25" s="144" t="s">
        <v>34</v>
      </c>
      <c r="E25" s="40"/>
      <c r="F25" s="40"/>
      <c r="G25" s="40"/>
      <c r="H25" s="40"/>
      <c r="I25" s="144" t="s">
        <v>26</v>
      </c>
      <c r="J25" s="135" t="s">
        <v>19</v>
      </c>
      <c r="K25" s="40"/>
      <c r="L25" s="14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8" customHeight="1">
      <c r="A26" s="40"/>
      <c r="B26" s="46"/>
      <c r="C26" s="40"/>
      <c r="D26" s="40"/>
      <c r="E26" s="135" t="s">
        <v>35</v>
      </c>
      <c r="F26" s="40"/>
      <c r="G26" s="40"/>
      <c r="H26" s="40"/>
      <c r="I26" s="144" t="s">
        <v>28</v>
      </c>
      <c r="J26" s="135" t="s">
        <v>19</v>
      </c>
      <c r="K26" s="40"/>
      <c r="L26" s="14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2" customFormat="1" ht="6.96" customHeight="1">
      <c r="A27" s="40"/>
      <c r="B27" s="46"/>
      <c r="C27" s="40"/>
      <c r="D27" s="40"/>
      <c r="E27" s="40"/>
      <c r="F27" s="40"/>
      <c r="G27" s="40"/>
      <c r="H27" s="40"/>
      <c r="I27" s="40"/>
      <c r="J27" s="40"/>
      <c r="K27" s="40"/>
      <c r="L27" s="146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</row>
    <row r="28" s="2" customFormat="1" ht="12" customHeight="1">
      <c r="A28" s="40"/>
      <c r="B28" s="46"/>
      <c r="C28" s="40"/>
      <c r="D28" s="144" t="s">
        <v>36</v>
      </c>
      <c r="E28" s="40"/>
      <c r="F28" s="40"/>
      <c r="G28" s="40"/>
      <c r="H28" s="40"/>
      <c r="I28" s="40"/>
      <c r="J28" s="40"/>
      <c r="K28" s="40"/>
      <c r="L28" s="14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8" customFormat="1" ht="16.5" customHeight="1">
      <c r="A29" s="149"/>
      <c r="B29" s="150"/>
      <c r="C29" s="149"/>
      <c r="D29" s="149"/>
      <c r="E29" s="151" t="s">
        <v>19</v>
      </c>
      <c r="F29" s="151"/>
      <c r="G29" s="151"/>
      <c r="H29" s="151"/>
      <c r="I29" s="149"/>
      <c r="J29" s="149"/>
      <c r="K29" s="149"/>
      <c r="L29" s="152"/>
      <c r="S29" s="149"/>
      <c r="T29" s="149"/>
      <c r="U29" s="149"/>
      <c r="V29" s="149"/>
      <c r="W29" s="149"/>
      <c r="X29" s="149"/>
      <c r="Y29" s="149"/>
      <c r="Z29" s="149"/>
      <c r="AA29" s="149"/>
      <c r="AB29" s="149"/>
      <c r="AC29" s="149"/>
      <c r="AD29" s="149"/>
      <c r="AE29" s="149"/>
    </row>
    <row r="30" s="2" customFormat="1" ht="6.96" customHeight="1">
      <c r="A30" s="40"/>
      <c r="B30" s="46"/>
      <c r="C30" s="40"/>
      <c r="D30" s="40"/>
      <c r="E30" s="40"/>
      <c r="F30" s="40"/>
      <c r="G30" s="40"/>
      <c r="H30" s="40"/>
      <c r="I30" s="40"/>
      <c r="J30" s="40"/>
      <c r="K30" s="40"/>
      <c r="L30" s="14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53"/>
      <c r="E31" s="153"/>
      <c r="F31" s="153"/>
      <c r="G31" s="153"/>
      <c r="H31" s="153"/>
      <c r="I31" s="153"/>
      <c r="J31" s="153"/>
      <c r="K31" s="153"/>
      <c r="L31" s="14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25.44" customHeight="1">
      <c r="A32" s="40"/>
      <c r="B32" s="46"/>
      <c r="C32" s="40"/>
      <c r="D32" s="154" t="s">
        <v>38</v>
      </c>
      <c r="E32" s="40"/>
      <c r="F32" s="40"/>
      <c r="G32" s="40"/>
      <c r="H32" s="40"/>
      <c r="I32" s="40"/>
      <c r="J32" s="155">
        <f>ROUND(J100, 2)</f>
        <v>0</v>
      </c>
      <c r="K32" s="40"/>
      <c r="L32" s="14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6.96" customHeight="1">
      <c r="A33" s="40"/>
      <c r="B33" s="46"/>
      <c r="C33" s="40"/>
      <c r="D33" s="153"/>
      <c r="E33" s="153"/>
      <c r="F33" s="153"/>
      <c r="G33" s="153"/>
      <c r="H33" s="153"/>
      <c r="I33" s="153"/>
      <c r="J33" s="153"/>
      <c r="K33" s="153"/>
      <c r="L33" s="14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40"/>
      <c r="F34" s="156" t="s">
        <v>40</v>
      </c>
      <c r="G34" s="40"/>
      <c r="H34" s="40"/>
      <c r="I34" s="156" t="s">
        <v>39</v>
      </c>
      <c r="J34" s="156" t="s">
        <v>41</v>
      </c>
      <c r="K34" s="40"/>
      <c r="L34" s="14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s="2" customFormat="1" ht="14.4" customHeight="1">
      <c r="A35" s="40"/>
      <c r="B35" s="46"/>
      <c r="C35" s="40"/>
      <c r="D35" s="157" t="s">
        <v>42</v>
      </c>
      <c r="E35" s="144" t="s">
        <v>43</v>
      </c>
      <c r="F35" s="158">
        <f>ROUND((SUM(BE100:BE408)),  2)</f>
        <v>0</v>
      </c>
      <c r="G35" s="40"/>
      <c r="H35" s="40"/>
      <c r="I35" s="159">
        <v>0.20999999999999999</v>
      </c>
      <c r="J35" s="158">
        <f>ROUND(((SUM(BE100:BE408))*I35),  2)</f>
        <v>0</v>
      </c>
      <c r="K35" s="40"/>
      <c r="L35" s="14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s="2" customFormat="1" ht="14.4" customHeight="1">
      <c r="A36" s="40"/>
      <c r="B36" s="46"/>
      <c r="C36" s="40"/>
      <c r="D36" s="40"/>
      <c r="E36" s="144" t="s">
        <v>44</v>
      </c>
      <c r="F36" s="158">
        <f>ROUND((SUM(BF100:BF408)),  2)</f>
        <v>0</v>
      </c>
      <c r="G36" s="40"/>
      <c r="H36" s="40"/>
      <c r="I36" s="159">
        <v>0.12</v>
      </c>
      <c r="J36" s="158">
        <f>ROUND(((SUM(BF100:BF408))*I36),  2)</f>
        <v>0</v>
      </c>
      <c r="K36" s="40"/>
      <c r="L36" s="14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44" t="s">
        <v>45</v>
      </c>
      <c r="F37" s="158">
        <f>ROUND((SUM(BG100:BG408)),  2)</f>
        <v>0</v>
      </c>
      <c r="G37" s="40"/>
      <c r="H37" s="40"/>
      <c r="I37" s="159">
        <v>0.20999999999999999</v>
      </c>
      <c r="J37" s="158">
        <f>0</f>
        <v>0</v>
      </c>
      <c r="K37" s="40"/>
      <c r="L37" s="14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hidden="1" s="2" customFormat="1" ht="14.4" customHeight="1">
      <c r="A38" s="40"/>
      <c r="B38" s="46"/>
      <c r="C38" s="40"/>
      <c r="D38" s="40"/>
      <c r="E38" s="144" t="s">
        <v>46</v>
      </c>
      <c r="F38" s="158">
        <f>ROUND((SUM(BH100:BH408)),  2)</f>
        <v>0</v>
      </c>
      <c r="G38" s="40"/>
      <c r="H38" s="40"/>
      <c r="I38" s="159">
        <v>0.12</v>
      </c>
      <c r="J38" s="158">
        <f>0</f>
        <v>0</v>
      </c>
      <c r="K38" s="40"/>
      <c r="L38" s="14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hidden="1" s="2" customFormat="1" ht="14.4" customHeight="1">
      <c r="A39" s="40"/>
      <c r="B39" s="46"/>
      <c r="C39" s="40"/>
      <c r="D39" s="40"/>
      <c r="E39" s="144" t="s">
        <v>47</v>
      </c>
      <c r="F39" s="158">
        <f>ROUND((SUM(BI100:BI408)),  2)</f>
        <v>0</v>
      </c>
      <c r="G39" s="40"/>
      <c r="H39" s="40"/>
      <c r="I39" s="159">
        <v>0</v>
      </c>
      <c r="J39" s="158">
        <f>0</f>
        <v>0</v>
      </c>
      <c r="K39" s="40"/>
      <c r="L39" s="14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6.96" customHeight="1">
      <c r="A40" s="40"/>
      <c r="B40" s="46"/>
      <c r="C40" s="40"/>
      <c r="D40" s="40"/>
      <c r="E40" s="40"/>
      <c r="F40" s="40"/>
      <c r="G40" s="40"/>
      <c r="H40" s="40"/>
      <c r="I40" s="40"/>
      <c r="J40" s="40"/>
      <c r="K40" s="40"/>
      <c r="L40" s="14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1" s="2" customFormat="1" ht="25.44" customHeight="1">
      <c r="A41" s="40"/>
      <c r="B41" s="46"/>
      <c r="C41" s="160"/>
      <c r="D41" s="161" t="s">
        <v>48</v>
      </c>
      <c r="E41" s="162"/>
      <c r="F41" s="162"/>
      <c r="G41" s="163" t="s">
        <v>49</v>
      </c>
      <c r="H41" s="164" t="s">
        <v>50</v>
      </c>
      <c r="I41" s="162"/>
      <c r="J41" s="165">
        <f>SUM(J32:J39)</f>
        <v>0</v>
      </c>
      <c r="K41" s="166"/>
      <c r="L41" s="146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</row>
    <row r="42" s="2" customFormat="1" ht="14.4" customHeight="1">
      <c r="A42" s="40"/>
      <c r="B42" s="167"/>
      <c r="C42" s="168"/>
      <c r="D42" s="168"/>
      <c r="E42" s="168"/>
      <c r="F42" s="168"/>
      <c r="G42" s="168"/>
      <c r="H42" s="168"/>
      <c r="I42" s="168"/>
      <c r="J42" s="168"/>
      <c r="K42" s="168"/>
      <c r="L42" s="146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</row>
    <row r="46" s="2" customFormat="1" ht="6.96" customHeight="1">
      <c r="A46" s="40"/>
      <c r="B46" s="169"/>
      <c r="C46" s="170"/>
      <c r="D46" s="170"/>
      <c r="E46" s="170"/>
      <c r="F46" s="170"/>
      <c r="G46" s="170"/>
      <c r="H46" s="170"/>
      <c r="I46" s="170"/>
      <c r="J46" s="170"/>
      <c r="K46" s="170"/>
      <c r="L46" s="14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24.96" customHeight="1">
      <c r="A47" s="40"/>
      <c r="B47" s="41"/>
      <c r="C47" s="25" t="s">
        <v>118</v>
      </c>
      <c r="D47" s="42"/>
      <c r="E47" s="42"/>
      <c r="F47" s="42"/>
      <c r="G47" s="42"/>
      <c r="H47" s="42"/>
      <c r="I47" s="42"/>
      <c r="J47" s="42"/>
      <c r="K47" s="42"/>
      <c r="L47" s="14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6.96" customHeight="1">
      <c r="A48" s="40"/>
      <c r="B48" s="41"/>
      <c r="C48" s="42"/>
      <c r="D48" s="42"/>
      <c r="E48" s="42"/>
      <c r="F48" s="42"/>
      <c r="G48" s="42"/>
      <c r="H48" s="42"/>
      <c r="I48" s="42"/>
      <c r="J48" s="42"/>
      <c r="K48" s="42"/>
      <c r="L48" s="14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16</v>
      </c>
      <c r="D49" s="42"/>
      <c r="E49" s="42"/>
      <c r="F49" s="42"/>
      <c r="G49" s="42"/>
      <c r="H49" s="42"/>
      <c r="I49" s="42"/>
      <c r="J49" s="42"/>
      <c r="K49" s="42"/>
      <c r="L49" s="14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171" t="str">
        <f>E7</f>
        <v>Tuchlovice, oprava místních komunikací - lokalita východ</v>
      </c>
      <c r="F50" s="34"/>
      <c r="G50" s="34"/>
      <c r="H50" s="34"/>
      <c r="I50" s="42"/>
      <c r="J50" s="42"/>
      <c r="K50" s="42"/>
      <c r="L50" s="14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1" customFormat="1" ht="12" customHeight="1">
      <c r="B51" s="23"/>
      <c r="C51" s="34" t="s">
        <v>114</v>
      </c>
      <c r="D51" s="24"/>
      <c r="E51" s="24"/>
      <c r="F51" s="24"/>
      <c r="G51" s="24"/>
      <c r="H51" s="24"/>
      <c r="I51" s="24"/>
      <c r="J51" s="24"/>
      <c r="K51" s="24"/>
      <c r="L51" s="22"/>
    </row>
    <row r="52" s="2" customFormat="1" ht="16.5" customHeight="1">
      <c r="A52" s="40"/>
      <c r="B52" s="41"/>
      <c r="C52" s="42"/>
      <c r="D52" s="42"/>
      <c r="E52" s="171" t="s">
        <v>115</v>
      </c>
      <c r="F52" s="42"/>
      <c r="G52" s="42"/>
      <c r="H52" s="42"/>
      <c r="I52" s="42"/>
      <c r="J52" s="42"/>
      <c r="K52" s="42"/>
      <c r="L52" s="14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12" customHeight="1">
      <c r="A53" s="40"/>
      <c r="B53" s="41"/>
      <c r="C53" s="34" t="s">
        <v>116</v>
      </c>
      <c r="D53" s="42"/>
      <c r="E53" s="42"/>
      <c r="F53" s="42"/>
      <c r="G53" s="42"/>
      <c r="H53" s="42"/>
      <c r="I53" s="42"/>
      <c r="J53" s="42"/>
      <c r="K53" s="42"/>
      <c r="L53" s="14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6.5" customHeight="1">
      <c r="A54" s="40"/>
      <c r="B54" s="41"/>
      <c r="C54" s="42"/>
      <c r="D54" s="42"/>
      <c r="E54" s="71" t="str">
        <f>E11</f>
        <v>SO 101.1 - Komunikace a zpevněné plochy - 1. úsek</v>
      </c>
      <c r="F54" s="42"/>
      <c r="G54" s="42"/>
      <c r="H54" s="42"/>
      <c r="I54" s="42"/>
      <c r="J54" s="42"/>
      <c r="K54" s="42"/>
      <c r="L54" s="14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6.96" customHeight="1">
      <c r="A55" s="40"/>
      <c r="B55" s="41"/>
      <c r="C55" s="42"/>
      <c r="D55" s="42"/>
      <c r="E55" s="42"/>
      <c r="F55" s="42"/>
      <c r="G55" s="42"/>
      <c r="H55" s="42"/>
      <c r="I55" s="42"/>
      <c r="J55" s="42"/>
      <c r="K55" s="42"/>
      <c r="L55" s="14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2" customHeight="1">
      <c r="A56" s="40"/>
      <c r="B56" s="41"/>
      <c r="C56" s="34" t="s">
        <v>21</v>
      </c>
      <c r="D56" s="42"/>
      <c r="E56" s="42"/>
      <c r="F56" s="29" t="str">
        <f>F14</f>
        <v>obec Tuchlovice</v>
      </c>
      <c r="G56" s="42"/>
      <c r="H56" s="42"/>
      <c r="I56" s="34" t="s">
        <v>23</v>
      </c>
      <c r="J56" s="74" t="str">
        <f>IF(J14="","",J14)</f>
        <v>14. 3. 2024</v>
      </c>
      <c r="K56" s="42"/>
      <c r="L56" s="14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6.96" customHeight="1">
      <c r="A57" s="40"/>
      <c r="B57" s="41"/>
      <c r="C57" s="42"/>
      <c r="D57" s="42"/>
      <c r="E57" s="42"/>
      <c r="F57" s="42"/>
      <c r="G57" s="42"/>
      <c r="H57" s="42"/>
      <c r="I57" s="42"/>
      <c r="J57" s="42"/>
      <c r="K57" s="42"/>
      <c r="L57" s="14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5.15" customHeight="1">
      <c r="A58" s="40"/>
      <c r="B58" s="41"/>
      <c r="C58" s="34" t="s">
        <v>25</v>
      </c>
      <c r="D58" s="42"/>
      <c r="E58" s="42"/>
      <c r="F58" s="29" t="str">
        <f>E17</f>
        <v>Obec Tuchlovice</v>
      </c>
      <c r="G58" s="42"/>
      <c r="H58" s="42"/>
      <c r="I58" s="34" t="s">
        <v>31</v>
      </c>
      <c r="J58" s="38" t="str">
        <f>E23</f>
        <v>PFProjekt s.r.o.</v>
      </c>
      <c r="K58" s="42"/>
      <c r="L58" s="14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15.15" customHeight="1">
      <c r="A59" s="40"/>
      <c r="B59" s="41"/>
      <c r="C59" s="34" t="s">
        <v>29</v>
      </c>
      <c r="D59" s="42"/>
      <c r="E59" s="42"/>
      <c r="F59" s="29" t="str">
        <f>IF(E20="","",E20)</f>
        <v>Vyplň údaj</v>
      </c>
      <c r="G59" s="42"/>
      <c r="H59" s="42"/>
      <c r="I59" s="34" t="s">
        <v>34</v>
      </c>
      <c r="J59" s="38" t="str">
        <f>E26</f>
        <v>Lukáš Novák</v>
      </c>
      <c r="K59" s="42"/>
      <c r="L59" s="14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</row>
    <row r="60" s="2" customFormat="1" ht="10.32" customHeight="1">
      <c r="A60" s="40"/>
      <c r="B60" s="41"/>
      <c r="C60" s="42"/>
      <c r="D60" s="42"/>
      <c r="E60" s="42"/>
      <c r="F60" s="42"/>
      <c r="G60" s="42"/>
      <c r="H60" s="42"/>
      <c r="I60" s="42"/>
      <c r="J60" s="42"/>
      <c r="K60" s="42"/>
      <c r="L60" s="146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</row>
    <row r="61" s="2" customFormat="1" ht="29.28" customHeight="1">
      <c r="A61" s="40"/>
      <c r="B61" s="41"/>
      <c r="C61" s="172" t="s">
        <v>119</v>
      </c>
      <c r="D61" s="173"/>
      <c r="E61" s="173"/>
      <c r="F61" s="173"/>
      <c r="G61" s="173"/>
      <c r="H61" s="173"/>
      <c r="I61" s="173"/>
      <c r="J61" s="174" t="s">
        <v>120</v>
      </c>
      <c r="K61" s="173"/>
      <c r="L61" s="146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</row>
    <row r="62" s="2" customFormat="1" ht="10.32" customHeight="1">
      <c r="A62" s="40"/>
      <c r="B62" s="41"/>
      <c r="C62" s="42"/>
      <c r="D62" s="42"/>
      <c r="E62" s="42"/>
      <c r="F62" s="42"/>
      <c r="G62" s="42"/>
      <c r="H62" s="42"/>
      <c r="I62" s="42"/>
      <c r="J62" s="42"/>
      <c r="K62" s="42"/>
      <c r="L62" s="146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</row>
    <row r="63" s="2" customFormat="1" ht="22.8" customHeight="1">
      <c r="A63" s="40"/>
      <c r="B63" s="41"/>
      <c r="C63" s="175" t="s">
        <v>70</v>
      </c>
      <c r="D63" s="42"/>
      <c r="E63" s="42"/>
      <c r="F63" s="42"/>
      <c r="G63" s="42"/>
      <c r="H63" s="42"/>
      <c r="I63" s="42"/>
      <c r="J63" s="104">
        <f>J100</f>
        <v>0</v>
      </c>
      <c r="K63" s="42"/>
      <c r="L63" s="146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U63" s="19" t="s">
        <v>121</v>
      </c>
    </row>
    <row r="64" s="9" customFormat="1" ht="24.96" customHeight="1">
      <c r="A64" s="9"/>
      <c r="B64" s="176"/>
      <c r="C64" s="177"/>
      <c r="D64" s="178" t="s">
        <v>122</v>
      </c>
      <c r="E64" s="179"/>
      <c r="F64" s="179"/>
      <c r="G64" s="179"/>
      <c r="H64" s="179"/>
      <c r="I64" s="179"/>
      <c r="J64" s="180">
        <f>J101</f>
        <v>0</v>
      </c>
      <c r="K64" s="177"/>
      <c r="L64" s="181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10" customFormat="1" ht="19.92" customHeight="1">
      <c r="A65" s="10"/>
      <c r="B65" s="182"/>
      <c r="C65" s="127"/>
      <c r="D65" s="183" t="s">
        <v>123</v>
      </c>
      <c r="E65" s="184"/>
      <c r="F65" s="184"/>
      <c r="G65" s="184"/>
      <c r="H65" s="184"/>
      <c r="I65" s="184"/>
      <c r="J65" s="185">
        <f>J102</f>
        <v>0</v>
      </c>
      <c r="K65" s="127"/>
      <c r="L65" s="186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82"/>
      <c r="C66" s="127"/>
      <c r="D66" s="183" t="s">
        <v>124</v>
      </c>
      <c r="E66" s="184"/>
      <c r="F66" s="184"/>
      <c r="G66" s="184"/>
      <c r="H66" s="184"/>
      <c r="I66" s="184"/>
      <c r="J66" s="185">
        <f>J199</f>
        <v>0</v>
      </c>
      <c r="K66" s="127"/>
      <c r="L66" s="186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82"/>
      <c r="C67" s="127"/>
      <c r="D67" s="183" t="s">
        <v>125</v>
      </c>
      <c r="E67" s="184"/>
      <c r="F67" s="184"/>
      <c r="G67" s="184"/>
      <c r="H67" s="184"/>
      <c r="I67" s="184"/>
      <c r="J67" s="185">
        <f>J224</f>
        <v>0</v>
      </c>
      <c r="K67" s="127"/>
      <c r="L67" s="186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82"/>
      <c r="C68" s="127"/>
      <c r="D68" s="183" t="s">
        <v>126</v>
      </c>
      <c r="E68" s="184"/>
      <c r="F68" s="184"/>
      <c r="G68" s="184"/>
      <c r="H68" s="184"/>
      <c r="I68" s="184"/>
      <c r="J68" s="185">
        <f>J228</f>
        <v>0</v>
      </c>
      <c r="K68" s="127"/>
      <c r="L68" s="186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82"/>
      <c r="C69" s="127"/>
      <c r="D69" s="183" t="s">
        <v>127</v>
      </c>
      <c r="E69" s="184"/>
      <c r="F69" s="184"/>
      <c r="G69" s="184"/>
      <c r="H69" s="184"/>
      <c r="I69" s="184"/>
      <c r="J69" s="185">
        <f>J307</f>
        <v>0</v>
      </c>
      <c r="K69" s="127"/>
      <c r="L69" s="186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9.92" customHeight="1">
      <c r="A70" s="10"/>
      <c r="B70" s="182"/>
      <c r="C70" s="127"/>
      <c r="D70" s="183" t="s">
        <v>128</v>
      </c>
      <c r="E70" s="184"/>
      <c r="F70" s="184"/>
      <c r="G70" s="184"/>
      <c r="H70" s="184"/>
      <c r="I70" s="184"/>
      <c r="J70" s="185">
        <f>J350</f>
        <v>0</v>
      </c>
      <c r="K70" s="127"/>
      <c r="L70" s="186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10" customFormat="1" ht="19.92" customHeight="1">
      <c r="A71" s="10"/>
      <c r="B71" s="182"/>
      <c r="C71" s="127"/>
      <c r="D71" s="183" t="s">
        <v>129</v>
      </c>
      <c r="E71" s="184"/>
      <c r="F71" s="184"/>
      <c r="G71" s="184"/>
      <c r="H71" s="184"/>
      <c r="I71" s="184"/>
      <c r="J71" s="185">
        <f>J373</f>
        <v>0</v>
      </c>
      <c r="K71" s="127"/>
      <c r="L71" s="186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9" customFormat="1" ht="24.96" customHeight="1">
      <c r="A72" s="9"/>
      <c r="B72" s="176"/>
      <c r="C72" s="177"/>
      <c r="D72" s="178" t="s">
        <v>130</v>
      </c>
      <c r="E72" s="179"/>
      <c r="F72" s="179"/>
      <c r="G72" s="179"/>
      <c r="H72" s="179"/>
      <c r="I72" s="179"/>
      <c r="J72" s="180">
        <f>J376</f>
        <v>0</v>
      </c>
      <c r="K72" s="177"/>
      <c r="L72" s="181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</row>
    <row r="73" s="10" customFormat="1" ht="19.92" customHeight="1">
      <c r="A73" s="10"/>
      <c r="B73" s="182"/>
      <c r="C73" s="127"/>
      <c r="D73" s="183" t="s">
        <v>131</v>
      </c>
      <c r="E73" s="184"/>
      <c r="F73" s="184"/>
      <c r="G73" s="184"/>
      <c r="H73" s="184"/>
      <c r="I73" s="184"/>
      <c r="J73" s="185">
        <f>J377</f>
        <v>0</v>
      </c>
      <c r="K73" s="127"/>
      <c r="L73" s="186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</row>
    <row r="74" s="9" customFormat="1" ht="24.96" customHeight="1">
      <c r="A74" s="9"/>
      <c r="B74" s="176"/>
      <c r="C74" s="177"/>
      <c r="D74" s="178" t="s">
        <v>132</v>
      </c>
      <c r="E74" s="179"/>
      <c r="F74" s="179"/>
      <c r="G74" s="179"/>
      <c r="H74" s="179"/>
      <c r="I74" s="179"/>
      <c r="J74" s="180">
        <f>J386</f>
        <v>0</v>
      </c>
      <c r="K74" s="177"/>
      <c r="L74" s="181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</row>
    <row r="75" s="9" customFormat="1" ht="24.96" customHeight="1">
      <c r="A75" s="9"/>
      <c r="B75" s="176"/>
      <c r="C75" s="177"/>
      <c r="D75" s="178" t="s">
        <v>133</v>
      </c>
      <c r="E75" s="179"/>
      <c r="F75" s="179"/>
      <c r="G75" s="179"/>
      <c r="H75" s="179"/>
      <c r="I75" s="179"/>
      <c r="J75" s="180">
        <f>J389</f>
        <v>0</v>
      </c>
      <c r="K75" s="177"/>
      <c r="L75" s="181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</row>
    <row r="76" s="10" customFormat="1" ht="19.92" customHeight="1">
      <c r="A76" s="10"/>
      <c r="B76" s="182"/>
      <c r="C76" s="127"/>
      <c r="D76" s="183" t="s">
        <v>134</v>
      </c>
      <c r="E76" s="184"/>
      <c r="F76" s="184"/>
      <c r="G76" s="184"/>
      <c r="H76" s="184"/>
      <c r="I76" s="184"/>
      <c r="J76" s="185">
        <f>J390</f>
        <v>0</v>
      </c>
      <c r="K76" s="127"/>
      <c r="L76" s="186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</row>
    <row r="77" s="10" customFormat="1" ht="19.92" customHeight="1">
      <c r="A77" s="10"/>
      <c r="B77" s="182"/>
      <c r="C77" s="127"/>
      <c r="D77" s="183" t="s">
        <v>135</v>
      </c>
      <c r="E77" s="184"/>
      <c r="F77" s="184"/>
      <c r="G77" s="184"/>
      <c r="H77" s="184"/>
      <c r="I77" s="184"/>
      <c r="J77" s="185">
        <f>J399</f>
        <v>0</v>
      </c>
      <c r="K77" s="127"/>
      <c r="L77" s="186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</row>
    <row r="78" s="10" customFormat="1" ht="19.92" customHeight="1">
      <c r="A78" s="10"/>
      <c r="B78" s="182"/>
      <c r="C78" s="127"/>
      <c r="D78" s="183" t="s">
        <v>136</v>
      </c>
      <c r="E78" s="184"/>
      <c r="F78" s="184"/>
      <c r="G78" s="184"/>
      <c r="H78" s="184"/>
      <c r="I78" s="184"/>
      <c r="J78" s="185">
        <f>J407</f>
        <v>0</v>
      </c>
      <c r="K78" s="127"/>
      <c r="L78" s="186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</row>
    <row r="79" s="2" customFormat="1" ht="21.84" customHeight="1">
      <c r="A79" s="40"/>
      <c r="B79" s="41"/>
      <c r="C79" s="42"/>
      <c r="D79" s="42"/>
      <c r="E79" s="42"/>
      <c r="F79" s="42"/>
      <c r="G79" s="42"/>
      <c r="H79" s="42"/>
      <c r="I79" s="42"/>
      <c r="J79" s="42"/>
      <c r="K79" s="42"/>
      <c r="L79" s="14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6.96" customHeight="1">
      <c r="A80" s="40"/>
      <c r="B80" s="61"/>
      <c r="C80" s="62"/>
      <c r="D80" s="62"/>
      <c r="E80" s="62"/>
      <c r="F80" s="62"/>
      <c r="G80" s="62"/>
      <c r="H80" s="62"/>
      <c r="I80" s="62"/>
      <c r="J80" s="62"/>
      <c r="K80" s="62"/>
      <c r="L80" s="14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4" s="2" customFormat="1" ht="6.96" customHeight="1">
      <c r="A84" s="40"/>
      <c r="B84" s="63"/>
      <c r="C84" s="64"/>
      <c r="D84" s="64"/>
      <c r="E84" s="64"/>
      <c r="F84" s="64"/>
      <c r="G84" s="64"/>
      <c r="H84" s="64"/>
      <c r="I84" s="64"/>
      <c r="J84" s="64"/>
      <c r="K84" s="64"/>
      <c r="L84" s="146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2" customFormat="1" ht="24.96" customHeight="1">
      <c r="A85" s="40"/>
      <c r="B85" s="41"/>
      <c r="C85" s="25" t="s">
        <v>137</v>
      </c>
      <c r="D85" s="42"/>
      <c r="E85" s="42"/>
      <c r="F85" s="42"/>
      <c r="G85" s="42"/>
      <c r="H85" s="42"/>
      <c r="I85" s="42"/>
      <c r="J85" s="42"/>
      <c r="K85" s="42"/>
      <c r="L85" s="146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2" customFormat="1" ht="6.96" customHeight="1">
      <c r="A86" s="40"/>
      <c r="B86" s="41"/>
      <c r="C86" s="42"/>
      <c r="D86" s="42"/>
      <c r="E86" s="42"/>
      <c r="F86" s="42"/>
      <c r="G86" s="42"/>
      <c r="H86" s="42"/>
      <c r="I86" s="42"/>
      <c r="J86" s="42"/>
      <c r="K86" s="42"/>
      <c r="L86" s="146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</row>
    <row r="87" s="2" customFormat="1" ht="12" customHeight="1">
      <c r="A87" s="40"/>
      <c r="B87" s="41"/>
      <c r="C87" s="34" t="s">
        <v>16</v>
      </c>
      <c r="D87" s="42"/>
      <c r="E87" s="42"/>
      <c r="F87" s="42"/>
      <c r="G87" s="42"/>
      <c r="H87" s="42"/>
      <c r="I87" s="42"/>
      <c r="J87" s="42"/>
      <c r="K87" s="42"/>
      <c r="L87" s="146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</row>
    <row r="88" s="2" customFormat="1" ht="16.5" customHeight="1">
      <c r="A88" s="40"/>
      <c r="B88" s="41"/>
      <c r="C88" s="42"/>
      <c r="D88" s="42"/>
      <c r="E88" s="171" t="str">
        <f>E7</f>
        <v>Tuchlovice, oprava místních komunikací - lokalita východ</v>
      </c>
      <c r="F88" s="34"/>
      <c r="G88" s="34"/>
      <c r="H88" s="34"/>
      <c r="I88" s="42"/>
      <c r="J88" s="42"/>
      <c r="K88" s="42"/>
      <c r="L88" s="146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</row>
    <row r="89" s="1" customFormat="1" ht="12" customHeight="1">
      <c r="B89" s="23"/>
      <c r="C89" s="34" t="s">
        <v>114</v>
      </c>
      <c r="D89" s="24"/>
      <c r="E89" s="24"/>
      <c r="F89" s="24"/>
      <c r="G89" s="24"/>
      <c r="H89" s="24"/>
      <c r="I89" s="24"/>
      <c r="J89" s="24"/>
      <c r="K89" s="24"/>
      <c r="L89" s="22"/>
    </row>
    <row r="90" s="2" customFormat="1" ht="16.5" customHeight="1">
      <c r="A90" s="40"/>
      <c r="B90" s="41"/>
      <c r="C90" s="42"/>
      <c r="D90" s="42"/>
      <c r="E90" s="171" t="s">
        <v>115</v>
      </c>
      <c r="F90" s="42"/>
      <c r="G90" s="42"/>
      <c r="H90" s="42"/>
      <c r="I90" s="42"/>
      <c r="J90" s="42"/>
      <c r="K90" s="42"/>
      <c r="L90" s="146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</row>
    <row r="91" s="2" customFormat="1" ht="12" customHeight="1">
      <c r="A91" s="40"/>
      <c r="B91" s="41"/>
      <c r="C91" s="34" t="s">
        <v>116</v>
      </c>
      <c r="D91" s="42"/>
      <c r="E91" s="42"/>
      <c r="F91" s="42"/>
      <c r="G91" s="42"/>
      <c r="H91" s="42"/>
      <c r="I91" s="42"/>
      <c r="J91" s="42"/>
      <c r="K91" s="42"/>
      <c r="L91" s="146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</row>
    <row r="92" s="2" customFormat="1" ht="16.5" customHeight="1">
      <c r="A92" s="40"/>
      <c r="B92" s="41"/>
      <c r="C92" s="42"/>
      <c r="D92" s="42"/>
      <c r="E92" s="71" t="str">
        <f>E11</f>
        <v>SO 101.1 - Komunikace a zpevněné plochy - 1. úsek</v>
      </c>
      <c r="F92" s="42"/>
      <c r="G92" s="42"/>
      <c r="H92" s="42"/>
      <c r="I92" s="42"/>
      <c r="J92" s="42"/>
      <c r="K92" s="42"/>
      <c r="L92" s="146"/>
      <c r="S92" s="40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</row>
    <row r="93" s="2" customFormat="1" ht="6.96" customHeight="1">
      <c r="A93" s="40"/>
      <c r="B93" s="41"/>
      <c r="C93" s="42"/>
      <c r="D93" s="42"/>
      <c r="E93" s="42"/>
      <c r="F93" s="42"/>
      <c r="G93" s="42"/>
      <c r="H93" s="42"/>
      <c r="I93" s="42"/>
      <c r="J93" s="42"/>
      <c r="K93" s="42"/>
      <c r="L93" s="146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</row>
    <row r="94" s="2" customFormat="1" ht="12" customHeight="1">
      <c r="A94" s="40"/>
      <c r="B94" s="41"/>
      <c r="C94" s="34" t="s">
        <v>21</v>
      </c>
      <c r="D94" s="42"/>
      <c r="E94" s="42"/>
      <c r="F94" s="29" t="str">
        <f>F14</f>
        <v>obec Tuchlovice</v>
      </c>
      <c r="G94" s="42"/>
      <c r="H94" s="42"/>
      <c r="I94" s="34" t="s">
        <v>23</v>
      </c>
      <c r="J94" s="74" t="str">
        <f>IF(J14="","",J14)</f>
        <v>14. 3. 2024</v>
      </c>
      <c r="K94" s="42"/>
      <c r="L94" s="146"/>
      <c r="S94" s="40"/>
      <c r="T94" s="40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</row>
    <row r="95" s="2" customFormat="1" ht="6.96" customHeight="1">
      <c r="A95" s="40"/>
      <c r="B95" s="41"/>
      <c r="C95" s="42"/>
      <c r="D95" s="42"/>
      <c r="E95" s="42"/>
      <c r="F95" s="42"/>
      <c r="G95" s="42"/>
      <c r="H95" s="42"/>
      <c r="I95" s="42"/>
      <c r="J95" s="42"/>
      <c r="K95" s="42"/>
      <c r="L95" s="146"/>
      <c r="S95" s="40"/>
      <c r="T95" s="40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</row>
    <row r="96" s="2" customFormat="1" ht="15.15" customHeight="1">
      <c r="A96" s="40"/>
      <c r="B96" s="41"/>
      <c r="C96" s="34" t="s">
        <v>25</v>
      </c>
      <c r="D96" s="42"/>
      <c r="E96" s="42"/>
      <c r="F96" s="29" t="str">
        <f>E17</f>
        <v>Obec Tuchlovice</v>
      </c>
      <c r="G96" s="42"/>
      <c r="H96" s="42"/>
      <c r="I96" s="34" t="s">
        <v>31</v>
      </c>
      <c r="J96" s="38" t="str">
        <f>E23</f>
        <v>PFProjekt s.r.o.</v>
      </c>
      <c r="K96" s="42"/>
      <c r="L96" s="146"/>
      <c r="S96" s="40"/>
      <c r="T96" s="40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</row>
    <row r="97" s="2" customFormat="1" ht="15.15" customHeight="1">
      <c r="A97" s="40"/>
      <c r="B97" s="41"/>
      <c r="C97" s="34" t="s">
        <v>29</v>
      </c>
      <c r="D97" s="42"/>
      <c r="E97" s="42"/>
      <c r="F97" s="29" t="str">
        <f>IF(E20="","",E20)</f>
        <v>Vyplň údaj</v>
      </c>
      <c r="G97" s="42"/>
      <c r="H97" s="42"/>
      <c r="I97" s="34" t="s">
        <v>34</v>
      </c>
      <c r="J97" s="38" t="str">
        <f>E26</f>
        <v>Lukáš Novák</v>
      </c>
      <c r="K97" s="42"/>
      <c r="L97" s="146"/>
      <c r="S97" s="40"/>
      <c r="T97" s="40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</row>
    <row r="98" s="2" customFormat="1" ht="10.32" customHeight="1">
      <c r="A98" s="40"/>
      <c r="B98" s="41"/>
      <c r="C98" s="42"/>
      <c r="D98" s="42"/>
      <c r="E98" s="42"/>
      <c r="F98" s="42"/>
      <c r="G98" s="42"/>
      <c r="H98" s="42"/>
      <c r="I98" s="42"/>
      <c r="J98" s="42"/>
      <c r="K98" s="42"/>
      <c r="L98" s="146"/>
      <c r="S98" s="40"/>
      <c r="T98" s="40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</row>
    <row r="99" s="11" customFormat="1" ht="29.28" customHeight="1">
      <c r="A99" s="187"/>
      <c r="B99" s="188"/>
      <c r="C99" s="189" t="s">
        <v>138</v>
      </c>
      <c r="D99" s="190" t="s">
        <v>57</v>
      </c>
      <c r="E99" s="190" t="s">
        <v>53</v>
      </c>
      <c r="F99" s="190" t="s">
        <v>54</v>
      </c>
      <c r="G99" s="190" t="s">
        <v>139</v>
      </c>
      <c r="H99" s="190" t="s">
        <v>140</v>
      </c>
      <c r="I99" s="190" t="s">
        <v>141</v>
      </c>
      <c r="J99" s="190" t="s">
        <v>120</v>
      </c>
      <c r="K99" s="191" t="s">
        <v>142</v>
      </c>
      <c r="L99" s="192"/>
      <c r="M99" s="94" t="s">
        <v>19</v>
      </c>
      <c r="N99" s="95" t="s">
        <v>42</v>
      </c>
      <c r="O99" s="95" t="s">
        <v>143</v>
      </c>
      <c r="P99" s="95" t="s">
        <v>144</v>
      </c>
      <c r="Q99" s="95" t="s">
        <v>145</v>
      </c>
      <c r="R99" s="95" t="s">
        <v>146</v>
      </c>
      <c r="S99" s="95" t="s">
        <v>147</v>
      </c>
      <c r="T99" s="96" t="s">
        <v>148</v>
      </c>
      <c r="U99" s="187"/>
      <c r="V99" s="187"/>
      <c r="W99" s="187"/>
      <c r="X99" s="187"/>
      <c r="Y99" s="187"/>
      <c r="Z99" s="187"/>
      <c r="AA99" s="187"/>
      <c r="AB99" s="187"/>
      <c r="AC99" s="187"/>
      <c r="AD99" s="187"/>
      <c r="AE99" s="187"/>
    </row>
    <row r="100" s="2" customFormat="1" ht="22.8" customHeight="1">
      <c r="A100" s="40"/>
      <c r="B100" s="41"/>
      <c r="C100" s="101" t="s">
        <v>149</v>
      </c>
      <c r="D100" s="42"/>
      <c r="E100" s="42"/>
      <c r="F100" s="42"/>
      <c r="G100" s="42"/>
      <c r="H100" s="42"/>
      <c r="I100" s="42"/>
      <c r="J100" s="193">
        <f>BK100</f>
        <v>0</v>
      </c>
      <c r="K100" s="42"/>
      <c r="L100" s="46"/>
      <c r="M100" s="97"/>
      <c r="N100" s="194"/>
      <c r="O100" s="98"/>
      <c r="P100" s="195">
        <f>P101+P376+P386+P389</f>
        <v>0</v>
      </c>
      <c r="Q100" s="98"/>
      <c r="R100" s="195">
        <f>R101+R376+R386+R389</f>
        <v>370.69503100000003</v>
      </c>
      <c r="S100" s="98"/>
      <c r="T100" s="196">
        <f>T101+T376+T386+T389</f>
        <v>872.48599999999988</v>
      </c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T100" s="19" t="s">
        <v>71</v>
      </c>
      <c r="AU100" s="19" t="s">
        <v>121</v>
      </c>
      <c r="BK100" s="197">
        <f>BK101+BK376+BK386+BK389</f>
        <v>0</v>
      </c>
    </row>
    <row r="101" s="12" customFormat="1" ht="25.92" customHeight="1">
      <c r="A101" s="12"/>
      <c r="B101" s="198"/>
      <c r="C101" s="199"/>
      <c r="D101" s="200" t="s">
        <v>71</v>
      </c>
      <c r="E101" s="201" t="s">
        <v>150</v>
      </c>
      <c r="F101" s="201" t="s">
        <v>151</v>
      </c>
      <c r="G101" s="199"/>
      <c r="H101" s="199"/>
      <c r="I101" s="202"/>
      <c r="J101" s="203">
        <f>BK101</f>
        <v>0</v>
      </c>
      <c r="K101" s="199"/>
      <c r="L101" s="204"/>
      <c r="M101" s="205"/>
      <c r="N101" s="206"/>
      <c r="O101" s="206"/>
      <c r="P101" s="207">
        <f>P102+P199+P224+P228+P307+P350+P373</f>
        <v>0</v>
      </c>
      <c r="Q101" s="206"/>
      <c r="R101" s="207">
        <f>R102+R199+R224+R228+R307+R350+R373</f>
        <v>370.66260820000002</v>
      </c>
      <c r="S101" s="206"/>
      <c r="T101" s="208">
        <f>T102+T199+T224+T228+T307+T350+T373</f>
        <v>872.48599999999988</v>
      </c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R101" s="209" t="s">
        <v>79</v>
      </c>
      <c r="AT101" s="210" t="s">
        <v>71</v>
      </c>
      <c r="AU101" s="210" t="s">
        <v>72</v>
      </c>
      <c r="AY101" s="209" t="s">
        <v>152</v>
      </c>
      <c r="BK101" s="211">
        <f>BK102+BK199+BK224+BK228+BK307+BK350+BK373</f>
        <v>0</v>
      </c>
    </row>
    <row r="102" s="12" customFormat="1" ht="22.8" customHeight="1">
      <c r="A102" s="12"/>
      <c r="B102" s="198"/>
      <c r="C102" s="199"/>
      <c r="D102" s="200" t="s">
        <v>71</v>
      </c>
      <c r="E102" s="212" t="s">
        <v>79</v>
      </c>
      <c r="F102" s="212" t="s">
        <v>153</v>
      </c>
      <c r="G102" s="199"/>
      <c r="H102" s="199"/>
      <c r="I102" s="202"/>
      <c r="J102" s="213">
        <f>BK102</f>
        <v>0</v>
      </c>
      <c r="K102" s="199"/>
      <c r="L102" s="204"/>
      <c r="M102" s="205"/>
      <c r="N102" s="206"/>
      <c r="O102" s="206"/>
      <c r="P102" s="207">
        <f>SUM(P103:P198)</f>
        <v>0</v>
      </c>
      <c r="Q102" s="206"/>
      <c r="R102" s="207">
        <f>SUM(R103:R198)</f>
        <v>37.204460000000005</v>
      </c>
      <c r="S102" s="206"/>
      <c r="T102" s="208">
        <f>SUM(T103:T198)</f>
        <v>872.48599999999988</v>
      </c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R102" s="209" t="s">
        <v>79</v>
      </c>
      <c r="AT102" s="210" t="s">
        <v>71</v>
      </c>
      <c r="AU102" s="210" t="s">
        <v>79</v>
      </c>
      <c r="AY102" s="209" t="s">
        <v>152</v>
      </c>
      <c r="BK102" s="211">
        <f>SUM(BK103:BK198)</f>
        <v>0</v>
      </c>
    </row>
    <row r="103" s="2" customFormat="1" ht="24.15" customHeight="1">
      <c r="A103" s="40"/>
      <c r="B103" s="41"/>
      <c r="C103" s="214" t="s">
        <v>79</v>
      </c>
      <c r="D103" s="214" t="s">
        <v>154</v>
      </c>
      <c r="E103" s="215" t="s">
        <v>155</v>
      </c>
      <c r="F103" s="216" t="s">
        <v>156</v>
      </c>
      <c r="G103" s="217" t="s">
        <v>157</v>
      </c>
      <c r="H103" s="218">
        <v>20</v>
      </c>
      <c r="I103" s="219"/>
      <c r="J103" s="220">
        <f>ROUND(I103*H103,2)</f>
        <v>0</v>
      </c>
      <c r="K103" s="216" t="s">
        <v>158</v>
      </c>
      <c r="L103" s="46"/>
      <c r="M103" s="221" t="s">
        <v>19</v>
      </c>
      <c r="N103" s="222" t="s">
        <v>43</v>
      </c>
      <c r="O103" s="86"/>
      <c r="P103" s="223">
        <f>O103*H103</f>
        <v>0</v>
      </c>
      <c r="Q103" s="223">
        <v>0</v>
      </c>
      <c r="R103" s="223">
        <f>Q103*H103</f>
        <v>0</v>
      </c>
      <c r="S103" s="223">
        <v>0</v>
      </c>
      <c r="T103" s="224">
        <f>S103*H103</f>
        <v>0</v>
      </c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R103" s="225" t="s">
        <v>159</v>
      </c>
      <c r="AT103" s="225" t="s">
        <v>154</v>
      </c>
      <c r="AU103" s="225" t="s">
        <v>81</v>
      </c>
      <c r="AY103" s="19" t="s">
        <v>152</v>
      </c>
      <c r="BE103" s="226">
        <f>IF(N103="základní",J103,0)</f>
        <v>0</v>
      </c>
      <c r="BF103" s="226">
        <f>IF(N103="snížená",J103,0)</f>
        <v>0</v>
      </c>
      <c r="BG103" s="226">
        <f>IF(N103="zákl. přenesená",J103,0)</f>
        <v>0</v>
      </c>
      <c r="BH103" s="226">
        <f>IF(N103="sníž. přenesená",J103,0)</f>
        <v>0</v>
      </c>
      <c r="BI103" s="226">
        <f>IF(N103="nulová",J103,0)</f>
        <v>0</v>
      </c>
      <c r="BJ103" s="19" t="s">
        <v>79</v>
      </c>
      <c r="BK103" s="226">
        <f>ROUND(I103*H103,2)</f>
        <v>0</v>
      </c>
      <c r="BL103" s="19" t="s">
        <v>159</v>
      </c>
      <c r="BM103" s="225" t="s">
        <v>160</v>
      </c>
    </row>
    <row r="104" s="2" customFormat="1">
      <c r="A104" s="40"/>
      <c r="B104" s="41"/>
      <c r="C104" s="42"/>
      <c r="D104" s="227" t="s">
        <v>161</v>
      </c>
      <c r="E104" s="42"/>
      <c r="F104" s="228" t="s">
        <v>162</v>
      </c>
      <c r="G104" s="42"/>
      <c r="H104" s="42"/>
      <c r="I104" s="229"/>
      <c r="J104" s="42"/>
      <c r="K104" s="42"/>
      <c r="L104" s="46"/>
      <c r="M104" s="230"/>
      <c r="N104" s="231"/>
      <c r="O104" s="86"/>
      <c r="P104" s="86"/>
      <c r="Q104" s="86"/>
      <c r="R104" s="86"/>
      <c r="S104" s="86"/>
      <c r="T104" s="87"/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T104" s="19" t="s">
        <v>161</v>
      </c>
      <c r="AU104" s="19" t="s">
        <v>81</v>
      </c>
    </row>
    <row r="105" s="13" customFormat="1">
      <c r="A105" s="13"/>
      <c r="B105" s="232"/>
      <c r="C105" s="233"/>
      <c r="D105" s="234" t="s">
        <v>163</v>
      </c>
      <c r="E105" s="235" t="s">
        <v>19</v>
      </c>
      <c r="F105" s="236" t="s">
        <v>164</v>
      </c>
      <c r="G105" s="233"/>
      <c r="H105" s="235" t="s">
        <v>19</v>
      </c>
      <c r="I105" s="237"/>
      <c r="J105" s="233"/>
      <c r="K105" s="233"/>
      <c r="L105" s="238"/>
      <c r="M105" s="239"/>
      <c r="N105" s="240"/>
      <c r="O105" s="240"/>
      <c r="P105" s="240"/>
      <c r="Q105" s="240"/>
      <c r="R105" s="240"/>
      <c r="S105" s="240"/>
      <c r="T105" s="241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T105" s="242" t="s">
        <v>163</v>
      </c>
      <c r="AU105" s="242" t="s">
        <v>81</v>
      </c>
      <c r="AV105" s="13" t="s">
        <v>79</v>
      </c>
      <c r="AW105" s="13" t="s">
        <v>33</v>
      </c>
      <c r="AX105" s="13" t="s">
        <v>72</v>
      </c>
      <c r="AY105" s="242" t="s">
        <v>152</v>
      </c>
    </row>
    <row r="106" s="14" customFormat="1">
      <c r="A106" s="14"/>
      <c r="B106" s="243"/>
      <c r="C106" s="244"/>
      <c r="D106" s="234" t="s">
        <v>163</v>
      </c>
      <c r="E106" s="245" t="s">
        <v>19</v>
      </c>
      <c r="F106" s="246" t="s">
        <v>165</v>
      </c>
      <c r="G106" s="244"/>
      <c r="H106" s="247">
        <v>20</v>
      </c>
      <c r="I106" s="248"/>
      <c r="J106" s="244"/>
      <c r="K106" s="244"/>
      <c r="L106" s="249"/>
      <c r="M106" s="250"/>
      <c r="N106" s="251"/>
      <c r="O106" s="251"/>
      <c r="P106" s="251"/>
      <c r="Q106" s="251"/>
      <c r="R106" s="251"/>
      <c r="S106" s="251"/>
      <c r="T106" s="252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T106" s="253" t="s">
        <v>163</v>
      </c>
      <c r="AU106" s="253" t="s">
        <v>81</v>
      </c>
      <c r="AV106" s="14" t="s">
        <v>81</v>
      </c>
      <c r="AW106" s="14" t="s">
        <v>33</v>
      </c>
      <c r="AX106" s="14" t="s">
        <v>79</v>
      </c>
      <c r="AY106" s="253" t="s">
        <v>152</v>
      </c>
    </row>
    <row r="107" s="2" customFormat="1" ht="16.5" customHeight="1">
      <c r="A107" s="40"/>
      <c r="B107" s="41"/>
      <c r="C107" s="214" t="s">
        <v>81</v>
      </c>
      <c r="D107" s="214" t="s">
        <v>154</v>
      </c>
      <c r="E107" s="215" t="s">
        <v>166</v>
      </c>
      <c r="F107" s="216" t="s">
        <v>167</v>
      </c>
      <c r="G107" s="217" t="s">
        <v>157</v>
      </c>
      <c r="H107" s="218">
        <v>20</v>
      </c>
      <c r="I107" s="219"/>
      <c r="J107" s="220">
        <f>ROUND(I107*H107,2)</f>
        <v>0</v>
      </c>
      <c r="K107" s="216" t="s">
        <v>158</v>
      </c>
      <c r="L107" s="46"/>
      <c r="M107" s="221" t="s">
        <v>19</v>
      </c>
      <c r="N107" s="222" t="s">
        <v>43</v>
      </c>
      <c r="O107" s="86"/>
      <c r="P107" s="223">
        <f>O107*H107</f>
        <v>0</v>
      </c>
      <c r="Q107" s="223">
        <v>0</v>
      </c>
      <c r="R107" s="223">
        <f>Q107*H107</f>
        <v>0</v>
      </c>
      <c r="S107" s="223">
        <v>0</v>
      </c>
      <c r="T107" s="224">
        <f>S107*H107</f>
        <v>0</v>
      </c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R107" s="225" t="s">
        <v>159</v>
      </c>
      <c r="AT107" s="225" t="s">
        <v>154</v>
      </c>
      <c r="AU107" s="225" t="s">
        <v>81</v>
      </c>
      <c r="AY107" s="19" t="s">
        <v>152</v>
      </c>
      <c r="BE107" s="226">
        <f>IF(N107="základní",J107,0)</f>
        <v>0</v>
      </c>
      <c r="BF107" s="226">
        <f>IF(N107="snížená",J107,0)</f>
        <v>0</v>
      </c>
      <c r="BG107" s="226">
        <f>IF(N107="zákl. přenesená",J107,0)</f>
        <v>0</v>
      </c>
      <c r="BH107" s="226">
        <f>IF(N107="sníž. přenesená",J107,0)</f>
        <v>0</v>
      </c>
      <c r="BI107" s="226">
        <f>IF(N107="nulová",J107,0)</f>
        <v>0</v>
      </c>
      <c r="BJ107" s="19" t="s">
        <v>79</v>
      </c>
      <c r="BK107" s="226">
        <f>ROUND(I107*H107,2)</f>
        <v>0</v>
      </c>
      <c r="BL107" s="19" t="s">
        <v>159</v>
      </c>
      <c r="BM107" s="225" t="s">
        <v>168</v>
      </c>
    </row>
    <row r="108" s="2" customFormat="1">
      <c r="A108" s="40"/>
      <c r="B108" s="41"/>
      <c r="C108" s="42"/>
      <c r="D108" s="227" t="s">
        <v>161</v>
      </c>
      <c r="E108" s="42"/>
      <c r="F108" s="228" t="s">
        <v>169</v>
      </c>
      <c r="G108" s="42"/>
      <c r="H108" s="42"/>
      <c r="I108" s="229"/>
      <c r="J108" s="42"/>
      <c r="K108" s="42"/>
      <c r="L108" s="46"/>
      <c r="M108" s="230"/>
      <c r="N108" s="231"/>
      <c r="O108" s="86"/>
      <c r="P108" s="86"/>
      <c r="Q108" s="86"/>
      <c r="R108" s="86"/>
      <c r="S108" s="86"/>
      <c r="T108" s="87"/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T108" s="19" t="s">
        <v>161</v>
      </c>
      <c r="AU108" s="19" t="s">
        <v>81</v>
      </c>
    </row>
    <row r="109" s="13" customFormat="1">
      <c r="A109" s="13"/>
      <c r="B109" s="232"/>
      <c r="C109" s="233"/>
      <c r="D109" s="234" t="s">
        <v>163</v>
      </c>
      <c r="E109" s="235" t="s">
        <v>19</v>
      </c>
      <c r="F109" s="236" t="s">
        <v>164</v>
      </c>
      <c r="G109" s="233"/>
      <c r="H109" s="235" t="s">
        <v>19</v>
      </c>
      <c r="I109" s="237"/>
      <c r="J109" s="233"/>
      <c r="K109" s="233"/>
      <c r="L109" s="238"/>
      <c r="M109" s="239"/>
      <c r="N109" s="240"/>
      <c r="O109" s="240"/>
      <c r="P109" s="240"/>
      <c r="Q109" s="240"/>
      <c r="R109" s="240"/>
      <c r="S109" s="240"/>
      <c r="T109" s="241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T109" s="242" t="s">
        <v>163</v>
      </c>
      <c r="AU109" s="242" t="s">
        <v>81</v>
      </c>
      <c r="AV109" s="13" t="s">
        <v>79</v>
      </c>
      <c r="AW109" s="13" t="s">
        <v>33</v>
      </c>
      <c r="AX109" s="13" t="s">
        <v>72</v>
      </c>
      <c r="AY109" s="242" t="s">
        <v>152</v>
      </c>
    </row>
    <row r="110" s="14" customFormat="1">
      <c r="A110" s="14"/>
      <c r="B110" s="243"/>
      <c r="C110" s="244"/>
      <c r="D110" s="234" t="s">
        <v>163</v>
      </c>
      <c r="E110" s="245" t="s">
        <v>19</v>
      </c>
      <c r="F110" s="246" t="s">
        <v>165</v>
      </c>
      <c r="G110" s="244"/>
      <c r="H110" s="247">
        <v>20</v>
      </c>
      <c r="I110" s="248"/>
      <c r="J110" s="244"/>
      <c r="K110" s="244"/>
      <c r="L110" s="249"/>
      <c r="M110" s="250"/>
      <c r="N110" s="251"/>
      <c r="O110" s="251"/>
      <c r="P110" s="251"/>
      <c r="Q110" s="251"/>
      <c r="R110" s="251"/>
      <c r="S110" s="251"/>
      <c r="T110" s="252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T110" s="253" t="s">
        <v>163</v>
      </c>
      <c r="AU110" s="253" t="s">
        <v>81</v>
      </c>
      <c r="AV110" s="14" t="s">
        <v>81</v>
      </c>
      <c r="AW110" s="14" t="s">
        <v>33</v>
      </c>
      <c r="AX110" s="14" t="s">
        <v>79</v>
      </c>
      <c r="AY110" s="253" t="s">
        <v>152</v>
      </c>
    </row>
    <row r="111" s="2" customFormat="1" ht="21.75" customHeight="1">
      <c r="A111" s="40"/>
      <c r="B111" s="41"/>
      <c r="C111" s="214" t="s">
        <v>170</v>
      </c>
      <c r="D111" s="214" t="s">
        <v>154</v>
      </c>
      <c r="E111" s="215" t="s">
        <v>171</v>
      </c>
      <c r="F111" s="216" t="s">
        <v>172</v>
      </c>
      <c r="G111" s="217" t="s">
        <v>157</v>
      </c>
      <c r="H111" s="218">
        <v>1</v>
      </c>
      <c r="I111" s="219"/>
      <c r="J111" s="220">
        <f>ROUND(I111*H111,2)</f>
        <v>0</v>
      </c>
      <c r="K111" s="216" t="s">
        <v>158</v>
      </c>
      <c r="L111" s="46"/>
      <c r="M111" s="221" t="s">
        <v>19</v>
      </c>
      <c r="N111" s="222" t="s">
        <v>43</v>
      </c>
      <c r="O111" s="86"/>
      <c r="P111" s="223">
        <f>O111*H111</f>
        <v>0</v>
      </c>
      <c r="Q111" s="223">
        <v>0</v>
      </c>
      <c r="R111" s="223">
        <f>Q111*H111</f>
        <v>0</v>
      </c>
      <c r="S111" s="223">
        <v>0</v>
      </c>
      <c r="T111" s="224">
        <f>S111*H111</f>
        <v>0</v>
      </c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R111" s="225" t="s">
        <v>159</v>
      </c>
      <c r="AT111" s="225" t="s">
        <v>154</v>
      </c>
      <c r="AU111" s="225" t="s">
        <v>81</v>
      </c>
      <c r="AY111" s="19" t="s">
        <v>152</v>
      </c>
      <c r="BE111" s="226">
        <f>IF(N111="základní",J111,0)</f>
        <v>0</v>
      </c>
      <c r="BF111" s="226">
        <f>IF(N111="snížená",J111,0)</f>
        <v>0</v>
      </c>
      <c r="BG111" s="226">
        <f>IF(N111="zákl. přenesená",J111,0)</f>
        <v>0</v>
      </c>
      <c r="BH111" s="226">
        <f>IF(N111="sníž. přenesená",J111,0)</f>
        <v>0</v>
      </c>
      <c r="BI111" s="226">
        <f>IF(N111="nulová",J111,0)</f>
        <v>0</v>
      </c>
      <c r="BJ111" s="19" t="s">
        <v>79</v>
      </c>
      <c r="BK111" s="226">
        <f>ROUND(I111*H111,2)</f>
        <v>0</v>
      </c>
      <c r="BL111" s="19" t="s">
        <v>159</v>
      </c>
      <c r="BM111" s="225" t="s">
        <v>173</v>
      </c>
    </row>
    <row r="112" s="2" customFormat="1">
      <c r="A112" s="40"/>
      <c r="B112" s="41"/>
      <c r="C112" s="42"/>
      <c r="D112" s="227" t="s">
        <v>161</v>
      </c>
      <c r="E112" s="42"/>
      <c r="F112" s="228" t="s">
        <v>174</v>
      </c>
      <c r="G112" s="42"/>
      <c r="H112" s="42"/>
      <c r="I112" s="229"/>
      <c r="J112" s="42"/>
      <c r="K112" s="42"/>
      <c r="L112" s="46"/>
      <c r="M112" s="230"/>
      <c r="N112" s="231"/>
      <c r="O112" s="86"/>
      <c r="P112" s="86"/>
      <c r="Q112" s="86"/>
      <c r="R112" s="86"/>
      <c r="S112" s="86"/>
      <c r="T112" s="87"/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T112" s="19" t="s">
        <v>161</v>
      </c>
      <c r="AU112" s="19" t="s">
        <v>81</v>
      </c>
    </row>
    <row r="113" s="2" customFormat="1" ht="16.5" customHeight="1">
      <c r="A113" s="40"/>
      <c r="B113" s="41"/>
      <c r="C113" s="214" t="s">
        <v>159</v>
      </c>
      <c r="D113" s="214" t="s">
        <v>154</v>
      </c>
      <c r="E113" s="215" t="s">
        <v>175</v>
      </c>
      <c r="F113" s="216" t="s">
        <v>176</v>
      </c>
      <c r="G113" s="217" t="s">
        <v>157</v>
      </c>
      <c r="H113" s="218">
        <v>1</v>
      </c>
      <c r="I113" s="219"/>
      <c r="J113" s="220">
        <f>ROUND(I113*H113,2)</f>
        <v>0</v>
      </c>
      <c r="K113" s="216" t="s">
        <v>158</v>
      </c>
      <c r="L113" s="46"/>
      <c r="M113" s="221" t="s">
        <v>19</v>
      </c>
      <c r="N113" s="222" t="s">
        <v>43</v>
      </c>
      <c r="O113" s="86"/>
      <c r="P113" s="223">
        <f>O113*H113</f>
        <v>0</v>
      </c>
      <c r="Q113" s="223">
        <v>0</v>
      </c>
      <c r="R113" s="223">
        <f>Q113*H113</f>
        <v>0</v>
      </c>
      <c r="S113" s="223">
        <v>0</v>
      </c>
      <c r="T113" s="224">
        <f>S113*H113</f>
        <v>0</v>
      </c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R113" s="225" t="s">
        <v>159</v>
      </c>
      <c r="AT113" s="225" t="s">
        <v>154</v>
      </c>
      <c r="AU113" s="225" t="s">
        <v>81</v>
      </c>
      <c r="AY113" s="19" t="s">
        <v>152</v>
      </c>
      <c r="BE113" s="226">
        <f>IF(N113="základní",J113,0)</f>
        <v>0</v>
      </c>
      <c r="BF113" s="226">
        <f>IF(N113="snížená",J113,0)</f>
        <v>0</v>
      </c>
      <c r="BG113" s="226">
        <f>IF(N113="zákl. přenesená",J113,0)</f>
        <v>0</v>
      </c>
      <c r="BH113" s="226">
        <f>IF(N113="sníž. přenesená",J113,0)</f>
        <v>0</v>
      </c>
      <c r="BI113" s="226">
        <f>IF(N113="nulová",J113,0)</f>
        <v>0</v>
      </c>
      <c r="BJ113" s="19" t="s">
        <v>79</v>
      </c>
      <c r="BK113" s="226">
        <f>ROUND(I113*H113,2)</f>
        <v>0</v>
      </c>
      <c r="BL113" s="19" t="s">
        <v>159</v>
      </c>
      <c r="BM113" s="225" t="s">
        <v>177</v>
      </c>
    </row>
    <row r="114" s="2" customFormat="1">
      <c r="A114" s="40"/>
      <c r="B114" s="41"/>
      <c r="C114" s="42"/>
      <c r="D114" s="227" t="s">
        <v>161</v>
      </c>
      <c r="E114" s="42"/>
      <c r="F114" s="228" t="s">
        <v>178</v>
      </c>
      <c r="G114" s="42"/>
      <c r="H114" s="42"/>
      <c r="I114" s="229"/>
      <c r="J114" s="42"/>
      <c r="K114" s="42"/>
      <c r="L114" s="46"/>
      <c r="M114" s="230"/>
      <c r="N114" s="231"/>
      <c r="O114" s="86"/>
      <c r="P114" s="86"/>
      <c r="Q114" s="86"/>
      <c r="R114" s="86"/>
      <c r="S114" s="86"/>
      <c r="T114" s="87"/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T114" s="19" t="s">
        <v>161</v>
      </c>
      <c r="AU114" s="19" t="s">
        <v>81</v>
      </c>
    </row>
    <row r="115" s="2" customFormat="1" ht="37.8" customHeight="1">
      <c r="A115" s="40"/>
      <c r="B115" s="41"/>
      <c r="C115" s="214" t="s">
        <v>179</v>
      </c>
      <c r="D115" s="214" t="s">
        <v>154</v>
      </c>
      <c r="E115" s="215" t="s">
        <v>180</v>
      </c>
      <c r="F115" s="216" t="s">
        <v>181</v>
      </c>
      <c r="G115" s="217" t="s">
        <v>182</v>
      </c>
      <c r="H115" s="218">
        <v>161</v>
      </c>
      <c r="I115" s="219"/>
      <c r="J115" s="220">
        <f>ROUND(I115*H115,2)</f>
        <v>0</v>
      </c>
      <c r="K115" s="216" t="s">
        <v>158</v>
      </c>
      <c r="L115" s="46"/>
      <c r="M115" s="221" t="s">
        <v>19</v>
      </c>
      <c r="N115" s="222" t="s">
        <v>43</v>
      </c>
      <c r="O115" s="86"/>
      <c r="P115" s="223">
        <f>O115*H115</f>
        <v>0</v>
      </c>
      <c r="Q115" s="223">
        <v>0</v>
      </c>
      <c r="R115" s="223">
        <f>Q115*H115</f>
        <v>0</v>
      </c>
      <c r="S115" s="223">
        <v>0.26000000000000001</v>
      </c>
      <c r="T115" s="224">
        <f>S115*H115</f>
        <v>41.859999999999999</v>
      </c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R115" s="225" t="s">
        <v>159</v>
      </c>
      <c r="AT115" s="225" t="s">
        <v>154</v>
      </c>
      <c r="AU115" s="225" t="s">
        <v>81</v>
      </c>
      <c r="AY115" s="19" t="s">
        <v>152</v>
      </c>
      <c r="BE115" s="226">
        <f>IF(N115="základní",J115,0)</f>
        <v>0</v>
      </c>
      <c r="BF115" s="226">
        <f>IF(N115="snížená",J115,0)</f>
        <v>0</v>
      </c>
      <c r="BG115" s="226">
        <f>IF(N115="zákl. přenesená",J115,0)</f>
        <v>0</v>
      </c>
      <c r="BH115" s="226">
        <f>IF(N115="sníž. přenesená",J115,0)</f>
        <v>0</v>
      </c>
      <c r="BI115" s="226">
        <f>IF(N115="nulová",J115,0)</f>
        <v>0</v>
      </c>
      <c r="BJ115" s="19" t="s">
        <v>79</v>
      </c>
      <c r="BK115" s="226">
        <f>ROUND(I115*H115,2)</f>
        <v>0</v>
      </c>
      <c r="BL115" s="19" t="s">
        <v>159</v>
      </c>
      <c r="BM115" s="225" t="s">
        <v>183</v>
      </c>
    </row>
    <row r="116" s="2" customFormat="1">
      <c r="A116" s="40"/>
      <c r="B116" s="41"/>
      <c r="C116" s="42"/>
      <c r="D116" s="227" t="s">
        <v>161</v>
      </c>
      <c r="E116" s="42"/>
      <c r="F116" s="228" t="s">
        <v>184</v>
      </c>
      <c r="G116" s="42"/>
      <c r="H116" s="42"/>
      <c r="I116" s="229"/>
      <c r="J116" s="42"/>
      <c r="K116" s="42"/>
      <c r="L116" s="46"/>
      <c r="M116" s="230"/>
      <c r="N116" s="231"/>
      <c r="O116" s="86"/>
      <c r="P116" s="86"/>
      <c r="Q116" s="86"/>
      <c r="R116" s="86"/>
      <c r="S116" s="86"/>
      <c r="T116" s="87"/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T116" s="19" t="s">
        <v>161</v>
      </c>
      <c r="AU116" s="19" t="s">
        <v>81</v>
      </c>
    </row>
    <row r="117" s="13" customFormat="1">
      <c r="A117" s="13"/>
      <c r="B117" s="232"/>
      <c r="C117" s="233"/>
      <c r="D117" s="234" t="s">
        <v>163</v>
      </c>
      <c r="E117" s="235" t="s">
        <v>19</v>
      </c>
      <c r="F117" s="236" t="s">
        <v>185</v>
      </c>
      <c r="G117" s="233"/>
      <c r="H117" s="235" t="s">
        <v>19</v>
      </c>
      <c r="I117" s="237"/>
      <c r="J117" s="233"/>
      <c r="K117" s="233"/>
      <c r="L117" s="238"/>
      <c r="M117" s="239"/>
      <c r="N117" s="240"/>
      <c r="O117" s="240"/>
      <c r="P117" s="240"/>
      <c r="Q117" s="240"/>
      <c r="R117" s="240"/>
      <c r="S117" s="240"/>
      <c r="T117" s="241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T117" s="242" t="s">
        <v>163</v>
      </c>
      <c r="AU117" s="242" t="s">
        <v>81</v>
      </c>
      <c r="AV117" s="13" t="s">
        <v>79</v>
      </c>
      <c r="AW117" s="13" t="s">
        <v>33</v>
      </c>
      <c r="AX117" s="13" t="s">
        <v>72</v>
      </c>
      <c r="AY117" s="242" t="s">
        <v>152</v>
      </c>
    </row>
    <row r="118" s="14" customFormat="1">
      <c r="A118" s="14"/>
      <c r="B118" s="243"/>
      <c r="C118" s="244"/>
      <c r="D118" s="234" t="s">
        <v>163</v>
      </c>
      <c r="E118" s="245" t="s">
        <v>19</v>
      </c>
      <c r="F118" s="246" t="s">
        <v>186</v>
      </c>
      <c r="G118" s="244"/>
      <c r="H118" s="247">
        <v>161</v>
      </c>
      <c r="I118" s="248"/>
      <c r="J118" s="244"/>
      <c r="K118" s="244"/>
      <c r="L118" s="249"/>
      <c r="M118" s="250"/>
      <c r="N118" s="251"/>
      <c r="O118" s="251"/>
      <c r="P118" s="251"/>
      <c r="Q118" s="251"/>
      <c r="R118" s="251"/>
      <c r="S118" s="251"/>
      <c r="T118" s="252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T118" s="253" t="s">
        <v>163</v>
      </c>
      <c r="AU118" s="253" t="s">
        <v>81</v>
      </c>
      <c r="AV118" s="14" t="s">
        <v>81</v>
      </c>
      <c r="AW118" s="14" t="s">
        <v>33</v>
      </c>
      <c r="AX118" s="14" t="s">
        <v>79</v>
      </c>
      <c r="AY118" s="253" t="s">
        <v>152</v>
      </c>
    </row>
    <row r="119" s="2" customFormat="1" ht="37.8" customHeight="1">
      <c r="A119" s="40"/>
      <c r="B119" s="41"/>
      <c r="C119" s="214" t="s">
        <v>187</v>
      </c>
      <c r="D119" s="214" t="s">
        <v>154</v>
      </c>
      <c r="E119" s="215" t="s">
        <v>188</v>
      </c>
      <c r="F119" s="216" t="s">
        <v>189</v>
      </c>
      <c r="G119" s="217" t="s">
        <v>182</v>
      </c>
      <c r="H119" s="218">
        <v>161</v>
      </c>
      <c r="I119" s="219"/>
      <c r="J119" s="220">
        <f>ROUND(I119*H119,2)</f>
        <v>0</v>
      </c>
      <c r="K119" s="216" t="s">
        <v>158</v>
      </c>
      <c r="L119" s="46"/>
      <c r="M119" s="221" t="s">
        <v>19</v>
      </c>
      <c r="N119" s="222" t="s">
        <v>43</v>
      </c>
      <c r="O119" s="86"/>
      <c r="P119" s="223">
        <f>O119*H119</f>
        <v>0</v>
      </c>
      <c r="Q119" s="223">
        <v>0</v>
      </c>
      <c r="R119" s="223">
        <f>Q119*H119</f>
        <v>0</v>
      </c>
      <c r="S119" s="223">
        <v>0.28999999999999998</v>
      </c>
      <c r="T119" s="224">
        <f>S119*H119</f>
        <v>46.689999999999998</v>
      </c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R119" s="225" t="s">
        <v>159</v>
      </c>
      <c r="AT119" s="225" t="s">
        <v>154</v>
      </c>
      <c r="AU119" s="225" t="s">
        <v>81</v>
      </c>
      <c r="AY119" s="19" t="s">
        <v>152</v>
      </c>
      <c r="BE119" s="226">
        <f>IF(N119="základní",J119,0)</f>
        <v>0</v>
      </c>
      <c r="BF119" s="226">
        <f>IF(N119="snížená",J119,0)</f>
        <v>0</v>
      </c>
      <c r="BG119" s="226">
        <f>IF(N119="zákl. přenesená",J119,0)</f>
        <v>0</v>
      </c>
      <c r="BH119" s="226">
        <f>IF(N119="sníž. přenesená",J119,0)</f>
        <v>0</v>
      </c>
      <c r="BI119" s="226">
        <f>IF(N119="nulová",J119,0)</f>
        <v>0</v>
      </c>
      <c r="BJ119" s="19" t="s">
        <v>79</v>
      </c>
      <c r="BK119" s="226">
        <f>ROUND(I119*H119,2)</f>
        <v>0</v>
      </c>
      <c r="BL119" s="19" t="s">
        <v>159</v>
      </c>
      <c r="BM119" s="225" t="s">
        <v>190</v>
      </c>
    </row>
    <row r="120" s="2" customFormat="1">
      <c r="A120" s="40"/>
      <c r="B120" s="41"/>
      <c r="C120" s="42"/>
      <c r="D120" s="227" t="s">
        <v>161</v>
      </c>
      <c r="E120" s="42"/>
      <c r="F120" s="228" t="s">
        <v>191</v>
      </c>
      <c r="G120" s="42"/>
      <c r="H120" s="42"/>
      <c r="I120" s="229"/>
      <c r="J120" s="42"/>
      <c r="K120" s="42"/>
      <c r="L120" s="46"/>
      <c r="M120" s="230"/>
      <c r="N120" s="231"/>
      <c r="O120" s="86"/>
      <c r="P120" s="86"/>
      <c r="Q120" s="86"/>
      <c r="R120" s="86"/>
      <c r="S120" s="86"/>
      <c r="T120" s="87"/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T120" s="19" t="s">
        <v>161</v>
      </c>
      <c r="AU120" s="19" t="s">
        <v>81</v>
      </c>
    </row>
    <row r="121" s="13" customFormat="1">
      <c r="A121" s="13"/>
      <c r="B121" s="232"/>
      <c r="C121" s="233"/>
      <c r="D121" s="234" t="s">
        <v>163</v>
      </c>
      <c r="E121" s="235" t="s">
        <v>19</v>
      </c>
      <c r="F121" s="236" t="s">
        <v>185</v>
      </c>
      <c r="G121" s="233"/>
      <c r="H121" s="235" t="s">
        <v>19</v>
      </c>
      <c r="I121" s="237"/>
      <c r="J121" s="233"/>
      <c r="K121" s="233"/>
      <c r="L121" s="238"/>
      <c r="M121" s="239"/>
      <c r="N121" s="240"/>
      <c r="O121" s="240"/>
      <c r="P121" s="240"/>
      <c r="Q121" s="240"/>
      <c r="R121" s="240"/>
      <c r="S121" s="240"/>
      <c r="T121" s="241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T121" s="242" t="s">
        <v>163</v>
      </c>
      <c r="AU121" s="242" t="s">
        <v>81</v>
      </c>
      <c r="AV121" s="13" t="s">
        <v>79</v>
      </c>
      <c r="AW121" s="13" t="s">
        <v>33</v>
      </c>
      <c r="AX121" s="13" t="s">
        <v>72</v>
      </c>
      <c r="AY121" s="242" t="s">
        <v>152</v>
      </c>
    </row>
    <row r="122" s="14" customFormat="1">
      <c r="A122" s="14"/>
      <c r="B122" s="243"/>
      <c r="C122" s="244"/>
      <c r="D122" s="234" t="s">
        <v>163</v>
      </c>
      <c r="E122" s="245" t="s">
        <v>19</v>
      </c>
      <c r="F122" s="246" t="s">
        <v>186</v>
      </c>
      <c r="G122" s="244"/>
      <c r="H122" s="247">
        <v>161</v>
      </c>
      <c r="I122" s="248"/>
      <c r="J122" s="244"/>
      <c r="K122" s="244"/>
      <c r="L122" s="249"/>
      <c r="M122" s="250"/>
      <c r="N122" s="251"/>
      <c r="O122" s="251"/>
      <c r="P122" s="251"/>
      <c r="Q122" s="251"/>
      <c r="R122" s="251"/>
      <c r="S122" s="251"/>
      <c r="T122" s="252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T122" s="253" t="s">
        <v>163</v>
      </c>
      <c r="AU122" s="253" t="s">
        <v>81</v>
      </c>
      <c r="AV122" s="14" t="s">
        <v>81</v>
      </c>
      <c r="AW122" s="14" t="s">
        <v>33</v>
      </c>
      <c r="AX122" s="14" t="s">
        <v>79</v>
      </c>
      <c r="AY122" s="253" t="s">
        <v>152</v>
      </c>
    </row>
    <row r="123" s="2" customFormat="1" ht="37.8" customHeight="1">
      <c r="A123" s="40"/>
      <c r="B123" s="41"/>
      <c r="C123" s="214" t="s">
        <v>192</v>
      </c>
      <c r="D123" s="214" t="s">
        <v>154</v>
      </c>
      <c r="E123" s="215" t="s">
        <v>193</v>
      </c>
      <c r="F123" s="216" t="s">
        <v>194</v>
      </c>
      <c r="G123" s="217" t="s">
        <v>182</v>
      </c>
      <c r="H123" s="218">
        <v>831</v>
      </c>
      <c r="I123" s="219"/>
      <c r="J123" s="220">
        <f>ROUND(I123*H123,2)</f>
        <v>0</v>
      </c>
      <c r="K123" s="216" t="s">
        <v>158</v>
      </c>
      <c r="L123" s="46"/>
      <c r="M123" s="221" t="s">
        <v>19</v>
      </c>
      <c r="N123" s="222" t="s">
        <v>43</v>
      </c>
      <c r="O123" s="86"/>
      <c r="P123" s="223">
        <f>O123*H123</f>
        <v>0</v>
      </c>
      <c r="Q123" s="223">
        <v>0</v>
      </c>
      <c r="R123" s="223">
        <f>Q123*H123</f>
        <v>0</v>
      </c>
      <c r="S123" s="223">
        <v>0.44</v>
      </c>
      <c r="T123" s="224">
        <f>S123*H123</f>
        <v>365.63999999999999</v>
      </c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R123" s="225" t="s">
        <v>159</v>
      </c>
      <c r="AT123" s="225" t="s">
        <v>154</v>
      </c>
      <c r="AU123" s="225" t="s">
        <v>81</v>
      </c>
      <c r="AY123" s="19" t="s">
        <v>152</v>
      </c>
      <c r="BE123" s="226">
        <f>IF(N123="základní",J123,0)</f>
        <v>0</v>
      </c>
      <c r="BF123" s="226">
        <f>IF(N123="snížená",J123,0)</f>
        <v>0</v>
      </c>
      <c r="BG123" s="226">
        <f>IF(N123="zákl. přenesená",J123,0)</f>
        <v>0</v>
      </c>
      <c r="BH123" s="226">
        <f>IF(N123="sníž. přenesená",J123,0)</f>
        <v>0</v>
      </c>
      <c r="BI123" s="226">
        <f>IF(N123="nulová",J123,0)</f>
        <v>0</v>
      </c>
      <c r="BJ123" s="19" t="s">
        <v>79</v>
      </c>
      <c r="BK123" s="226">
        <f>ROUND(I123*H123,2)</f>
        <v>0</v>
      </c>
      <c r="BL123" s="19" t="s">
        <v>159</v>
      </c>
      <c r="BM123" s="225" t="s">
        <v>195</v>
      </c>
    </row>
    <row r="124" s="2" customFormat="1">
      <c r="A124" s="40"/>
      <c r="B124" s="41"/>
      <c r="C124" s="42"/>
      <c r="D124" s="227" t="s">
        <v>161</v>
      </c>
      <c r="E124" s="42"/>
      <c r="F124" s="228" t="s">
        <v>196</v>
      </c>
      <c r="G124" s="42"/>
      <c r="H124" s="42"/>
      <c r="I124" s="229"/>
      <c r="J124" s="42"/>
      <c r="K124" s="42"/>
      <c r="L124" s="46"/>
      <c r="M124" s="230"/>
      <c r="N124" s="231"/>
      <c r="O124" s="86"/>
      <c r="P124" s="86"/>
      <c r="Q124" s="86"/>
      <c r="R124" s="86"/>
      <c r="S124" s="86"/>
      <c r="T124" s="87"/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T124" s="19" t="s">
        <v>161</v>
      </c>
      <c r="AU124" s="19" t="s">
        <v>81</v>
      </c>
    </row>
    <row r="125" s="13" customFormat="1">
      <c r="A125" s="13"/>
      <c r="B125" s="232"/>
      <c r="C125" s="233"/>
      <c r="D125" s="234" t="s">
        <v>163</v>
      </c>
      <c r="E125" s="235" t="s">
        <v>19</v>
      </c>
      <c r="F125" s="236" t="s">
        <v>197</v>
      </c>
      <c r="G125" s="233"/>
      <c r="H125" s="235" t="s">
        <v>19</v>
      </c>
      <c r="I125" s="237"/>
      <c r="J125" s="233"/>
      <c r="K125" s="233"/>
      <c r="L125" s="238"/>
      <c r="M125" s="239"/>
      <c r="N125" s="240"/>
      <c r="O125" s="240"/>
      <c r="P125" s="240"/>
      <c r="Q125" s="240"/>
      <c r="R125" s="240"/>
      <c r="S125" s="240"/>
      <c r="T125" s="241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T125" s="242" t="s">
        <v>163</v>
      </c>
      <c r="AU125" s="242" t="s">
        <v>81</v>
      </c>
      <c r="AV125" s="13" t="s">
        <v>79</v>
      </c>
      <c r="AW125" s="13" t="s">
        <v>33</v>
      </c>
      <c r="AX125" s="13" t="s">
        <v>72</v>
      </c>
      <c r="AY125" s="242" t="s">
        <v>152</v>
      </c>
    </row>
    <row r="126" s="14" customFormat="1">
      <c r="A126" s="14"/>
      <c r="B126" s="243"/>
      <c r="C126" s="244"/>
      <c r="D126" s="234" t="s">
        <v>163</v>
      </c>
      <c r="E126" s="245" t="s">
        <v>19</v>
      </c>
      <c r="F126" s="246" t="s">
        <v>198</v>
      </c>
      <c r="G126" s="244"/>
      <c r="H126" s="247">
        <v>831</v>
      </c>
      <c r="I126" s="248"/>
      <c r="J126" s="244"/>
      <c r="K126" s="244"/>
      <c r="L126" s="249"/>
      <c r="M126" s="250"/>
      <c r="N126" s="251"/>
      <c r="O126" s="251"/>
      <c r="P126" s="251"/>
      <c r="Q126" s="251"/>
      <c r="R126" s="251"/>
      <c r="S126" s="251"/>
      <c r="T126" s="252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T126" s="253" t="s">
        <v>163</v>
      </c>
      <c r="AU126" s="253" t="s">
        <v>81</v>
      </c>
      <c r="AV126" s="14" t="s">
        <v>81</v>
      </c>
      <c r="AW126" s="14" t="s">
        <v>33</v>
      </c>
      <c r="AX126" s="14" t="s">
        <v>79</v>
      </c>
      <c r="AY126" s="253" t="s">
        <v>152</v>
      </c>
    </row>
    <row r="127" s="2" customFormat="1" ht="33" customHeight="1">
      <c r="A127" s="40"/>
      <c r="B127" s="41"/>
      <c r="C127" s="214" t="s">
        <v>199</v>
      </c>
      <c r="D127" s="214" t="s">
        <v>154</v>
      </c>
      <c r="E127" s="215" t="s">
        <v>200</v>
      </c>
      <c r="F127" s="216" t="s">
        <v>201</v>
      </c>
      <c r="G127" s="217" t="s">
        <v>182</v>
      </c>
      <c r="H127" s="218">
        <v>831</v>
      </c>
      <c r="I127" s="219"/>
      <c r="J127" s="220">
        <f>ROUND(I127*H127,2)</f>
        <v>0</v>
      </c>
      <c r="K127" s="216" t="s">
        <v>158</v>
      </c>
      <c r="L127" s="46"/>
      <c r="M127" s="221" t="s">
        <v>19</v>
      </c>
      <c r="N127" s="222" t="s">
        <v>43</v>
      </c>
      <c r="O127" s="86"/>
      <c r="P127" s="223">
        <f>O127*H127</f>
        <v>0</v>
      </c>
      <c r="Q127" s="223">
        <v>0</v>
      </c>
      <c r="R127" s="223">
        <f>Q127*H127</f>
        <v>0</v>
      </c>
      <c r="S127" s="223">
        <v>0.316</v>
      </c>
      <c r="T127" s="224">
        <f>S127*H127</f>
        <v>262.596</v>
      </c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R127" s="225" t="s">
        <v>159</v>
      </c>
      <c r="AT127" s="225" t="s">
        <v>154</v>
      </c>
      <c r="AU127" s="225" t="s">
        <v>81</v>
      </c>
      <c r="AY127" s="19" t="s">
        <v>152</v>
      </c>
      <c r="BE127" s="226">
        <f>IF(N127="základní",J127,0)</f>
        <v>0</v>
      </c>
      <c r="BF127" s="226">
        <f>IF(N127="snížená",J127,0)</f>
        <v>0</v>
      </c>
      <c r="BG127" s="226">
        <f>IF(N127="zákl. přenesená",J127,0)</f>
        <v>0</v>
      </c>
      <c r="BH127" s="226">
        <f>IF(N127="sníž. přenesená",J127,0)</f>
        <v>0</v>
      </c>
      <c r="BI127" s="226">
        <f>IF(N127="nulová",J127,0)</f>
        <v>0</v>
      </c>
      <c r="BJ127" s="19" t="s">
        <v>79</v>
      </c>
      <c r="BK127" s="226">
        <f>ROUND(I127*H127,2)</f>
        <v>0</v>
      </c>
      <c r="BL127" s="19" t="s">
        <v>159</v>
      </c>
      <c r="BM127" s="225" t="s">
        <v>202</v>
      </c>
    </row>
    <row r="128" s="2" customFormat="1">
      <c r="A128" s="40"/>
      <c r="B128" s="41"/>
      <c r="C128" s="42"/>
      <c r="D128" s="227" t="s">
        <v>161</v>
      </c>
      <c r="E128" s="42"/>
      <c r="F128" s="228" t="s">
        <v>203</v>
      </c>
      <c r="G128" s="42"/>
      <c r="H128" s="42"/>
      <c r="I128" s="229"/>
      <c r="J128" s="42"/>
      <c r="K128" s="42"/>
      <c r="L128" s="46"/>
      <c r="M128" s="230"/>
      <c r="N128" s="231"/>
      <c r="O128" s="86"/>
      <c r="P128" s="86"/>
      <c r="Q128" s="86"/>
      <c r="R128" s="86"/>
      <c r="S128" s="86"/>
      <c r="T128" s="87"/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T128" s="19" t="s">
        <v>161</v>
      </c>
      <c r="AU128" s="19" t="s">
        <v>81</v>
      </c>
    </row>
    <row r="129" s="13" customFormat="1">
      <c r="A129" s="13"/>
      <c r="B129" s="232"/>
      <c r="C129" s="233"/>
      <c r="D129" s="234" t="s">
        <v>163</v>
      </c>
      <c r="E129" s="235" t="s">
        <v>19</v>
      </c>
      <c r="F129" s="236" t="s">
        <v>197</v>
      </c>
      <c r="G129" s="233"/>
      <c r="H129" s="235" t="s">
        <v>19</v>
      </c>
      <c r="I129" s="237"/>
      <c r="J129" s="233"/>
      <c r="K129" s="233"/>
      <c r="L129" s="238"/>
      <c r="M129" s="239"/>
      <c r="N129" s="240"/>
      <c r="O129" s="240"/>
      <c r="P129" s="240"/>
      <c r="Q129" s="240"/>
      <c r="R129" s="240"/>
      <c r="S129" s="240"/>
      <c r="T129" s="241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242" t="s">
        <v>163</v>
      </c>
      <c r="AU129" s="242" t="s">
        <v>81</v>
      </c>
      <c r="AV129" s="13" t="s">
        <v>79</v>
      </c>
      <c r="AW129" s="13" t="s">
        <v>33</v>
      </c>
      <c r="AX129" s="13" t="s">
        <v>72</v>
      </c>
      <c r="AY129" s="242" t="s">
        <v>152</v>
      </c>
    </row>
    <row r="130" s="14" customFormat="1">
      <c r="A130" s="14"/>
      <c r="B130" s="243"/>
      <c r="C130" s="244"/>
      <c r="D130" s="234" t="s">
        <v>163</v>
      </c>
      <c r="E130" s="245" t="s">
        <v>19</v>
      </c>
      <c r="F130" s="246" t="s">
        <v>198</v>
      </c>
      <c r="G130" s="244"/>
      <c r="H130" s="247">
        <v>831</v>
      </c>
      <c r="I130" s="248"/>
      <c r="J130" s="244"/>
      <c r="K130" s="244"/>
      <c r="L130" s="249"/>
      <c r="M130" s="250"/>
      <c r="N130" s="251"/>
      <c r="O130" s="251"/>
      <c r="P130" s="251"/>
      <c r="Q130" s="251"/>
      <c r="R130" s="251"/>
      <c r="S130" s="251"/>
      <c r="T130" s="252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T130" s="253" t="s">
        <v>163</v>
      </c>
      <c r="AU130" s="253" t="s">
        <v>81</v>
      </c>
      <c r="AV130" s="14" t="s">
        <v>81</v>
      </c>
      <c r="AW130" s="14" t="s">
        <v>33</v>
      </c>
      <c r="AX130" s="14" t="s">
        <v>79</v>
      </c>
      <c r="AY130" s="253" t="s">
        <v>152</v>
      </c>
    </row>
    <row r="131" s="2" customFormat="1" ht="37.8" customHeight="1">
      <c r="A131" s="40"/>
      <c r="B131" s="41"/>
      <c r="C131" s="214" t="s">
        <v>204</v>
      </c>
      <c r="D131" s="214" t="s">
        <v>154</v>
      </c>
      <c r="E131" s="215" t="s">
        <v>205</v>
      </c>
      <c r="F131" s="216" t="s">
        <v>206</v>
      </c>
      <c r="G131" s="217" t="s">
        <v>182</v>
      </c>
      <c r="H131" s="218">
        <v>66</v>
      </c>
      <c r="I131" s="219"/>
      <c r="J131" s="220">
        <f>ROUND(I131*H131,2)</f>
        <v>0</v>
      </c>
      <c r="K131" s="216" t="s">
        <v>158</v>
      </c>
      <c r="L131" s="46"/>
      <c r="M131" s="221" t="s">
        <v>19</v>
      </c>
      <c r="N131" s="222" t="s">
        <v>43</v>
      </c>
      <c r="O131" s="86"/>
      <c r="P131" s="223">
        <f>O131*H131</f>
        <v>0</v>
      </c>
      <c r="Q131" s="223">
        <v>0</v>
      </c>
      <c r="R131" s="223">
        <f>Q131*H131</f>
        <v>0</v>
      </c>
      <c r="S131" s="223">
        <v>0.44</v>
      </c>
      <c r="T131" s="224">
        <f>S131*H131</f>
        <v>29.039999999999999</v>
      </c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R131" s="225" t="s">
        <v>159</v>
      </c>
      <c r="AT131" s="225" t="s">
        <v>154</v>
      </c>
      <c r="AU131" s="225" t="s">
        <v>81</v>
      </c>
      <c r="AY131" s="19" t="s">
        <v>152</v>
      </c>
      <c r="BE131" s="226">
        <f>IF(N131="základní",J131,0)</f>
        <v>0</v>
      </c>
      <c r="BF131" s="226">
        <f>IF(N131="snížená",J131,0)</f>
        <v>0</v>
      </c>
      <c r="BG131" s="226">
        <f>IF(N131="zákl. přenesená",J131,0)</f>
        <v>0</v>
      </c>
      <c r="BH131" s="226">
        <f>IF(N131="sníž. přenesená",J131,0)</f>
        <v>0</v>
      </c>
      <c r="BI131" s="226">
        <f>IF(N131="nulová",J131,0)</f>
        <v>0</v>
      </c>
      <c r="BJ131" s="19" t="s">
        <v>79</v>
      </c>
      <c r="BK131" s="226">
        <f>ROUND(I131*H131,2)</f>
        <v>0</v>
      </c>
      <c r="BL131" s="19" t="s">
        <v>159</v>
      </c>
      <c r="BM131" s="225" t="s">
        <v>207</v>
      </c>
    </row>
    <row r="132" s="2" customFormat="1">
      <c r="A132" s="40"/>
      <c r="B132" s="41"/>
      <c r="C132" s="42"/>
      <c r="D132" s="227" t="s">
        <v>161</v>
      </c>
      <c r="E132" s="42"/>
      <c r="F132" s="228" t="s">
        <v>208</v>
      </c>
      <c r="G132" s="42"/>
      <c r="H132" s="42"/>
      <c r="I132" s="229"/>
      <c r="J132" s="42"/>
      <c r="K132" s="42"/>
      <c r="L132" s="46"/>
      <c r="M132" s="230"/>
      <c r="N132" s="231"/>
      <c r="O132" s="86"/>
      <c r="P132" s="86"/>
      <c r="Q132" s="86"/>
      <c r="R132" s="86"/>
      <c r="S132" s="86"/>
      <c r="T132" s="87"/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T132" s="19" t="s">
        <v>161</v>
      </c>
      <c r="AU132" s="19" t="s">
        <v>81</v>
      </c>
    </row>
    <row r="133" s="13" customFormat="1">
      <c r="A133" s="13"/>
      <c r="B133" s="232"/>
      <c r="C133" s="233"/>
      <c r="D133" s="234" t="s">
        <v>163</v>
      </c>
      <c r="E133" s="235" t="s">
        <v>19</v>
      </c>
      <c r="F133" s="236" t="s">
        <v>209</v>
      </c>
      <c r="G133" s="233"/>
      <c r="H133" s="235" t="s">
        <v>19</v>
      </c>
      <c r="I133" s="237"/>
      <c r="J133" s="233"/>
      <c r="K133" s="233"/>
      <c r="L133" s="238"/>
      <c r="M133" s="239"/>
      <c r="N133" s="240"/>
      <c r="O133" s="240"/>
      <c r="P133" s="240"/>
      <c r="Q133" s="240"/>
      <c r="R133" s="240"/>
      <c r="S133" s="240"/>
      <c r="T133" s="241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42" t="s">
        <v>163</v>
      </c>
      <c r="AU133" s="242" t="s">
        <v>81</v>
      </c>
      <c r="AV133" s="13" t="s">
        <v>79</v>
      </c>
      <c r="AW133" s="13" t="s">
        <v>33</v>
      </c>
      <c r="AX133" s="13" t="s">
        <v>72</v>
      </c>
      <c r="AY133" s="242" t="s">
        <v>152</v>
      </c>
    </row>
    <row r="134" s="14" customFormat="1">
      <c r="A134" s="14"/>
      <c r="B134" s="243"/>
      <c r="C134" s="244"/>
      <c r="D134" s="234" t="s">
        <v>163</v>
      </c>
      <c r="E134" s="245" t="s">
        <v>19</v>
      </c>
      <c r="F134" s="246" t="s">
        <v>210</v>
      </c>
      <c r="G134" s="244"/>
      <c r="H134" s="247">
        <v>46</v>
      </c>
      <c r="I134" s="248"/>
      <c r="J134" s="244"/>
      <c r="K134" s="244"/>
      <c r="L134" s="249"/>
      <c r="M134" s="250"/>
      <c r="N134" s="251"/>
      <c r="O134" s="251"/>
      <c r="P134" s="251"/>
      <c r="Q134" s="251"/>
      <c r="R134" s="251"/>
      <c r="S134" s="251"/>
      <c r="T134" s="252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T134" s="253" t="s">
        <v>163</v>
      </c>
      <c r="AU134" s="253" t="s">
        <v>81</v>
      </c>
      <c r="AV134" s="14" t="s">
        <v>81</v>
      </c>
      <c r="AW134" s="14" t="s">
        <v>33</v>
      </c>
      <c r="AX134" s="14" t="s">
        <v>72</v>
      </c>
      <c r="AY134" s="253" t="s">
        <v>152</v>
      </c>
    </row>
    <row r="135" s="13" customFormat="1">
      <c r="A135" s="13"/>
      <c r="B135" s="232"/>
      <c r="C135" s="233"/>
      <c r="D135" s="234" t="s">
        <v>163</v>
      </c>
      <c r="E135" s="235" t="s">
        <v>19</v>
      </c>
      <c r="F135" s="236" t="s">
        <v>211</v>
      </c>
      <c r="G135" s="233"/>
      <c r="H135" s="235" t="s">
        <v>19</v>
      </c>
      <c r="I135" s="237"/>
      <c r="J135" s="233"/>
      <c r="K135" s="233"/>
      <c r="L135" s="238"/>
      <c r="M135" s="239"/>
      <c r="N135" s="240"/>
      <c r="O135" s="240"/>
      <c r="P135" s="240"/>
      <c r="Q135" s="240"/>
      <c r="R135" s="240"/>
      <c r="S135" s="240"/>
      <c r="T135" s="241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42" t="s">
        <v>163</v>
      </c>
      <c r="AU135" s="242" t="s">
        <v>81</v>
      </c>
      <c r="AV135" s="13" t="s">
        <v>79</v>
      </c>
      <c r="AW135" s="13" t="s">
        <v>33</v>
      </c>
      <c r="AX135" s="13" t="s">
        <v>72</v>
      </c>
      <c r="AY135" s="242" t="s">
        <v>152</v>
      </c>
    </row>
    <row r="136" s="14" customFormat="1">
      <c r="A136" s="14"/>
      <c r="B136" s="243"/>
      <c r="C136" s="244"/>
      <c r="D136" s="234" t="s">
        <v>163</v>
      </c>
      <c r="E136" s="245" t="s">
        <v>19</v>
      </c>
      <c r="F136" s="246" t="s">
        <v>165</v>
      </c>
      <c r="G136" s="244"/>
      <c r="H136" s="247">
        <v>20</v>
      </c>
      <c r="I136" s="248"/>
      <c r="J136" s="244"/>
      <c r="K136" s="244"/>
      <c r="L136" s="249"/>
      <c r="M136" s="250"/>
      <c r="N136" s="251"/>
      <c r="O136" s="251"/>
      <c r="P136" s="251"/>
      <c r="Q136" s="251"/>
      <c r="R136" s="251"/>
      <c r="S136" s="251"/>
      <c r="T136" s="252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T136" s="253" t="s">
        <v>163</v>
      </c>
      <c r="AU136" s="253" t="s">
        <v>81</v>
      </c>
      <c r="AV136" s="14" t="s">
        <v>81</v>
      </c>
      <c r="AW136" s="14" t="s">
        <v>33</v>
      </c>
      <c r="AX136" s="14" t="s">
        <v>72</v>
      </c>
      <c r="AY136" s="253" t="s">
        <v>152</v>
      </c>
    </row>
    <row r="137" s="15" customFormat="1">
      <c r="A137" s="15"/>
      <c r="B137" s="254"/>
      <c r="C137" s="255"/>
      <c r="D137" s="234" t="s">
        <v>163</v>
      </c>
      <c r="E137" s="256" t="s">
        <v>19</v>
      </c>
      <c r="F137" s="257" t="s">
        <v>212</v>
      </c>
      <c r="G137" s="255"/>
      <c r="H137" s="258">
        <v>66</v>
      </c>
      <c r="I137" s="259"/>
      <c r="J137" s="255"/>
      <c r="K137" s="255"/>
      <c r="L137" s="260"/>
      <c r="M137" s="261"/>
      <c r="N137" s="262"/>
      <c r="O137" s="262"/>
      <c r="P137" s="262"/>
      <c r="Q137" s="262"/>
      <c r="R137" s="262"/>
      <c r="S137" s="262"/>
      <c r="T137" s="263"/>
      <c r="U137" s="15"/>
      <c r="V137" s="15"/>
      <c r="W137" s="15"/>
      <c r="X137" s="15"/>
      <c r="Y137" s="15"/>
      <c r="Z137" s="15"/>
      <c r="AA137" s="15"/>
      <c r="AB137" s="15"/>
      <c r="AC137" s="15"/>
      <c r="AD137" s="15"/>
      <c r="AE137" s="15"/>
      <c r="AT137" s="264" t="s">
        <v>163</v>
      </c>
      <c r="AU137" s="264" t="s">
        <v>81</v>
      </c>
      <c r="AV137" s="15" t="s">
        <v>159</v>
      </c>
      <c r="AW137" s="15" t="s">
        <v>33</v>
      </c>
      <c r="AX137" s="15" t="s">
        <v>79</v>
      </c>
      <c r="AY137" s="264" t="s">
        <v>152</v>
      </c>
    </row>
    <row r="138" s="2" customFormat="1" ht="33" customHeight="1">
      <c r="A138" s="40"/>
      <c r="B138" s="41"/>
      <c r="C138" s="214" t="s">
        <v>213</v>
      </c>
      <c r="D138" s="214" t="s">
        <v>154</v>
      </c>
      <c r="E138" s="215" t="s">
        <v>214</v>
      </c>
      <c r="F138" s="216" t="s">
        <v>215</v>
      </c>
      <c r="G138" s="217" t="s">
        <v>182</v>
      </c>
      <c r="H138" s="218">
        <v>34</v>
      </c>
      <c r="I138" s="219"/>
      <c r="J138" s="220">
        <f>ROUND(I138*H138,2)</f>
        <v>0</v>
      </c>
      <c r="K138" s="216" t="s">
        <v>158</v>
      </c>
      <c r="L138" s="46"/>
      <c r="M138" s="221" t="s">
        <v>19</v>
      </c>
      <c r="N138" s="222" t="s">
        <v>43</v>
      </c>
      <c r="O138" s="86"/>
      <c r="P138" s="223">
        <f>O138*H138</f>
        <v>0</v>
      </c>
      <c r="Q138" s="223">
        <v>0</v>
      </c>
      <c r="R138" s="223">
        <f>Q138*H138</f>
        <v>0</v>
      </c>
      <c r="S138" s="223">
        <v>0.625</v>
      </c>
      <c r="T138" s="224">
        <f>S138*H138</f>
        <v>21.25</v>
      </c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R138" s="225" t="s">
        <v>159</v>
      </c>
      <c r="AT138" s="225" t="s">
        <v>154</v>
      </c>
      <c r="AU138" s="225" t="s">
        <v>81</v>
      </c>
      <c r="AY138" s="19" t="s">
        <v>152</v>
      </c>
      <c r="BE138" s="226">
        <f>IF(N138="základní",J138,0)</f>
        <v>0</v>
      </c>
      <c r="BF138" s="226">
        <f>IF(N138="snížená",J138,0)</f>
        <v>0</v>
      </c>
      <c r="BG138" s="226">
        <f>IF(N138="zákl. přenesená",J138,0)</f>
        <v>0</v>
      </c>
      <c r="BH138" s="226">
        <f>IF(N138="sníž. přenesená",J138,0)</f>
        <v>0</v>
      </c>
      <c r="BI138" s="226">
        <f>IF(N138="nulová",J138,0)</f>
        <v>0</v>
      </c>
      <c r="BJ138" s="19" t="s">
        <v>79</v>
      </c>
      <c r="BK138" s="226">
        <f>ROUND(I138*H138,2)</f>
        <v>0</v>
      </c>
      <c r="BL138" s="19" t="s">
        <v>159</v>
      </c>
      <c r="BM138" s="225" t="s">
        <v>216</v>
      </c>
    </row>
    <row r="139" s="2" customFormat="1">
      <c r="A139" s="40"/>
      <c r="B139" s="41"/>
      <c r="C139" s="42"/>
      <c r="D139" s="227" t="s">
        <v>161</v>
      </c>
      <c r="E139" s="42"/>
      <c r="F139" s="228" t="s">
        <v>217</v>
      </c>
      <c r="G139" s="42"/>
      <c r="H139" s="42"/>
      <c r="I139" s="229"/>
      <c r="J139" s="42"/>
      <c r="K139" s="42"/>
      <c r="L139" s="46"/>
      <c r="M139" s="230"/>
      <c r="N139" s="231"/>
      <c r="O139" s="86"/>
      <c r="P139" s="86"/>
      <c r="Q139" s="86"/>
      <c r="R139" s="86"/>
      <c r="S139" s="86"/>
      <c r="T139" s="87"/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T139" s="19" t="s">
        <v>161</v>
      </c>
      <c r="AU139" s="19" t="s">
        <v>81</v>
      </c>
    </row>
    <row r="140" s="13" customFormat="1">
      <c r="A140" s="13"/>
      <c r="B140" s="232"/>
      <c r="C140" s="233"/>
      <c r="D140" s="234" t="s">
        <v>163</v>
      </c>
      <c r="E140" s="235" t="s">
        <v>19</v>
      </c>
      <c r="F140" s="236" t="s">
        <v>218</v>
      </c>
      <c r="G140" s="233"/>
      <c r="H140" s="235" t="s">
        <v>19</v>
      </c>
      <c r="I140" s="237"/>
      <c r="J140" s="233"/>
      <c r="K140" s="233"/>
      <c r="L140" s="238"/>
      <c r="M140" s="239"/>
      <c r="N140" s="240"/>
      <c r="O140" s="240"/>
      <c r="P140" s="240"/>
      <c r="Q140" s="240"/>
      <c r="R140" s="240"/>
      <c r="S140" s="240"/>
      <c r="T140" s="241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42" t="s">
        <v>163</v>
      </c>
      <c r="AU140" s="242" t="s">
        <v>81</v>
      </c>
      <c r="AV140" s="13" t="s">
        <v>79</v>
      </c>
      <c r="AW140" s="13" t="s">
        <v>33</v>
      </c>
      <c r="AX140" s="13" t="s">
        <v>72</v>
      </c>
      <c r="AY140" s="242" t="s">
        <v>152</v>
      </c>
    </row>
    <row r="141" s="14" customFormat="1">
      <c r="A141" s="14"/>
      <c r="B141" s="243"/>
      <c r="C141" s="244"/>
      <c r="D141" s="234" t="s">
        <v>163</v>
      </c>
      <c r="E141" s="245" t="s">
        <v>19</v>
      </c>
      <c r="F141" s="246" t="s">
        <v>219</v>
      </c>
      <c r="G141" s="244"/>
      <c r="H141" s="247">
        <v>34</v>
      </c>
      <c r="I141" s="248"/>
      <c r="J141" s="244"/>
      <c r="K141" s="244"/>
      <c r="L141" s="249"/>
      <c r="M141" s="250"/>
      <c r="N141" s="251"/>
      <c r="O141" s="251"/>
      <c r="P141" s="251"/>
      <c r="Q141" s="251"/>
      <c r="R141" s="251"/>
      <c r="S141" s="251"/>
      <c r="T141" s="252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T141" s="253" t="s">
        <v>163</v>
      </c>
      <c r="AU141" s="253" t="s">
        <v>81</v>
      </c>
      <c r="AV141" s="14" t="s">
        <v>81</v>
      </c>
      <c r="AW141" s="14" t="s">
        <v>33</v>
      </c>
      <c r="AX141" s="14" t="s">
        <v>79</v>
      </c>
      <c r="AY141" s="253" t="s">
        <v>152</v>
      </c>
    </row>
    <row r="142" s="2" customFormat="1" ht="24.15" customHeight="1">
      <c r="A142" s="40"/>
      <c r="B142" s="41"/>
      <c r="C142" s="214" t="s">
        <v>220</v>
      </c>
      <c r="D142" s="214" t="s">
        <v>154</v>
      </c>
      <c r="E142" s="215" t="s">
        <v>221</v>
      </c>
      <c r="F142" s="216" t="s">
        <v>222</v>
      </c>
      <c r="G142" s="217" t="s">
        <v>182</v>
      </c>
      <c r="H142" s="218">
        <v>17</v>
      </c>
      <c r="I142" s="219"/>
      <c r="J142" s="220">
        <f>ROUND(I142*H142,2)</f>
        <v>0</v>
      </c>
      <c r="K142" s="216" t="s">
        <v>158</v>
      </c>
      <c r="L142" s="46"/>
      <c r="M142" s="221" t="s">
        <v>19</v>
      </c>
      <c r="N142" s="222" t="s">
        <v>43</v>
      </c>
      <c r="O142" s="86"/>
      <c r="P142" s="223">
        <f>O142*H142</f>
        <v>0</v>
      </c>
      <c r="Q142" s="223">
        <v>8.0000000000000007E-05</v>
      </c>
      <c r="R142" s="223">
        <f>Q142*H142</f>
        <v>0.0013600000000000001</v>
      </c>
      <c r="S142" s="223">
        <v>0.23000000000000001</v>
      </c>
      <c r="T142" s="224">
        <f>S142*H142</f>
        <v>3.9100000000000001</v>
      </c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R142" s="225" t="s">
        <v>159</v>
      </c>
      <c r="AT142" s="225" t="s">
        <v>154</v>
      </c>
      <c r="AU142" s="225" t="s">
        <v>81</v>
      </c>
      <c r="AY142" s="19" t="s">
        <v>152</v>
      </c>
      <c r="BE142" s="226">
        <f>IF(N142="základní",J142,0)</f>
        <v>0</v>
      </c>
      <c r="BF142" s="226">
        <f>IF(N142="snížená",J142,0)</f>
        <v>0</v>
      </c>
      <c r="BG142" s="226">
        <f>IF(N142="zákl. přenesená",J142,0)</f>
        <v>0</v>
      </c>
      <c r="BH142" s="226">
        <f>IF(N142="sníž. přenesená",J142,0)</f>
        <v>0</v>
      </c>
      <c r="BI142" s="226">
        <f>IF(N142="nulová",J142,0)</f>
        <v>0</v>
      </c>
      <c r="BJ142" s="19" t="s">
        <v>79</v>
      </c>
      <c r="BK142" s="226">
        <f>ROUND(I142*H142,2)</f>
        <v>0</v>
      </c>
      <c r="BL142" s="19" t="s">
        <v>159</v>
      </c>
      <c r="BM142" s="225" t="s">
        <v>223</v>
      </c>
    </row>
    <row r="143" s="2" customFormat="1">
      <c r="A143" s="40"/>
      <c r="B143" s="41"/>
      <c r="C143" s="42"/>
      <c r="D143" s="227" t="s">
        <v>161</v>
      </c>
      <c r="E143" s="42"/>
      <c r="F143" s="228" t="s">
        <v>224</v>
      </c>
      <c r="G143" s="42"/>
      <c r="H143" s="42"/>
      <c r="I143" s="229"/>
      <c r="J143" s="42"/>
      <c r="K143" s="42"/>
      <c r="L143" s="46"/>
      <c r="M143" s="230"/>
      <c r="N143" s="231"/>
      <c r="O143" s="86"/>
      <c r="P143" s="86"/>
      <c r="Q143" s="86"/>
      <c r="R143" s="86"/>
      <c r="S143" s="86"/>
      <c r="T143" s="87"/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T143" s="19" t="s">
        <v>161</v>
      </c>
      <c r="AU143" s="19" t="s">
        <v>81</v>
      </c>
    </row>
    <row r="144" s="2" customFormat="1" ht="24.15" customHeight="1">
      <c r="A144" s="40"/>
      <c r="B144" s="41"/>
      <c r="C144" s="214" t="s">
        <v>8</v>
      </c>
      <c r="D144" s="214" t="s">
        <v>154</v>
      </c>
      <c r="E144" s="215" t="s">
        <v>225</v>
      </c>
      <c r="F144" s="216" t="s">
        <v>226</v>
      </c>
      <c r="G144" s="217" t="s">
        <v>227</v>
      </c>
      <c r="H144" s="218">
        <v>350</v>
      </c>
      <c r="I144" s="219"/>
      <c r="J144" s="220">
        <f>ROUND(I144*H144,2)</f>
        <v>0</v>
      </c>
      <c r="K144" s="216" t="s">
        <v>158</v>
      </c>
      <c r="L144" s="46"/>
      <c r="M144" s="221" t="s">
        <v>19</v>
      </c>
      <c r="N144" s="222" t="s">
        <v>43</v>
      </c>
      <c r="O144" s="86"/>
      <c r="P144" s="223">
        <f>O144*H144</f>
        <v>0</v>
      </c>
      <c r="Q144" s="223">
        <v>0</v>
      </c>
      <c r="R144" s="223">
        <f>Q144*H144</f>
        <v>0</v>
      </c>
      <c r="S144" s="223">
        <v>0.28999999999999998</v>
      </c>
      <c r="T144" s="224">
        <f>S144*H144</f>
        <v>101.5</v>
      </c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R144" s="225" t="s">
        <v>159</v>
      </c>
      <c r="AT144" s="225" t="s">
        <v>154</v>
      </c>
      <c r="AU144" s="225" t="s">
        <v>81</v>
      </c>
      <c r="AY144" s="19" t="s">
        <v>152</v>
      </c>
      <c r="BE144" s="226">
        <f>IF(N144="základní",J144,0)</f>
        <v>0</v>
      </c>
      <c r="BF144" s="226">
        <f>IF(N144="snížená",J144,0)</f>
        <v>0</v>
      </c>
      <c r="BG144" s="226">
        <f>IF(N144="zákl. přenesená",J144,0)</f>
        <v>0</v>
      </c>
      <c r="BH144" s="226">
        <f>IF(N144="sníž. přenesená",J144,0)</f>
        <v>0</v>
      </c>
      <c r="BI144" s="226">
        <f>IF(N144="nulová",J144,0)</f>
        <v>0</v>
      </c>
      <c r="BJ144" s="19" t="s">
        <v>79</v>
      </c>
      <c r="BK144" s="226">
        <f>ROUND(I144*H144,2)</f>
        <v>0</v>
      </c>
      <c r="BL144" s="19" t="s">
        <v>159</v>
      </c>
      <c r="BM144" s="225" t="s">
        <v>228</v>
      </c>
    </row>
    <row r="145" s="2" customFormat="1">
      <c r="A145" s="40"/>
      <c r="B145" s="41"/>
      <c r="C145" s="42"/>
      <c r="D145" s="227" t="s">
        <v>161</v>
      </c>
      <c r="E145" s="42"/>
      <c r="F145" s="228" t="s">
        <v>229</v>
      </c>
      <c r="G145" s="42"/>
      <c r="H145" s="42"/>
      <c r="I145" s="229"/>
      <c r="J145" s="42"/>
      <c r="K145" s="42"/>
      <c r="L145" s="46"/>
      <c r="M145" s="230"/>
      <c r="N145" s="231"/>
      <c r="O145" s="86"/>
      <c r="P145" s="86"/>
      <c r="Q145" s="86"/>
      <c r="R145" s="86"/>
      <c r="S145" s="86"/>
      <c r="T145" s="87"/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T145" s="19" t="s">
        <v>161</v>
      </c>
      <c r="AU145" s="19" t="s">
        <v>81</v>
      </c>
    </row>
    <row r="146" s="14" customFormat="1">
      <c r="A146" s="14"/>
      <c r="B146" s="243"/>
      <c r="C146" s="244"/>
      <c r="D146" s="234" t="s">
        <v>163</v>
      </c>
      <c r="E146" s="245" t="s">
        <v>19</v>
      </c>
      <c r="F146" s="246" t="s">
        <v>230</v>
      </c>
      <c r="G146" s="244"/>
      <c r="H146" s="247">
        <v>350</v>
      </c>
      <c r="I146" s="248"/>
      <c r="J146" s="244"/>
      <c r="K146" s="244"/>
      <c r="L146" s="249"/>
      <c r="M146" s="250"/>
      <c r="N146" s="251"/>
      <c r="O146" s="251"/>
      <c r="P146" s="251"/>
      <c r="Q146" s="251"/>
      <c r="R146" s="251"/>
      <c r="S146" s="251"/>
      <c r="T146" s="252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T146" s="253" t="s">
        <v>163</v>
      </c>
      <c r="AU146" s="253" t="s">
        <v>81</v>
      </c>
      <c r="AV146" s="14" t="s">
        <v>81</v>
      </c>
      <c r="AW146" s="14" t="s">
        <v>33</v>
      </c>
      <c r="AX146" s="14" t="s">
        <v>79</v>
      </c>
      <c r="AY146" s="253" t="s">
        <v>152</v>
      </c>
    </row>
    <row r="147" s="2" customFormat="1" ht="16.5" customHeight="1">
      <c r="A147" s="40"/>
      <c r="B147" s="41"/>
      <c r="C147" s="214" t="s">
        <v>231</v>
      </c>
      <c r="D147" s="214" t="s">
        <v>154</v>
      </c>
      <c r="E147" s="215" t="s">
        <v>232</v>
      </c>
      <c r="F147" s="216" t="s">
        <v>233</v>
      </c>
      <c r="G147" s="217" t="s">
        <v>182</v>
      </c>
      <c r="H147" s="218">
        <v>423</v>
      </c>
      <c r="I147" s="219"/>
      <c r="J147" s="220">
        <f>ROUND(I147*H147,2)</f>
        <v>0</v>
      </c>
      <c r="K147" s="216" t="s">
        <v>158</v>
      </c>
      <c r="L147" s="46"/>
      <c r="M147" s="221" t="s">
        <v>19</v>
      </c>
      <c r="N147" s="222" t="s">
        <v>43</v>
      </c>
      <c r="O147" s="86"/>
      <c r="P147" s="223">
        <f>O147*H147</f>
        <v>0</v>
      </c>
      <c r="Q147" s="223">
        <v>0</v>
      </c>
      <c r="R147" s="223">
        <f>Q147*H147</f>
        <v>0</v>
      </c>
      <c r="S147" s="223">
        <v>0</v>
      </c>
      <c r="T147" s="224">
        <f>S147*H147</f>
        <v>0</v>
      </c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R147" s="225" t="s">
        <v>159</v>
      </c>
      <c r="AT147" s="225" t="s">
        <v>154</v>
      </c>
      <c r="AU147" s="225" t="s">
        <v>81</v>
      </c>
      <c r="AY147" s="19" t="s">
        <v>152</v>
      </c>
      <c r="BE147" s="226">
        <f>IF(N147="základní",J147,0)</f>
        <v>0</v>
      </c>
      <c r="BF147" s="226">
        <f>IF(N147="snížená",J147,0)</f>
        <v>0</v>
      </c>
      <c r="BG147" s="226">
        <f>IF(N147="zákl. přenesená",J147,0)</f>
        <v>0</v>
      </c>
      <c r="BH147" s="226">
        <f>IF(N147="sníž. přenesená",J147,0)</f>
        <v>0</v>
      </c>
      <c r="BI147" s="226">
        <f>IF(N147="nulová",J147,0)</f>
        <v>0</v>
      </c>
      <c r="BJ147" s="19" t="s">
        <v>79</v>
      </c>
      <c r="BK147" s="226">
        <f>ROUND(I147*H147,2)</f>
        <v>0</v>
      </c>
      <c r="BL147" s="19" t="s">
        <v>159</v>
      </c>
      <c r="BM147" s="225" t="s">
        <v>234</v>
      </c>
    </row>
    <row r="148" s="2" customFormat="1">
      <c r="A148" s="40"/>
      <c r="B148" s="41"/>
      <c r="C148" s="42"/>
      <c r="D148" s="227" t="s">
        <v>161</v>
      </c>
      <c r="E148" s="42"/>
      <c r="F148" s="228" t="s">
        <v>235</v>
      </c>
      <c r="G148" s="42"/>
      <c r="H148" s="42"/>
      <c r="I148" s="229"/>
      <c r="J148" s="42"/>
      <c r="K148" s="42"/>
      <c r="L148" s="46"/>
      <c r="M148" s="230"/>
      <c r="N148" s="231"/>
      <c r="O148" s="86"/>
      <c r="P148" s="86"/>
      <c r="Q148" s="86"/>
      <c r="R148" s="86"/>
      <c r="S148" s="86"/>
      <c r="T148" s="87"/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T148" s="19" t="s">
        <v>161</v>
      </c>
      <c r="AU148" s="19" t="s">
        <v>81</v>
      </c>
    </row>
    <row r="149" s="2" customFormat="1" ht="21.75" customHeight="1">
      <c r="A149" s="40"/>
      <c r="B149" s="41"/>
      <c r="C149" s="214" t="s">
        <v>236</v>
      </c>
      <c r="D149" s="214" t="s">
        <v>154</v>
      </c>
      <c r="E149" s="215" t="s">
        <v>237</v>
      </c>
      <c r="F149" s="216" t="s">
        <v>238</v>
      </c>
      <c r="G149" s="217" t="s">
        <v>239</v>
      </c>
      <c r="H149" s="218">
        <v>199.68000000000001</v>
      </c>
      <c r="I149" s="219"/>
      <c r="J149" s="220">
        <f>ROUND(I149*H149,2)</f>
        <v>0</v>
      </c>
      <c r="K149" s="216" t="s">
        <v>158</v>
      </c>
      <c r="L149" s="46"/>
      <c r="M149" s="221" t="s">
        <v>19</v>
      </c>
      <c r="N149" s="222" t="s">
        <v>43</v>
      </c>
      <c r="O149" s="86"/>
      <c r="P149" s="223">
        <f>O149*H149</f>
        <v>0</v>
      </c>
      <c r="Q149" s="223">
        <v>0</v>
      </c>
      <c r="R149" s="223">
        <f>Q149*H149</f>
        <v>0</v>
      </c>
      <c r="S149" s="223">
        <v>0</v>
      </c>
      <c r="T149" s="224">
        <f>S149*H149</f>
        <v>0</v>
      </c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R149" s="225" t="s">
        <v>159</v>
      </c>
      <c r="AT149" s="225" t="s">
        <v>154</v>
      </c>
      <c r="AU149" s="225" t="s">
        <v>81</v>
      </c>
      <c r="AY149" s="19" t="s">
        <v>152</v>
      </c>
      <c r="BE149" s="226">
        <f>IF(N149="základní",J149,0)</f>
        <v>0</v>
      </c>
      <c r="BF149" s="226">
        <f>IF(N149="snížená",J149,0)</f>
        <v>0</v>
      </c>
      <c r="BG149" s="226">
        <f>IF(N149="zákl. přenesená",J149,0)</f>
        <v>0</v>
      </c>
      <c r="BH149" s="226">
        <f>IF(N149="sníž. přenesená",J149,0)</f>
        <v>0</v>
      </c>
      <c r="BI149" s="226">
        <f>IF(N149="nulová",J149,0)</f>
        <v>0</v>
      </c>
      <c r="BJ149" s="19" t="s">
        <v>79</v>
      </c>
      <c r="BK149" s="226">
        <f>ROUND(I149*H149,2)</f>
        <v>0</v>
      </c>
      <c r="BL149" s="19" t="s">
        <v>159</v>
      </c>
      <c r="BM149" s="225" t="s">
        <v>240</v>
      </c>
    </row>
    <row r="150" s="2" customFormat="1">
      <c r="A150" s="40"/>
      <c r="B150" s="41"/>
      <c r="C150" s="42"/>
      <c r="D150" s="227" t="s">
        <v>161</v>
      </c>
      <c r="E150" s="42"/>
      <c r="F150" s="228" t="s">
        <v>241</v>
      </c>
      <c r="G150" s="42"/>
      <c r="H150" s="42"/>
      <c r="I150" s="229"/>
      <c r="J150" s="42"/>
      <c r="K150" s="42"/>
      <c r="L150" s="46"/>
      <c r="M150" s="230"/>
      <c r="N150" s="231"/>
      <c r="O150" s="86"/>
      <c r="P150" s="86"/>
      <c r="Q150" s="86"/>
      <c r="R150" s="86"/>
      <c r="S150" s="86"/>
      <c r="T150" s="87"/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T150" s="19" t="s">
        <v>161</v>
      </c>
      <c r="AU150" s="19" t="s">
        <v>81</v>
      </c>
    </row>
    <row r="151" s="13" customFormat="1">
      <c r="A151" s="13"/>
      <c r="B151" s="232"/>
      <c r="C151" s="233"/>
      <c r="D151" s="234" t="s">
        <v>163</v>
      </c>
      <c r="E151" s="235" t="s">
        <v>19</v>
      </c>
      <c r="F151" s="236" t="s">
        <v>242</v>
      </c>
      <c r="G151" s="233"/>
      <c r="H151" s="235" t="s">
        <v>19</v>
      </c>
      <c r="I151" s="237"/>
      <c r="J151" s="233"/>
      <c r="K151" s="233"/>
      <c r="L151" s="238"/>
      <c r="M151" s="239"/>
      <c r="N151" s="240"/>
      <c r="O151" s="240"/>
      <c r="P151" s="240"/>
      <c r="Q151" s="240"/>
      <c r="R151" s="240"/>
      <c r="S151" s="240"/>
      <c r="T151" s="241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42" t="s">
        <v>163</v>
      </c>
      <c r="AU151" s="242" t="s">
        <v>81</v>
      </c>
      <c r="AV151" s="13" t="s">
        <v>79</v>
      </c>
      <c r="AW151" s="13" t="s">
        <v>33</v>
      </c>
      <c r="AX151" s="13" t="s">
        <v>72</v>
      </c>
      <c r="AY151" s="242" t="s">
        <v>152</v>
      </c>
    </row>
    <row r="152" s="14" customFormat="1">
      <c r="A152" s="14"/>
      <c r="B152" s="243"/>
      <c r="C152" s="244"/>
      <c r="D152" s="234" t="s">
        <v>163</v>
      </c>
      <c r="E152" s="245" t="s">
        <v>19</v>
      </c>
      <c r="F152" s="246" t="s">
        <v>243</v>
      </c>
      <c r="G152" s="244"/>
      <c r="H152" s="247">
        <v>84.450000000000003</v>
      </c>
      <c r="I152" s="248"/>
      <c r="J152" s="244"/>
      <c r="K152" s="244"/>
      <c r="L152" s="249"/>
      <c r="M152" s="250"/>
      <c r="N152" s="251"/>
      <c r="O152" s="251"/>
      <c r="P152" s="251"/>
      <c r="Q152" s="251"/>
      <c r="R152" s="251"/>
      <c r="S152" s="251"/>
      <c r="T152" s="252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T152" s="253" t="s">
        <v>163</v>
      </c>
      <c r="AU152" s="253" t="s">
        <v>81</v>
      </c>
      <c r="AV152" s="14" t="s">
        <v>81</v>
      </c>
      <c r="AW152" s="14" t="s">
        <v>33</v>
      </c>
      <c r="AX152" s="14" t="s">
        <v>72</v>
      </c>
      <c r="AY152" s="253" t="s">
        <v>152</v>
      </c>
    </row>
    <row r="153" s="13" customFormat="1">
      <c r="A153" s="13"/>
      <c r="B153" s="232"/>
      <c r="C153" s="233"/>
      <c r="D153" s="234" t="s">
        <v>163</v>
      </c>
      <c r="E153" s="235" t="s">
        <v>19</v>
      </c>
      <c r="F153" s="236" t="s">
        <v>244</v>
      </c>
      <c r="G153" s="233"/>
      <c r="H153" s="235" t="s">
        <v>19</v>
      </c>
      <c r="I153" s="237"/>
      <c r="J153" s="233"/>
      <c r="K153" s="233"/>
      <c r="L153" s="238"/>
      <c r="M153" s="239"/>
      <c r="N153" s="240"/>
      <c r="O153" s="240"/>
      <c r="P153" s="240"/>
      <c r="Q153" s="240"/>
      <c r="R153" s="240"/>
      <c r="S153" s="240"/>
      <c r="T153" s="241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42" t="s">
        <v>163</v>
      </c>
      <c r="AU153" s="242" t="s">
        <v>81</v>
      </c>
      <c r="AV153" s="13" t="s">
        <v>79</v>
      </c>
      <c r="AW153" s="13" t="s">
        <v>33</v>
      </c>
      <c r="AX153" s="13" t="s">
        <v>72</v>
      </c>
      <c r="AY153" s="242" t="s">
        <v>152</v>
      </c>
    </row>
    <row r="154" s="14" customFormat="1">
      <c r="A154" s="14"/>
      <c r="B154" s="243"/>
      <c r="C154" s="244"/>
      <c r="D154" s="234" t="s">
        <v>163</v>
      </c>
      <c r="E154" s="245" t="s">
        <v>19</v>
      </c>
      <c r="F154" s="246" t="s">
        <v>245</v>
      </c>
      <c r="G154" s="244"/>
      <c r="H154" s="247">
        <v>115.23</v>
      </c>
      <c r="I154" s="248"/>
      <c r="J154" s="244"/>
      <c r="K154" s="244"/>
      <c r="L154" s="249"/>
      <c r="M154" s="250"/>
      <c r="N154" s="251"/>
      <c r="O154" s="251"/>
      <c r="P154" s="251"/>
      <c r="Q154" s="251"/>
      <c r="R154" s="251"/>
      <c r="S154" s="251"/>
      <c r="T154" s="252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T154" s="253" t="s">
        <v>163</v>
      </c>
      <c r="AU154" s="253" t="s">
        <v>81</v>
      </c>
      <c r="AV154" s="14" t="s">
        <v>81</v>
      </c>
      <c r="AW154" s="14" t="s">
        <v>33</v>
      </c>
      <c r="AX154" s="14" t="s">
        <v>72</v>
      </c>
      <c r="AY154" s="253" t="s">
        <v>152</v>
      </c>
    </row>
    <row r="155" s="15" customFormat="1">
      <c r="A155" s="15"/>
      <c r="B155" s="254"/>
      <c r="C155" s="255"/>
      <c r="D155" s="234" t="s">
        <v>163</v>
      </c>
      <c r="E155" s="256" t="s">
        <v>19</v>
      </c>
      <c r="F155" s="257" t="s">
        <v>212</v>
      </c>
      <c r="G155" s="255"/>
      <c r="H155" s="258">
        <v>199.68000000000001</v>
      </c>
      <c r="I155" s="259"/>
      <c r="J155" s="255"/>
      <c r="K155" s="255"/>
      <c r="L155" s="260"/>
      <c r="M155" s="261"/>
      <c r="N155" s="262"/>
      <c r="O155" s="262"/>
      <c r="P155" s="262"/>
      <c r="Q155" s="262"/>
      <c r="R155" s="262"/>
      <c r="S155" s="262"/>
      <c r="T155" s="263"/>
      <c r="U155" s="15"/>
      <c r="V155" s="15"/>
      <c r="W155" s="15"/>
      <c r="X155" s="15"/>
      <c r="Y155" s="15"/>
      <c r="Z155" s="15"/>
      <c r="AA155" s="15"/>
      <c r="AB155" s="15"/>
      <c r="AC155" s="15"/>
      <c r="AD155" s="15"/>
      <c r="AE155" s="15"/>
      <c r="AT155" s="264" t="s">
        <v>163</v>
      </c>
      <c r="AU155" s="264" t="s">
        <v>81</v>
      </c>
      <c r="AV155" s="15" t="s">
        <v>159</v>
      </c>
      <c r="AW155" s="15" t="s">
        <v>33</v>
      </c>
      <c r="AX155" s="15" t="s">
        <v>79</v>
      </c>
      <c r="AY155" s="264" t="s">
        <v>152</v>
      </c>
    </row>
    <row r="156" s="2" customFormat="1" ht="24.15" customHeight="1">
      <c r="A156" s="40"/>
      <c r="B156" s="41"/>
      <c r="C156" s="214" t="s">
        <v>246</v>
      </c>
      <c r="D156" s="214" t="s">
        <v>154</v>
      </c>
      <c r="E156" s="215" t="s">
        <v>247</v>
      </c>
      <c r="F156" s="216" t="s">
        <v>248</v>
      </c>
      <c r="G156" s="217" t="s">
        <v>239</v>
      </c>
      <c r="H156" s="218">
        <v>28</v>
      </c>
      <c r="I156" s="219"/>
      <c r="J156" s="220">
        <f>ROUND(I156*H156,2)</f>
        <v>0</v>
      </c>
      <c r="K156" s="216" t="s">
        <v>158</v>
      </c>
      <c r="L156" s="46"/>
      <c r="M156" s="221" t="s">
        <v>19</v>
      </c>
      <c r="N156" s="222" t="s">
        <v>43</v>
      </c>
      <c r="O156" s="86"/>
      <c r="P156" s="223">
        <f>O156*H156</f>
        <v>0</v>
      </c>
      <c r="Q156" s="223">
        <v>0</v>
      </c>
      <c r="R156" s="223">
        <f>Q156*H156</f>
        <v>0</v>
      </c>
      <c r="S156" s="223">
        <v>0</v>
      </c>
      <c r="T156" s="224">
        <f>S156*H156</f>
        <v>0</v>
      </c>
      <c r="U156" s="40"/>
      <c r="V156" s="40"/>
      <c r="W156" s="40"/>
      <c r="X156" s="40"/>
      <c r="Y156" s="40"/>
      <c r="Z156" s="40"/>
      <c r="AA156" s="40"/>
      <c r="AB156" s="40"/>
      <c r="AC156" s="40"/>
      <c r="AD156" s="40"/>
      <c r="AE156" s="40"/>
      <c r="AR156" s="225" t="s">
        <v>159</v>
      </c>
      <c r="AT156" s="225" t="s">
        <v>154</v>
      </c>
      <c r="AU156" s="225" t="s">
        <v>81</v>
      </c>
      <c r="AY156" s="19" t="s">
        <v>152</v>
      </c>
      <c r="BE156" s="226">
        <f>IF(N156="základní",J156,0)</f>
        <v>0</v>
      </c>
      <c r="BF156" s="226">
        <f>IF(N156="snížená",J156,0)</f>
        <v>0</v>
      </c>
      <c r="BG156" s="226">
        <f>IF(N156="zákl. přenesená",J156,0)</f>
        <v>0</v>
      </c>
      <c r="BH156" s="226">
        <f>IF(N156="sníž. přenesená",J156,0)</f>
        <v>0</v>
      </c>
      <c r="BI156" s="226">
        <f>IF(N156="nulová",J156,0)</f>
        <v>0</v>
      </c>
      <c r="BJ156" s="19" t="s">
        <v>79</v>
      </c>
      <c r="BK156" s="226">
        <f>ROUND(I156*H156,2)</f>
        <v>0</v>
      </c>
      <c r="BL156" s="19" t="s">
        <v>159</v>
      </c>
      <c r="BM156" s="225" t="s">
        <v>249</v>
      </c>
    </row>
    <row r="157" s="2" customFormat="1">
      <c r="A157" s="40"/>
      <c r="B157" s="41"/>
      <c r="C157" s="42"/>
      <c r="D157" s="227" t="s">
        <v>161</v>
      </c>
      <c r="E157" s="42"/>
      <c r="F157" s="228" t="s">
        <v>250</v>
      </c>
      <c r="G157" s="42"/>
      <c r="H157" s="42"/>
      <c r="I157" s="229"/>
      <c r="J157" s="42"/>
      <c r="K157" s="42"/>
      <c r="L157" s="46"/>
      <c r="M157" s="230"/>
      <c r="N157" s="231"/>
      <c r="O157" s="86"/>
      <c r="P157" s="86"/>
      <c r="Q157" s="86"/>
      <c r="R157" s="86"/>
      <c r="S157" s="86"/>
      <c r="T157" s="87"/>
      <c r="U157" s="40"/>
      <c r="V157" s="40"/>
      <c r="W157" s="40"/>
      <c r="X157" s="40"/>
      <c r="Y157" s="40"/>
      <c r="Z157" s="40"/>
      <c r="AA157" s="40"/>
      <c r="AB157" s="40"/>
      <c r="AC157" s="40"/>
      <c r="AD157" s="40"/>
      <c r="AE157" s="40"/>
      <c r="AT157" s="19" t="s">
        <v>161</v>
      </c>
      <c r="AU157" s="19" t="s">
        <v>81</v>
      </c>
    </row>
    <row r="158" s="13" customFormat="1">
      <c r="A158" s="13"/>
      <c r="B158" s="232"/>
      <c r="C158" s="233"/>
      <c r="D158" s="234" t="s">
        <v>163</v>
      </c>
      <c r="E158" s="235" t="s">
        <v>19</v>
      </c>
      <c r="F158" s="236" t="s">
        <v>251</v>
      </c>
      <c r="G158" s="233"/>
      <c r="H158" s="235" t="s">
        <v>19</v>
      </c>
      <c r="I158" s="237"/>
      <c r="J158" s="233"/>
      <c r="K158" s="233"/>
      <c r="L158" s="238"/>
      <c r="M158" s="239"/>
      <c r="N158" s="240"/>
      <c r="O158" s="240"/>
      <c r="P158" s="240"/>
      <c r="Q158" s="240"/>
      <c r="R158" s="240"/>
      <c r="S158" s="240"/>
      <c r="T158" s="241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42" t="s">
        <v>163</v>
      </c>
      <c r="AU158" s="242" t="s">
        <v>81</v>
      </c>
      <c r="AV158" s="13" t="s">
        <v>79</v>
      </c>
      <c r="AW158" s="13" t="s">
        <v>33</v>
      </c>
      <c r="AX158" s="13" t="s">
        <v>72</v>
      </c>
      <c r="AY158" s="242" t="s">
        <v>152</v>
      </c>
    </row>
    <row r="159" s="14" customFormat="1">
      <c r="A159" s="14"/>
      <c r="B159" s="243"/>
      <c r="C159" s="244"/>
      <c r="D159" s="234" t="s">
        <v>163</v>
      </c>
      <c r="E159" s="245" t="s">
        <v>19</v>
      </c>
      <c r="F159" s="246" t="s">
        <v>252</v>
      </c>
      <c r="G159" s="244"/>
      <c r="H159" s="247">
        <v>28</v>
      </c>
      <c r="I159" s="248"/>
      <c r="J159" s="244"/>
      <c r="K159" s="244"/>
      <c r="L159" s="249"/>
      <c r="M159" s="250"/>
      <c r="N159" s="251"/>
      <c r="O159" s="251"/>
      <c r="P159" s="251"/>
      <c r="Q159" s="251"/>
      <c r="R159" s="251"/>
      <c r="S159" s="251"/>
      <c r="T159" s="252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T159" s="253" t="s">
        <v>163</v>
      </c>
      <c r="AU159" s="253" t="s">
        <v>81</v>
      </c>
      <c r="AV159" s="14" t="s">
        <v>81</v>
      </c>
      <c r="AW159" s="14" t="s">
        <v>33</v>
      </c>
      <c r="AX159" s="14" t="s">
        <v>79</v>
      </c>
      <c r="AY159" s="253" t="s">
        <v>152</v>
      </c>
    </row>
    <row r="160" s="2" customFormat="1" ht="37.8" customHeight="1">
      <c r="A160" s="40"/>
      <c r="B160" s="41"/>
      <c r="C160" s="214" t="s">
        <v>253</v>
      </c>
      <c r="D160" s="214" t="s">
        <v>154</v>
      </c>
      <c r="E160" s="215" t="s">
        <v>254</v>
      </c>
      <c r="F160" s="216" t="s">
        <v>255</v>
      </c>
      <c r="G160" s="217" t="s">
        <v>239</v>
      </c>
      <c r="H160" s="218">
        <v>301.88</v>
      </c>
      <c r="I160" s="219"/>
      <c r="J160" s="220">
        <f>ROUND(I160*H160,2)</f>
        <v>0</v>
      </c>
      <c r="K160" s="216" t="s">
        <v>158</v>
      </c>
      <c r="L160" s="46"/>
      <c r="M160" s="221" t="s">
        <v>19</v>
      </c>
      <c r="N160" s="222" t="s">
        <v>43</v>
      </c>
      <c r="O160" s="86"/>
      <c r="P160" s="223">
        <f>O160*H160</f>
        <v>0</v>
      </c>
      <c r="Q160" s="223">
        <v>0</v>
      </c>
      <c r="R160" s="223">
        <f>Q160*H160</f>
        <v>0</v>
      </c>
      <c r="S160" s="223">
        <v>0</v>
      </c>
      <c r="T160" s="224">
        <f>S160*H160</f>
        <v>0</v>
      </c>
      <c r="U160" s="40"/>
      <c r="V160" s="40"/>
      <c r="W160" s="40"/>
      <c r="X160" s="40"/>
      <c r="Y160" s="40"/>
      <c r="Z160" s="40"/>
      <c r="AA160" s="40"/>
      <c r="AB160" s="40"/>
      <c r="AC160" s="40"/>
      <c r="AD160" s="40"/>
      <c r="AE160" s="40"/>
      <c r="AR160" s="225" t="s">
        <v>159</v>
      </c>
      <c r="AT160" s="225" t="s">
        <v>154</v>
      </c>
      <c r="AU160" s="225" t="s">
        <v>81</v>
      </c>
      <c r="AY160" s="19" t="s">
        <v>152</v>
      </c>
      <c r="BE160" s="226">
        <f>IF(N160="základní",J160,0)</f>
        <v>0</v>
      </c>
      <c r="BF160" s="226">
        <f>IF(N160="snížená",J160,0)</f>
        <v>0</v>
      </c>
      <c r="BG160" s="226">
        <f>IF(N160="zákl. přenesená",J160,0)</f>
        <v>0</v>
      </c>
      <c r="BH160" s="226">
        <f>IF(N160="sníž. přenesená",J160,0)</f>
        <v>0</v>
      </c>
      <c r="BI160" s="226">
        <f>IF(N160="nulová",J160,0)</f>
        <v>0</v>
      </c>
      <c r="BJ160" s="19" t="s">
        <v>79</v>
      </c>
      <c r="BK160" s="226">
        <f>ROUND(I160*H160,2)</f>
        <v>0</v>
      </c>
      <c r="BL160" s="19" t="s">
        <v>159</v>
      </c>
      <c r="BM160" s="225" t="s">
        <v>256</v>
      </c>
    </row>
    <row r="161" s="2" customFormat="1">
      <c r="A161" s="40"/>
      <c r="B161" s="41"/>
      <c r="C161" s="42"/>
      <c r="D161" s="227" t="s">
        <v>161</v>
      </c>
      <c r="E161" s="42"/>
      <c r="F161" s="228" t="s">
        <v>257</v>
      </c>
      <c r="G161" s="42"/>
      <c r="H161" s="42"/>
      <c r="I161" s="229"/>
      <c r="J161" s="42"/>
      <c r="K161" s="42"/>
      <c r="L161" s="46"/>
      <c r="M161" s="230"/>
      <c r="N161" s="231"/>
      <c r="O161" s="86"/>
      <c r="P161" s="86"/>
      <c r="Q161" s="86"/>
      <c r="R161" s="86"/>
      <c r="S161" s="86"/>
      <c r="T161" s="87"/>
      <c r="U161" s="40"/>
      <c r="V161" s="40"/>
      <c r="W161" s="40"/>
      <c r="X161" s="40"/>
      <c r="Y161" s="40"/>
      <c r="Z161" s="40"/>
      <c r="AA161" s="40"/>
      <c r="AB161" s="40"/>
      <c r="AC161" s="40"/>
      <c r="AD161" s="40"/>
      <c r="AE161" s="40"/>
      <c r="AT161" s="19" t="s">
        <v>161</v>
      </c>
      <c r="AU161" s="19" t="s">
        <v>81</v>
      </c>
    </row>
    <row r="162" s="14" customFormat="1">
      <c r="A162" s="14"/>
      <c r="B162" s="243"/>
      <c r="C162" s="244"/>
      <c r="D162" s="234" t="s">
        <v>163</v>
      </c>
      <c r="E162" s="245" t="s">
        <v>19</v>
      </c>
      <c r="F162" s="246" t="s">
        <v>258</v>
      </c>
      <c r="G162" s="244"/>
      <c r="H162" s="247">
        <v>84.599999999999994</v>
      </c>
      <c r="I162" s="248"/>
      <c r="J162" s="244"/>
      <c r="K162" s="244"/>
      <c r="L162" s="249"/>
      <c r="M162" s="250"/>
      <c r="N162" s="251"/>
      <c r="O162" s="251"/>
      <c r="P162" s="251"/>
      <c r="Q162" s="251"/>
      <c r="R162" s="251"/>
      <c r="S162" s="251"/>
      <c r="T162" s="252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T162" s="253" t="s">
        <v>163</v>
      </c>
      <c r="AU162" s="253" t="s">
        <v>81</v>
      </c>
      <c r="AV162" s="14" t="s">
        <v>81</v>
      </c>
      <c r="AW162" s="14" t="s">
        <v>33</v>
      </c>
      <c r="AX162" s="14" t="s">
        <v>72</v>
      </c>
      <c r="AY162" s="253" t="s">
        <v>152</v>
      </c>
    </row>
    <row r="163" s="14" customFormat="1">
      <c r="A163" s="14"/>
      <c r="B163" s="243"/>
      <c r="C163" s="244"/>
      <c r="D163" s="234" t="s">
        <v>163</v>
      </c>
      <c r="E163" s="245" t="s">
        <v>19</v>
      </c>
      <c r="F163" s="246" t="s">
        <v>259</v>
      </c>
      <c r="G163" s="244"/>
      <c r="H163" s="247">
        <v>227.68000000000001</v>
      </c>
      <c r="I163" s="248"/>
      <c r="J163" s="244"/>
      <c r="K163" s="244"/>
      <c r="L163" s="249"/>
      <c r="M163" s="250"/>
      <c r="N163" s="251"/>
      <c r="O163" s="251"/>
      <c r="P163" s="251"/>
      <c r="Q163" s="251"/>
      <c r="R163" s="251"/>
      <c r="S163" s="251"/>
      <c r="T163" s="252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T163" s="253" t="s">
        <v>163</v>
      </c>
      <c r="AU163" s="253" t="s">
        <v>81</v>
      </c>
      <c r="AV163" s="14" t="s">
        <v>81</v>
      </c>
      <c r="AW163" s="14" t="s">
        <v>33</v>
      </c>
      <c r="AX163" s="14" t="s">
        <v>72</v>
      </c>
      <c r="AY163" s="253" t="s">
        <v>152</v>
      </c>
    </row>
    <row r="164" s="14" customFormat="1">
      <c r="A164" s="14"/>
      <c r="B164" s="243"/>
      <c r="C164" s="244"/>
      <c r="D164" s="234" t="s">
        <v>163</v>
      </c>
      <c r="E164" s="245" t="s">
        <v>19</v>
      </c>
      <c r="F164" s="246" t="s">
        <v>260</v>
      </c>
      <c r="G164" s="244"/>
      <c r="H164" s="247">
        <v>-10.4</v>
      </c>
      <c r="I164" s="248"/>
      <c r="J164" s="244"/>
      <c r="K164" s="244"/>
      <c r="L164" s="249"/>
      <c r="M164" s="250"/>
      <c r="N164" s="251"/>
      <c r="O164" s="251"/>
      <c r="P164" s="251"/>
      <c r="Q164" s="251"/>
      <c r="R164" s="251"/>
      <c r="S164" s="251"/>
      <c r="T164" s="252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T164" s="253" t="s">
        <v>163</v>
      </c>
      <c r="AU164" s="253" t="s">
        <v>81</v>
      </c>
      <c r="AV164" s="14" t="s">
        <v>81</v>
      </c>
      <c r="AW164" s="14" t="s">
        <v>33</v>
      </c>
      <c r="AX164" s="14" t="s">
        <v>72</v>
      </c>
      <c r="AY164" s="253" t="s">
        <v>152</v>
      </c>
    </row>
    <row r="165" s="15" customFormat="1">
      <c r="A165" s="15"/>
      <c r="B165" s="254"/>
      <c r="C165" s="255"/>
      <c r="D165" s="234" t="s">
        <v>163</v>
      </c>
      <c r="E165" s="256" t="s">
        <v>19</v>
      </c>
      <c r="F165" s="257" t="s">
        <v>212</v>
      </c>
      <c r="G165" s="255"/>
      <c r="H165" s="258">
        <v>301.88</v>
      </c>
      <c r="I165" s="259"/>
      <c r="J165" s="255"/>
      <c r="K165" s="255"/>
      <c r="L165" s="260"/>
      <c r="M165" s="261"/>
      <c r="N165" s="262"/>
      <c r="O165" s="262"/>
      <c r="P165" s="262"/>
      <c r="Q165" s="262"/>
      <c r="R165" s="262"/>
      <c r="S165" s="262"/>
      <c r="T165" s="263"/>
      <c r="U165" s="15"/>
      <c r="V165" s="15"/>
      <c r="W165" s="15"/>
      <c r="X165" s="15"/>
      <c r="Y165" s="15"/>
      <c r="Z165" s="15"/>
      <c r="AA165" s="15"/>
      <c r="AB165" s="15"/>
      <c r="AC165" s="15"/>
      <c r="AD165" s="15"/>
      <c r="AE165" s="15"/>
      <c r="AT165" s="264" t="s">
        <v>163</v>
      </c>
      <c r="AU165" s="264" t="s">
        <v>81</v>
      </c>
      <c r="AV165" s="15" t="s">
        <v>159</v>
      </c>
      <c r="AW165" s="15" t="s">
        <v>33</v>
      </c>
      <c r="AX165" s="15" t="s">
        <v>79</v>
      </c>
      <c r="AY165" s="264" t="s">
        <v>152</v>
      </c>
    </row>
    <row r="166" s="2" customFormat="1" ht="37.8" customHeight="1">
      <c r="A166" s="40"/>
      <c r="B166" s="41"/>
      <c r="C166" s="214" t="s">
        <v>261</v>
      </c>
      <c r="D166" s="214" t="s">
        <v>154</v>
      </c>
      <c r="E166" s="215" t="s">
        <v>262</v>
      </c>
      <c r="F166" s="216" t="s">
        <v>263</v>
      </c>
      <c r="G166" s="217" t="s">
        <v>239</v>
      </c>
      <c r="H166" s="218">
        <v>4528.1999999999998</v>
      </c>
      <c r="I166" s="219"/>
      <c r="J166" s="220">
        <f>ROUND(I166*H166,2)</f>
        <v>0</v>
      </c>
      <c r="K166" s="216" t="s">
        <v>158</v>
      </c>
      <c r="L166" s="46"/>
      <c r="M166" s="221" t="s">
        <v>19</v>
      </c>
      <c r="N166" s="222" t="s">
        <v>43</v>
      </c>
      <c r="O166" s="86"/>
      <c r="P166" s="223">
        <f>O166*H166</f>
        <v>0</v>
      </c>
      <c r="Q166" s="223">
        <v>0</v>
      </c>
      <c r="R166" s="223">
        <f>Q166*H166</f>
        <v>0</v>
      </c>
      <c r="S166" s="223">
        <v>0</v>
      </c>
      <c r="T166" s="224">
        <f>S166*H166</f>
        <v>0</v>
      </c>
      <c r="U166" s="40"/>
      <c r="V166" s="40"/>
      <c r="W166" s="40"/>
      <c r="X166" s="40"/>
      <c r="Y166" s="40"/>
      <c r="Z166" s="40"/>
      <c r="AA166" s="40"/>
      <c r="AB166" s="40"/>
      <c r="AC166" s="40"/>
      <c r="AD166" s="40"/>
      <c r="AE166" s="40"/>
      <c r="AR166" s="225" t="s">
        <v>159</v>
      </c>
      <c r="AT166" s="225" t="s">
        <v>154</v>
      </c>
      <c r="AU166" s="225" t="s">
        <v>81</v>
      </c>
      <c r="AY166" s="19" t="s">
        <v>152</v>
      </c>
      <c r="BE166" s="226">
        <f>IF(N166="základní",J166,0)</f>
        <v>0</v>
      </c>
      <c r="BF166" s="226">
        <f>IF(N166="snížená",J166,0)</f>
        <v>0</v>
      </c>
      <c r="BG166" s="226">
        <f>IF(N166="zákl. přenesená",J166,0)</f>
        <v>0</v>
      </c>
      <c r="BH166" s="226">
        <f>IF(N166="sníž. přenesená",J166,0)</f>
        <v>0</v>
      </c>
      <c r="BI166" s="226">
        <f>IF(N166="nulová",J166,0)</f>
        <v>0</v>
      </c>
      <c r="BJ166" s="19" t="s">
        <v>79</v>
      </c>
      <c r="BK166" s="226">
        <f>ROUND(I166*H166,2)</f>
        <v>0</v>
      </c>
      <c r="BL166" s="19" t="s">
        <v>159</v>
      </c>
      <c r="BM166" s="225" t="s">
        <v>264</v>
      </c>
    </row>
    <row r="167" s="2" customFormat="1">
      <c r="A167" s="40"/>
      <c r="B167" s="41"/>
      <c r="C167" s="42"/>
      <c r="D167" s="227" t="s">
        <v>161</v>
      </c>
      <c r="E167" s="42"/>
      <c r="F167" s="228" t="s">
        <v>265</v>
      </c>
      <c r="G167" s="42"/>
      <c r="H167" s="42"/>
      <c r="I167" s="229"/>
      <c r="J167" s="42"/>
      <c r="K167" s="42"/>
      <c r="L167" s="46"/>
      <c r="M167" s="230"/>
      <c r="N167" s="231"/>
      <c r="O167" s="86"/>
      <c r="P167" s="86"/>
      <c r="Q167" s="86"/>
      <c r="R167" s="86"/>
      <c r="S167" s="86"/>
      <c r="T167" s="87"/>
      <c r="U167" s="40"/>
      <c r="V167" s="40"/>
      <c r="W167" s="40"/>
      <c r="X167" s="40"/>
      <c r="Y167" s="40"/>
      <c r="Z167" s="40"/>
      <c r="AA167" s="40"/>
      <c r="AB167" s="40"/>
      <c r="AC167" s="40"/>
      <c r="AD167" s="40"/>
      <c r="AE167" s="40"/>
      <c r="AT167" s="19" t="s">
        <v>161</v>
      </c>
      <c r="AU167" s="19" t="s">
        <v>81</v>
      </c>
    </row>
    <row r="168" s="14" customFormat="1">
      <c r="A168" s="14"/>
      <c r="B168" s="243"/>
      <c r="C168" s="244"/>
      <c r="D168" s="234" t="s">
        <v>163</v>
      </c>
      <c r="E168" s="245" t="s">
        <v>19</v>
      </c>
      <c r="F168" s="246" t="s">
        <v>266</v>
      </c>
      <c r="G168" s="244"/>
      <c r="H168" s="247">
        <v>4528.1999999999998</v>
      </c>
      <c r="I168" s="248"/>
      <c r="J168" s="244"/>
      <c r="K168" s="244"/>
      <c r="L168" s="249"/>
      <c r="M168" s="250"/>
      <c r="N168" s="251"/>
      <c r="O168" s="251"/>
      <c r="P168" s="251"/>
      <c r="Q168" s="251"/>
      <c r="R168" s="251"/>
      <c r="S168" s="251"/>
      <c r="T168" s="252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T168" s="253" t="s">
        <v>163</v>
      </c>
      <c r="AU168" s="253" t="s">
        <v>81</v>
      </c>
      <c r="AV168" s="14" t="s">
        <v>81</v>
      </c>
      <c r="AW168" s="14" t="s">
        <v>33</v>
      </c>
      <c r="AX168" s="14" t="s">
        <v>79</v>
      </c>
      <c r="AY168" s="253" t="s">
        <v>152</v>
      </c>
    </row>
    <row r="169" s="2" customFormat="1" ht="24.15" customHeight="1">
      <c r="A169" s="40"/>
      <c r="B169" s="41"/>
      <c r="C169" s="214" t="s">
        <v>267</v>
      </c>
      <c r="D169" s="214" t="s">
        <v>154</v>
      </c>
      <c r="E169" s="215" t="s">
        <v>268</v>
      </c>
      <c r="F169" s="216" t="s">
        <v>269</v>
      </c>
      <c r="G169" s="217" t="s">
        <v>239</v>
      </c>
      <c r="H169" s="218">
        <v>301.88</v>
      </c>
      <c r="I169" s="219"/>
      <c r="J169" s="220">
        <f>ROUND(I169*H169,2)</f>
        <v>0</v>
      </c>
      <c r="K169" s="216" t="s">
        <v>158</v>
      </c>
      <c r="L169" s="46"/>
      <c r="M169" s="221" t="s">
        <v>19</v>
      </c>
      <c r="N169" s="222" t="s">
        <v>43</v>
      </c>
      <c r="O169" s="86"/>
      <c r="P169" s="223">
        <f>O169*H169</f>
        <v>0</v>
      </c>
      <c r="Q169" s="223">
        <v>0</v>
      </c>
      <c r="R169" s="223">
        <f>Q169*H169</f>
        <v>0</v>
      </c>
      <c r="S169" s="223">
        <v>0</v>
      </c>
      <c r="T169" s="224">
        <f>S169*H169</f>
        <v>0</v>
      </c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  <c r="AE169" s="40"/>
      <c r="AR169" s="225" t="s">
        <v>159</v>
      </c>
      <c r="AT169" s="225" t="s">
        <v>154</v>
      </c>
      <c r="AU169" s="225" t="s">
        <v>81</v>
      </c>
      <c r="AY169" s="19" t="s">
        <v>152</v>
      </c>
      <c r="BE169" s="226">
        <f>IF(N169="základní",J169,0)</f>
        <v>0</v>
      </c>
      <c r="BF169" s="226">
        <f>IF(N169="snížená",J169,0)</f>
        <v>0</v>
      </c>
      <c r="BG169" s="226">
        <f>IF(N169="zákl. přenesená",J169,0)</f>
        <v>0</v>
      </c>
      <c r="BH169" s="226">
        <f>IF(N169="sníž. přenesená",J169,0)</f>
        <v>0</v>
      </c>
      <c r="BI169" s="226">
        <f>IF(N169="nulová",J169,0)</f>
        <v>0</v>
      </c>
      <c r="BJ169" s="19" t="s">
        <v>79</v>
      </c>
      <c r="BK169" s="226">
        <f>ROUND(I169*H169,2)</f>
        <v>0</v>
      </c>
      <c r="BL169" s="19" t="s">
        <v>159</v>
      </c>
      <c r="BM169" s="225" t="s">
        <v>270</v>
      </c>
    </row>
    <row r="170" s="2" customFormat="1">
      <c r="A170" s="40"/>
      <c r="B170" s="41"/>
      <c r="C170" s="42"/>
      <c r="D170" s="227" t="s">
        <v>161</v>
      </c>
      <c r="E170" s="42"/>
      <c r="F170" s="228" t="s">
        <v>271</v>
      </c>
      <c r="G170" s="42"/>
      <c r="H170" s="42"/>
      <c r="I170" s="229"/>
      <c r="J170" s="42"/>
      <c r="K170" s="42"/>
      <c r="L170" s="46"/>
      <c r="M170" s="230"/>
      <c r="N170" s="231"/>
      <c r="O170" s="86"/>
      <c r="P170" s="86"/>
      <c r="Q170" s="86"/>
      <c r="R170" s="86"/>
      <c r="S170" s="86"/>
      <c r="T170" s="87"/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  <c r="AE170" s="40"/>
      <c r="AT170" s="19" t="s">
        <v>161</v>
      </c>
      <c r="AU170" s="19" t="s">
        <v>81</v>
      </c>
    </row>
    <row r="171" s="2" customFormat="1" ht="24.15" customHeight="1">
      <c r="A171" s="40"/>
      <c r="B171" s="41"/>
      <c r="C171" s="214" t="s">
        <v>272</v>
      </c>
      <c r="D171" s="214" t="s">
        <v>154</v>
      </c>
      <c r="E171" s="215" t="s">
        <v>273</v>
      </c>
      <c r="F171" s="216" t="s">
        <v>274</v>
      </c>
      <c r="G171" s="217" t="s">
        <v>239</v>
      </c>
      <c r="H171" s="218">
        <v>10.4</v>
      </c>
      <c r="I171" s="219"/>
      <c r="J171" s="220">
        <f>ROUND(I171*H171,2)</f>
        <v>0</v>
      </c>
      <c r="K171" s="216" t="s">
        <v>158</v>
      </c>
      <c r="L171" s="46"/>
      <c r="M171" s="221" t="s">
        <v>19</v>
      </c>
      <c r="N171" s="222" t="s">
        <v>43</v>
      </c>
      <c r="O171" s="86"/>
      <c r="P171" s="223">
        <f>O171*H171</f>
        <v>0</v>
      </c>
      <c r="Q171" s="223">
        <v>0</v>
      </c>
      <c r="R171" s="223">
        <f>Q171*H171</f>
        <v>0</v>
      </c>
      <c r="S171" s="223">
        <v>0</v>
      </c>
      <c r="T171" s="224">
        <f>S171*H171</f>
        <v>0</v>
      </c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  <c r="AE171" s="40"/>
      <c r="AR171" s="225" t="s">
        <v>159</v>
      </c>
      <c r="AT171" s="225" t="s">
        <v>154</v>
      </c>
      <c r="AU171" s="225" t="s">
        <v>81</v>
      </c>
      <c r="AY171" s="19" t="s">
        <v>152</v>
      </c>
      <c r="BE171" s="226">
        <f>IF(N171="základní",J171,0)</f>
        <v>0</v>
      </c>
      <c r="BF171" s="226">
        <f>IF(N171="snížená",J171,0)</f>
        <v>0</v>
      </c>
      <c r="BG171" s="226">
        <f>IF(N171="zákl. přenesená",J171,0)</f>
        <v>0</v>
      </c>
      <c r="BH171" s="226">
        <f>IF(N171="sníž. přenesená",J171,0)</f>
        <v>0</v>
      </c>
      <c r="BI171" s="226">
        <f>IF(N171="nulová",J171,0)</f>
        <v>0</v>
      </c>
      <c r="BJ171" s="19" t="s">
        <v>79</v>
      </c>
      <c r="BK171" s="226">
        <f>ROUND(I171*H171,2)</f>
        <v>0</v>
      </c>
      <c r="BL171" s="19" t="s">
        <v>159</v>
      </c>
      <c r="BM171" s="225" t="s">
        <v>275</v>
      </c>
    </row>
    <row r="172" s="2" customFormat="1">
      <c r="A172" s="40"/>
      <c r="B172" s="41"/>
      <c r="C172" s="42"/>
      <c r="D172" s="227" t="s">
        <v>161</v>
      </c>
      <c r="E172" s="42"/>
      <c r="F172" s="228" t="s">
        <v>276</v>
      </c>
      <c r="G172" s="42"/>
      <c r="H172" s="42"/>
      <c r="I172" s="229"/>
      <c r="J172" s="42"/>
      <c r="K172" s="42"/>
      <c r="L172" s="46"/>
      <c r="M172" s="230"/>
      <c r="N172" s="231"/>
      <c r="O172" s="86"/>
      <c r="P172" s="86"/>
      <c r="Q172" s="86"/>
      <c r="R172" s="86"/>
      <c r="S172" s="86"/>
      <c r="T172" s="87"/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  <c r="AE172" s="40"/>
      <c r="AT172" s="19" t="s">
        <v>161</v>
      </c>
      <c r="AU172" s="19" t="s">
        <v>81</v>
      </c>
    </row>
    <row r="173" s="13" customFormat="1">
      <c r="A173" s="13"/>
      <c r="B173" s="232"/>
      <c r="C173" s="233"/>
      <c r="D173" s="234" t="s">
        <v>163</v>
      </c>
      <c r="E173" s="235" t="s">
        <v>19</v>
      </c>
      <c r="F173" s="236" t="s">
        <v>277</v>
      </c>
      <c r="G173" s="233"/>
      <c r="H173" s="235" t="s">
        <v>19</v>
      </c>
      <c r="I173" s="237"/>
      <c r="J173" s="233"/>
      <c r="K173" s="233"/>
      <c r="L173" s="238"/>
      <c r="M173" s="239"/>
      <c r="N173" s="240"/>
      <c r="O173" s="240"/>
      <c r="P173" s="240"/>
      <c r="Q173" s="240"/>
      <c r="R173" s="240"/>
      <c r="S173" s="240"/>
      <c r="T173" s="241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42" t="s">
        <v>163</v>
      </c>
      <c r="AU173" s="242" t="s">
        <v>81</v>
      </c>
      <c r="AV173" s="13" t="s">
        <v>79</v>
      </c>
      <c r="AW173" s="13" t="s">
        <v>33</v>
      </c>
      <c r="AX173" s="13" t="s">
        <v>72</v>
      </c>
      <c r="AY173" s="242" t="s">
        <v>152</v>
      </c>
    </row>
    <row r="174" s="14" customFormat="1">
      <c r="A174" s="14"/>
      <c r="B174" s="243"/>
      <c r="C174" s="244"/>
      <c r="D174" s="234" t="s">
        <v>163</v>
      </c>
      <c r="E174" s="245" t="s">
        <v>19</v>
      </c>
      <c r="F174" s="246" t="s">
        <v>278</v>
      </c>
      <c r="G174" s="244"/>
      <c r="H174" s="247">
        <v>4.4000000000000004</v>
      </c>
      <c r="I174" s="248"/>
      <c r="J174" s="244"/>
      <c r="K174" s="244"/>
      <c r="L174" s="249"/>
      <c r="M174" s="250"/>
      <c r="N174" s="251"/>
      <c r="O174" s="251"/>
      <c r="P174" s="251"/>
      <c r="Q174" s="251"/>
      <c r="R174" s="251"/>
      <c r="S174" s="251"/>
      <c r="T174" s="252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T174" s="253" t="s">
        <v>163</v>
      </c>
      <c r="AU174" s="253" t="s">
        <v>81</v>
      </c>
      <c r="AV174" s="14" t="s">
        <v>81</v>
      </c>
      <c r="AW174" s="14" t="s">
        <v>33</v>
      </c>
      <c r="AX174" s="14" t="s">
        <v>72</v>
      </c>
      <c r="AY174" s="253" t="s">
        <v>152</v>
      </c>
    </row>
    <row r="175" s="13" customFormat="1">
      <c r="A175" s="13"/>
      <c r="B175" s="232"/>
      <c r="C175" s="233"/>
      <c r="D175" s="234" t="s">
        <v>163</v>
      </c>
      <c r="E175" s="235" t="s">
        <v>19</v>
      </c>
      <c r="F175" s="236" t="s">
        <v>279</v>
      </c>
      <c r="G175" s="233"/>
      <c r="H175" s="235" t="s">
        <v>19</v>
      </c>
      <c r="I175" s="237"/>
      <c r="J175" s="233"/>
      <c r="K175" s="233"/>
      <c r="L175" s="238"/>
      <c r="M175" s="239"/>
      <c r="N175" s="240"/>
      <c r="O175" s="240"/>
      <c r="P175" s="240"/>
      <c r="Q175" s="240"/>
      <c r="R175" s="240"/>
      <c r="S175" s="240"/>
      <c r="T175" s="241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42" t="s">
        <v>163</v>
      </c>
      <c r="AU175" s="242" t="s">
        <v>81</v>
      </c>
      <c r="AV175" s="13" t="s">
        <v>79</v>
      </c>
      <c r="AW175" s="13" t="s">
        <v>33</v>
      </c>
      <c r="AX175" s="13" t="s">
        <v>72</v>
      </c>
      <c r="AY175" s="242" t="s">
        <v>152</v>
      </c>
    </row>
    <row r="176" s="14" customFormat="1">
      <c r="A176" s="14"/>
      <c r="B176" s="243"/>
      <c r="C176" s="244"/>
      <c r="D176" s="234" t="s">
        <v>163</v>
      </c>
      <c r="E176" s="245" t="s">
        <v>19</v>
      </c>
      <c r="F176" s="246" t="s">
        <v>187</v>
      </c>
      <c r="G176" s="244"/>
      <c r="H176" s="247">
        <v>6</v>
      </c>
      <c r="I176" s="248"/>
      <c r="J176" s="244"/>
      <c r="K176" s="244"/>
      <c r="L176" s="249"/>
      <c r="M176" s="250"/>
      <c r="N176" s="251"/>
      <c r="O176" s="251"/>
      <c r="P176" s="251"/>
      <c r="Q176" s="251"/>
      <c r="R176" s="251"/>
      <c r="S176" s="251"/>
      <c r="T176" s="252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T176" s="253" t="s">
        <v>163</v>
      </c>
      <c r="AU176" s="253" t="s">
        <v>81</v>
      </c>
      <c r="AV176" s="14" t="s">
        <v>81</v>
      </c>
      <c r="AW176" s="14" t="s">
        <v>33</v>
      </c>
      <c r="AX176" s="14" t="s">
        <v>72</v>
      </c>
      <c r="AY176" s="253" t="s">
        <v>152</v>
      </c>
    </row>
    <row r="177" s="15" customFormat="1">
      <c r="A177" s="15"/>
      <c r="B177" s="254"/>
      <c r="C177" s="255"/>
      <c r="D177" s="234" t="s">
        <v>163</v>
      </c>
      <c r="E177" s="256" t="s">
        <v>19</v>
      </c>
      <c r="F177" s="257" t="s">
        <v>212</v>
      </c>
      <c r="G177" s="255"/>
      <c r="H177" s="258">
        <v>10.4</v>
      </c>
      <c r="I177" s="259"/>
      <c r="J177" s="255"/>
      <c r="K177" s="255"/>
      <c r="L177" s="260"/>
      <c r="M177" s="261"/>
      <c r="N177" s="262"/>
      <c r="O177" s="262"/>
      <c r="P177" s="262"/>
      <c r="Q177" s="262"/>
      <c r="R177" s="262"/>
      <c r="S177" s="262"/>
      <c r="T177" s="263"/>
      <c r="U177" s="15"/>
      <c r="V177" s="15"/>
      <c r="W177" s="15"/>
      <c r="X177" s="15"/>
      <c r="Y177" s="15"/>
      <c r="Z177" s="15"/>
      <c r="AA177" s="15"/>
      <c r="AB177" s="15"/>
      <c r="AC177" s="15"/>
      <c r="AD177" s="15"/>
      <c r="AE177" s="15"/>
      <c r="AT177" s="264" t="s">
        <v>163</v>
      </c>
      <c r="AU177" s="264" t="s">
        <v>81</v>
      </c>
      <c r="AV177" s="15" t="s">
        <v>159</v>
      </c>
      <c r="AW177" s="15" t="s">
        <v>33</v>
      </c>
      <c r="AX177" s="15" t="s">
        <v>79</v>
      </c>
      <c r="AY177" s="264" t="s">
        <v>152</v>
      </c>
    </row>
    <row r="178" s="2" customFormat="1" ht="24.15" customHeight="1">
      <c r="A178" s="40"/>
      <c r="B178" s="41"/>
      <c r="C178" s="214" t="s">
        <v>165</v>
      </c>
      <c r="D178" s="214" t="s">
        <v>154</v>
      </c>
      <c r="E178" s="215" t="s">
        <v>280</v>
      </c>
      <c r="F178" s="216" t="s">
        <v>281</v>
      </c>
      <c r="G178" s="217" t="s">
        <v>282</v>
      </c>
      <c r="H178" s="218">
        <v>543.38400000000001</v>
      </c>
      <c r="I178" s="219"/>
      <c r="J178" s="220">
        <f>ROUND(I178*H178,2)</f>
        <v>0</v>
      </c>
      <c r="K178" s="216" t="s">
        <v>158</v>
      </c>
      <c r="L178" s="46"/>
      <c r="M178" s="221" t="s">
        <v>19</v>
      </c>
      <c r="N178" s="222" t="s">
        <v>43</v>
      </c>
      <c r="O178" s="86"/>
      <c r="P178" s="223">
        <f>O178*H178</f>
        <v>0</v>
      </c>
      <c r="Q178" s="223">
        <v>0</v>
      </c>
      <c r="R178" s="223">
        <f>Q178*H178</f>
        <v>0</v>
      </c>
      <c r="S178" s="223">
        <v>0</v>
      </c>
      <c r="T178" s="224">
        <f>S178*H178</f>
        <v>0</v>
      </c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  <c r="AE178" s="40"/>
      <c r="AR178" s="225" t="s">
        <v>159</v>
      </c>
      <c r="AT178" s="225" t="s">
        <v>154</v>
      </c>
      <c r="AU178" s="225" t="s">
        <v>81</v>
      </c>
      <c r="AY178" s="19" t="s">
        <v>152</v>
      </c>
      <c r="BE178" s="226">
        <f>IF(N178="základní",J178,0)</f>
        <v>0</v>
      </c>
      <c r="BF178" s="226">
        <f>IF(N178="snížená",J178,0)</f>
        <v>0</v>
      </c>
      <c r="BG178" s="226">
        <f>IF(N178="zákl. přenesená",J178,0)</f>
        <v>0</v>
      </c>
      <c r="BH178" s="226">
        <f>IF(N178="sníž. přenesená",J178,0)</f>
        <v>0</v>
      </c>
      <c r="BI178" s="226">
        <f>IF(N178="nulová",J178,0)</f>
        <v>0</v>
      </c>
      <c r="BJ178" s="19" t="s">
        <v>79</v>
      </c>
      <c r="BK178" s="226">
        <f>ROUND(I178*H178,2)</f>
        <v>0</v>
      </c>
      <c r="BL178" s="19" t="s">
        <v>159</v>
      </c>
      <c r="BM178" s="225" t="s">
        <v>283</v>
      </c>
    </row>
    <row r="179" s="2" customFormat="1">
      <c r="A179" s="40"/>
      <c r="B179" s="41"/>
      <c r="C179" s="42"/>
      <c r="D179" s="227" t="s">
        <v>161</v>
      </c>
      <c r="E179" s="42"/>
      <c r="F179" s="228" t="s">
        <v>284</v>
      </c>
      <c r="G179" s="42"/>
      <c r="H179" s="42"/>
      <c r="I179" s="229"/>
      <c r="J179" s="42"/>
      <c r="K179" s="42"/>
      <c r="L179" s="46"/>
      <c r="M179" s="230"/>
      <c r="N179" s="231"/>
      <c r="O179" s="86"/>
      <c r="P179" s="86"/>
      <c r="Q179" s="86"/>
      <c r="R179" s="86"/>
      <c r="S179" s="86"/>
      <c r="T179" s="87"/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  <c r="AE179" s="40"/>
      <c r="AT179" s="19" t="s">
        <v>161</v>
      </c>
      <c r="AU179" s="19" t="s">
        <v>81</v>
      </c>
    </row>
    <row r="180" s="14" customFormat="1">
      <c r="A180" s="14"/>
      <c r="B180" s="243"/>
      <c r="C180" s="244"/>
      <c r="D180" s="234" t="s">
        <v>163</v>
      </c>
      <c r="E180" s="245" t="s">
        <v>19</v>
      </c>
      <c r="F180" s="246" t="s">
        <v>285</v>
      </c>
      <c r="G180" s="244"/>
      <c r="H180" s="247">
        <v>543.38400000000001</v>
      </c>
      <c r="I180" s="248"/>
      <c r="J180" s="244"/>
      <c r="K180" s="244"/>
      <c r="L180" s="249"/>
      <c r="M180" s="250"/>
      <c r="N180" s="251"/>
      <c r="O180" s="251"/>
      <c r="P180" s="251"/>
      <c r="Q180" s="251"/>
      <c r="R180" s="251"/>
      <c r="S180" s="251"/>
      <c r="T180" s="252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T180" s="253" t="s">
        <v>163</v>
      </c>
      <c r="AU180" s="253" t="s">
        <v>81</v>
      </c>
      <c r="AV180" s="14" t="s">
        <v>81</v>
      </c>
      <c r="AW180" s="14" t="s">
        <v>33</v>
      </c>
      <c r="AX180" s="14" t="s">
        <v>79</v>
      </c>
      <c r="AY180" s="253" t="s">
        <v>152</v>
      </c>
    </row>
    <row r="181" s="2" customFormat="1" ht="24.15" customHeight="1">
      <c r="A181" s="40"/>
      <c r="B181" s="41"/>
      <c r="C181" s="214" t="s">
        <v>7</v>
      </c>
      <c r="D181" s="214" t="s">
        <v>154</v>
      </c>
      <c r="E181" s="215" t="s">
        <v>286</v>
      </c>
      <c r="F181" s="216" t="s">
        <v>287</v>
      </c>
      <c r="G181" s="217" t="s">
        <v>239</v>
      </c>
      <c r="H181" s="218">
        <v>301.88</v>
      </c>
      <c r="I181" s="219"/>
      <c r="J181" s="220">
        <f>ROUND(I181*H181,2)</f>
        <v>0</v>
      </c>
      <c r="K181" s="216" t="s">
        <v>158</v>
      </c>
      <c r="L181" s="46"/>
      <c r="M181" s="221" t="s">
        <v>19</v>
      </c>
      <c r="N181" s="222" t="s">
        <v>43</v>
      </c>
      <c r="O181" s="86"/>
      <c r="P181" s="223">
        <f>O181*H181</f>
        <v>0</v>
      </c>
      <c r="Q181" s="223">
        <v>0</v>
      </c>
      <c r="R181" s="223">
        <f>Q181*H181</f>
        <v>0</v>
      </c>
      <c r="S181" s="223">
        <v>0</v>
      </c>
      <c r="T181" s="224">
        <f>S181*H181</f>
        <v>0</v>
      </c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  <c r="AE181" s="40"/>
      <c r="AR181" s="225" t="s">
        <v>159</v>
      </c>
      <c r="AT181" s="225" t="s">
        <v>154</v>
      </c>
      <c r="AU181" s="225" t="s">
        <v>81</v>
      </c>
      <c r="AY181" s="19" t="s">
        <v>152</v>
      </c>
      <c r="BE181" s="226">
        <f>IF(N181="základní",J181,0)</f>
        <v>0</v>
      </c>
      <c r="BF181" s="226">
        <f>IF(N181="snížená",J181,0)</f>
        <v>0</v>
      </c>
      <c r="BG181" s="226">
        <f>IF(N181="zákl. přenesená",J181,0)</f>
        <v>0</v>
      </c>
      <c r="BH181" s="226">
        <f>IF(N181="sníž. přenesená",J181,0)</f>
        <v>0</v>
      </c>
      <c r="BI181" s="226">
        <f>IF(N181="nulová",J181,0)</f>
        <v>0</v>
      </c>
      <c r="BJ181" s="19" t="s">
        <v>79</v>
      </c>
      <c r="BK181" s="226">
        <f>ROUND(I181*H181,2)</f>
        <v>0</v>
      </c>
      <c r="BL181" s="19" t="s">
        <v>159</v>
      </c>
      <c r="BM181" s="225" t="s">
        <v>288</v>
      </c>
    </row>
    <row r="182" s="2" customFormat="1">
      <c r="A182" s="40"/>
      <c r="B182" s="41"/>
      <c r="C182" s="42"/>
      <c r="D182" s="227" t="s">
        <v>161</v>
      </c>
      <c r="E182" s="42"/>
      <c r="F182" s="228" t="s">
        <v>289</v>
      </c>
      <c r="G182" s="42"/>
      <c r="H182" s="42"/>
      <c r="I182" s="229"/>
      <c r="J182" s="42"/>
      <c r="K182" s="42"/>
      <c r="L182" s="46"/>
      <c r="M182" s="230"/>
      <c r="N182" s="231"/>
      <c r="O182" s="86"/>
      <c r="P182" s="86"/>
      <c r="Q182" s="86"/>
      <c r="R182" s="86"/>
      <c r="S182" s="86"/>
      <c r="T182" s="87"/>
      <c r="U182" s="40"/>
      <c r="V182" s="40"/>
      <c r="W182" s="40"/>
      <c r="X182" s="40"/>
      <c r="Y182" s="40"/>
      <c r="Z182" s="40"/>
      <c r="AA182" s="40"/>
      <c r="AB182" s="40"/>
      <c r="AC182" s="40"/>
      <c r="AD182" s="40"/>
      <c r="AE182" s="40"/>
      <c r="AT182" s="19" t="s">
        <v>161</v>
      </c>
      <c r="AU182" s="19" t="s">
        <v>81</v>
      </c>
    </row>
    <row r="183" s="14" customFormat="1">
      <c r="A183" s="14"/>
      <c r="B183" s="243"/>
      <c r="C183" s="244"/>
      <c r="D183" s="234" t="s">
        <v>163</v>
      </c>
      <c r="E183" s="245" t="s">
        <v>19</v>
      </c>
      <c r="F183" s="246" t="s">
        <v>290</v>
      </c>
      <c r="G183" s="244"/>
      <c r="H183" s="247">
        <v>301.88</v>
      </c>
      <c r="I183" s="248"/>
      <c r="J183" s="244"/>
      <c r="K183" s="244"/>
      <c r="L183" s="249"/>
      <c r="M183" s="250"/>
      <c r="N183" s="251"/>
      <c r="O183" s="251"/>
      <c r="P183" s="251"/>
      <c r="Q183" s="251"/>
      <c r="R183" s="251"/>
      <c r="S183" s="251"/>
      <c r="T183" s="252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T183" s="253" t="s">
        <v>163</v>
      </c>
      <c r="AU183" s="253" t="s">
        <v>81</v>
      </c>
      <c r="AV183" s="14" t="s">
        <v>81</v>
      </c>
      <c r="AW183" s="14" t="s">
        <v>33</v>
      </c>
      <c r="AX183" s="14" t="s">
        <v>79</v>
      </c>
      <c r="AY183" s="253" t="s">
        <v>152</v>
      </c>
    </row>
    <row r="184" s="2" customFormat="1" ht="24.15" customHeight="1">
      <c r="A184" s="40"/>
      <c r="B184" s="41"/>
      <c r="C184" s="214" t="s">
        <v>291</v>
      </c>
      <c r="D184" s="214" t="s">
        <v>154</v>
      </c>
      <c r="E184" s="215" t="s">
        <v>292</v>
      </c>
      <c r="F184" s="216" t="s">
        <v>293</v>
      </c>
      <c r="G184" s="217" t="s">
        <v>182</v>
      </c>
      <c r="H184" s="218">
        <v>155</v>
      </c>
      <c r="I184" s="219"/>
      <c r="J184" s="220">
        <f>ROUND(I184*H184,2)</f>
        <v>0</v>
      </c>
      <c r="K184" s="216" t="s">
        <v>158</v>
      </c>
      <c r="L184" s="46"/>
      <c r="M184" s="221" t="s">
        <v>19</v>
      </c>
      <c r="N184" s="222" t="s">
        <v>43</v>
      </c>
      <c r="O184" s="86"/>
      <c r="P184" s="223">
        <f>O184*H184</f>
        <v>0</v>
      </c>
      <c r="Q184" s="223">
        <v>0</v>
      </c>
      <c r="R184" s="223">
        <f>Q184*H184</f>
        <v>0</v>
      </c>
      <c r="S184" s="223">
        <v>0</v>
      </c>
      <c r="T184" s="224">
        <f>S184*H184</f>
        <v>0</v>
      </c>
      <c r="U184" s="40"/>
      <c r="V184" s="40"/>
      <c r="W184" s="40"/>
      <c r="X184" s="40"/>
      <c r="Y184" s="40"/>
      <c r="Z184" s="40"/>
      <c r="AA184" s="40"/>
      <c r="AB184" s="40"/>
      <c r="AC184" s="40"/>
      <c r="AD184" s="40"/>
      <c r="AE184" s="40"/>
      <c r="AR184" s="225" t="s">
        <v>159</v>
      </c>
      <c r="AT184" s="225" t="s">
        <v>154</v>
      </c>
      <c r="AU184" s="225" t="s">
        <v>81</v>
      </c>
      <c r="AY184" s="19" t="s">
        <v>152</v>
      </c>
      <c r="BE184" s="226">
        <f>IF(N184="základní",J184,0)</f>
        <v>0</v>
      </c>
      <c r="BF184" s="226">
        <f>IF(N184="snížená",J184,0)</f>
        <v>0</v>
      </c>
      <c r="BG184" s="226">
        <f>IF(N184="zákl. přenesená",J184,0)</f>
        <v>0</v>
      </c>
      <c r="BH184" s="226">
        <f>IF(N184="sníž. přenesená",J184,0)</f>
        <v>0</v>
      </c>
      <c r="BI184" s="226">
        <f>IF(N184="nulová",J184,0)</f>
        <v>0</v>
      </c>
      <c r="BJ184" s="19" t="s">
        <v>79</v>
      </c>
      <c r="BK184" s="226">
        <f>ROUND(I184*H184,2)</f>
        <v>0</v>
      </c>
      <c r="BL184" s="19" t="s">
        <v>159</v>
      </c>
      <c r="BM184" s="225" t="s">
        <v>294</v>
      </c>
    </row>
    <row r="185" s="2" customFormat="1">
      <c r="A185" s="40"/>
      <c r="B185" s="41"/>
      <c r="C185" s="42"/>
      <c r="D185" s="227" t="s">
        <v>161</v>
      </c>
      <c r="E185" s="42"/>
      <c r="F185" s="228" t="s">
        <v>295</v>
      </c>
      <c r="G185" s="42"/>
      <c r="H185" s="42"/>
      <c r="I185" s="229"/>
      <c r="J185" s="42"/>
      <c r="K185" s="42"/>
      <c r="L185" s="46"/>
      <c r="M185" s="230"/>
      <c r="N185" s="231"/>
      <c r="O185" s="86"/>
      <c r="P185" s="86"/>
      <c r="Q185" s="86"/>
      <c r="R185" s="86"/>
      <c r="S185" s="86"/>
      <c r="T185" s="87"/>
      <c r="U185" s="40"/>
      <c r="V185" s="40"/>
      <c r="W185" s="40"/>
      <c r="X185" s="40"/>
      <c r="Y185" s="40"/>
      <c r="Z185" s="40"/>
      <c r="AA185" s="40"/>
      <c r="AB185" s="40"/>
      <c r="AC185" s="40"/>
      <c r="AD185" s="40"/>
      <c r="AE185" s="40"/>
      <c r="AT185" s="19" t="s">
        <v>161</v>
      </c>
      <c r="AU185" s="19" t="s">
        <v>81</v>
      </c>
    </row>
    <row r="186" s="14" customFormat="1">
      <c r="A186" s="14"/>
      <c r="B186" s="243"/>
      <c r="C186" s="244"/>
      <c r="D186" s="234" t="s">
        <v>163</v>
      </c>
      <c r="E186" s="245" t="s">
        <v>19</v>
      </c>
      <c r="F186" s="246" t="s">
        <v>296</v>
      </c>
      <c r="G186" s="244"/>
      <c r="H186" s="247">
        <v>155</v>
      </c>
      <c r="I186" s="248"/>
      <c r="J186" s="244"/>
      <c r="K186" s="244"/>
      <c r="L186" s="249"/>
      <c r="M186" s="250"/>
      <c r="N186" s="251"/>
      <c r="O186" s="251"/>
      <c r="P186" s="251"/>
      <c r="Q186" s="251"/>
      <c r="R186" s="251"/>
      <c r="S186" s="251"/>
      <c r="T186" s="252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T186" s="253" t="s">
        <v>163</v>
      </c>
      <c r="AU186" s="253" t="s">
        <v>81</v>
      </c>
      <c r="AV186" s="14" t="s">
        <v>81</v>
      </c>
      <c r="AW186" s="14" t="s">
        <v>33</v>
      </c>
      <c r="AX186" s="14" t="s">
        <v>79</v>
      </c>
      <c r="AY186" s="253" t="s">
        <v>152</v>
      </c>
    </row>
    <row r="187" s="2" customFormat="1" ht="16.5" customHeight="1">
      <c r="A187" s="40"/>
      <c r="B187" s="41"/>
      <c r="C187" s="265" t="s">
        <v>297</v>
      </c>
      <c r="D187" s="265" t="s">
        <v>298</v>
      </c>
      <c r="E187" s="266" t="s">
        <v>299</v>
      </c>
      <c r="F187" s="267" t="s">
        <v>300</v>
      </c>
      <c r="G187" s="268" t="s">
        <v>301</v>
      </c>
      <c r="H187" s="269">
        <v>3.1000000000000001</v>
      </c>
      <c r="I187" s="270"/>
      <c r="J187" s="271">
        <f>ROUND(I187*H187,2)</f>
        <v>0</v>
      </c>
      <c r="K187" s="267" t="s">
        <v>158</v>
      </c>
      <c r="L187" s="272"/>
      <c r="M187" s="273" t="s">
        <v>19</v>
      </c>
      <c r="N187" s="274" t="s">
        <v>43</v>
      </c>
      <c r="O187" s="86"/>
      <c r="P187" s="223">
        <f>O187*H187</f>
        <v>0</v>
      </c>
      <c r="Q187" s="223">
        <v>0.001</v>
      </c>
      <c r="R187" s="223">
        <f>Q187*H187</f>
        <v>0.0031000000000000003</v>
      </c>
      <c r="S187" s="223">
        <v>0</v>
      </c>
      <c r="T187" s="224">
        <f>S187*H187</f>
        <v>0</v>
      </c>
      <c r="U187" s="40"/>
      <c r="V187" s="40"/>
      <c r="W187" s="40"/>
      <c r="X187" s="40"/>
      <c r="Y187" s="40"/>
      <c r="Z187" s="40"/>
      <c r="AA187" s="40"/>
      <c r="AB187" s="40"/>
      <c r="AC187" s="40"/>
      <c r="AD187" s="40"/>
      <c r="AE187" s="40"/>
      <c r="AR187" s="225" t="s">
        <v>199</v>
      </c>
      <c r="AT187" s="225" t="s">
        <v>298</v>
      </c>
      <c r="AU187" s="225" t="s">
        <v>81</v>
      </c>
      <c r="AY187" s="19" t="s">
        <v>152</v>
      </c>
      <c r="BE187" s="226">
        <f>IF(N187="základní",J187,0)</f>
        <v>0</v>
      </c>
      <c r="BF187" s="226">
        <f>IF(N187="snížená",J187,0)</f>
        <v>0</v>
      </c>
      <c r="BG187" s="226">
        <f>IF(N187="zákl. přenesená",J187,0)</f>
        <v>0</v>
      </c>
      <c r="BH187" s="226">
        <f>IF(N187="sníž. přenesená",J187,0)</f>
        <v>0</v>
      </c>
      <c r="BI187" s="226">
        <f>IF(N187="nulová",J187,0)</f>
        <v>0</v>
      </c>
      <c r="BJ187" s="19" t="s">
        <v>79</v>
      </c>
      <c r="BK187" s="226">
        <f>ROUND(I187*H187,2)</f>
        <v>0</v>
      </c>
      <c r="BL187" s="19" t="s">
        <v>159</v>
      </c>
      <c r="BM187" s="225" t="s">
        <v>302</v>
      </c>
    </row>
    <row r="188" s="14" customFormat="1">
      <c r="A188" s="14"/>
      <c r="B188" s="243"/>
      <c r="C188" s="244"/>
      <c r="D188" s="234" t="s">
        <v>163</v>
      </c>
      <c r="E188" s="244"/>
      <c r="F188" s="246" t="s">
        <v>303</v>
      </c>
      <c r="G188" s="244"/>
      <c r="H188" s="247">
        <v>3.1000000000000001</v>
      </c>
      <c r="I188" s="248"/>
      <c r="J188" s="244"/>
      <c r="K188" s="244"/>
      <c r="L188" s="249"/>
      <c r="M188" s="250"/>
      <c r="N188" s="251"/>
      <c r="O188" s="251"/>
      <c r="P188" s="251"/>
      <c r="Q188" s="251"/>
      <c r="R188" s="251"/>
      <c r="S188" s="251"/>
      <c r="T188" s="252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T188" s="253" t="s">
        <v>163</v>
      </c>
      <c r="AU188" s="253" t="s">
        <v>81</v>
      </c>
      <c r="AV188" s="14" t="s">
        <v>81</v>
      </c>
      <c r="AW188" s="14" t="s">
        <v>4</v>
      </c>
      <c r="AX188" s="14" t="s">
        <v>79</v>
      </c>
      <c r="AY188" s="253" t="s">
        <v>152</v>
      </c>
    </row>
    <row r="189" s="2" customFormat="1" ht="21.75" customHeight="1">
      <c r="A189" s="40"/>
      <c r="B189" s="41"/>
      <c r="C189" s="214" t="s">
        <v>304</v>
      </c>
      <c r="D189" s="214" t="s">
        <v>154</v>
      </c>
      <c r="E189" s="215" t="s">
        <v>305</v>
      </c>
      <c r="F189" s="216" t="s">
        <v>306</v>
      </c>
      <c r="G189" s="217" t="s">
        <v>182</v>
      </c>
      <c r="H189" s="218">
        <v>1433.8</v>
      </c>
      <c r="I189" s="219"/>
      <c r="J189" s="220">
        <f>ROUND(I189*H189,2)</f>
        <v>0</v>
      </c>
      <c r="K189" s="216" t="s">
        <v>158</v>
      </c>
      <c r="L189" s="46"/>
      <c r="M189" s="221" t="s">
        <v>19</v>
      </c>
      <c r="N189" s="222" t="s">
        <v>43</v>
      </c>
      <c r="O189" s="86"/>
      <c r="P189" s="223">
        <f>O189*H189</f>
        <v>0</v>
      </c>
      <c r="Q189" s="223">
        <v>0</v>
      </c>
      <c r="R189" s="223">
        <f>Q189*H189</f>
        <v>0</v>
      </c>
      <c r="S189" s="223">
        <v>0</v>
      </c>
      <c r="T189" s="224">
        <f>S189*H189</f>
        <v>0</v>
      </c>
      <c r="U189" s="40"/>
      <c r="V189" s="40"/>
      <c r="W189" s="40"/>
      <c r="X189" s="40"/>
      <c r="Y189" s="40"/>
      <c r="Z189" s="40"/>
      <c r="AA189" s="40"/>
      <c r="AB189" s="40"/>
      <c r="AC189" s="40"/>
      <c r="AD189" s="40"/>
      <c r="AE189" s="40"/>
      <c r="AR189" s="225" t="s">
        <v>159</v>
      </c>
      <c r="AT189" s="225" t="s">
        <v>154</v>
      </c>
      <c r="AU189" s="225" t="s">
        <v>81</v>
      </c>
      <c r="AY189" s="19" t="s">
        <v>152</v>
      </c>
      <c r="BE189" s="226">
        <f>IF(N189="základní",J189,0)</f>
        <v>0</v>
      </c>
      <c r="BF189" s="226">
        <f>IF(N189="snížená",J189,0)</f>
        <v>0</v>
      </c>
      <c r="BG189" s="226">
        <f>IF(N189="zákl. přenesená",J189,0)</f>
        <v>0</v>
      </c>
      <c r="BH189" s="226">
        <f>IF(N189="sníž. přenesená",J189,0)</f>
        <v>0</v>
      </c>
      <c r="BI189" s="226">
        <f>IF(N189="nulová",J189,0)</f>
        <v>0</v>
      </c>
      <c r="BJ189" s="19" t="s">
        <v>79</v>
      </c>
      <c r="BK189" s="226">
        <f>ROUND(I189*H189,2)</f>
        <v>0</v>
      </c>
      <c r="BL189" s="19" t="s">
        <v>159</v>
      </c>
      <c r="BM189" s="225" t="s">
        <v>307</v>
      </c>
    </row>
    <row r="190" s="2" customFormat="1">
      <c r="A190" s="40"/>
      <c r="B190" s="41"/>
      <c r="C190" s="42"/>
      <c r="D190" s="227" t="s">
        <v>161</v>
      </c>
      <c r="E190" s="42"/>
      <c r="F190" s="228" t="s">
        <v>308</v>
      </c>
      <c r="G190" s="42"/>
      <c r="H190" s="42"/>
      <c r="I190" s="229"/>
      <c r="J190" s="42"/>
      <c r="K190" s="42"/>
      <c r="L190" s="46"/>
      <c r="M190" s="230"/>
      <c r="N190" s="231"/>
      <c r="O190" s="86"/>
      <c r="P190" s="86"/>
      <c r="Q190" s="86"/>
      <c r="R190" s="86"/>
      <c r="S190" s="86"/>
      <c r="T190" s="87"/>
      <c r="U190" s="40"/>
      <c r="V190" s="40"/>
      <c r="W190" s="40"/>
      <c r="X190" s="40"/>
      <c r="Y190" s="40"/>
      <c r="Z190" s="40"/>
      <c r="AA190" s="40"/>
      <c r="AB190" s="40"/>
      <c r="AC190" s="40"/>
      <c r="AD190" s="40"/>
      <c r="AE190" s="40"/>
      <c r="AT190" s="19" t="s">
        <v>161</v>
      </c>
      <c r="AU190" s="19" t="s">
        <v>81</v>
      </c>
    </row>
    <row r="191" s="13" customFormat="1">
      <c r="A191" s="13"/>
      <c r="B191" s="232"/>
      <c r="C191" s="233"/>
      <c r="D191" s="234" t="s">
        <v>163</v>
      </c>
      <c r="E191" s="235" t="s">
        <v>19</v>
      </c>
      <c r="F191" s="236" t="s">
        <v>309</v>
      </c>
      <c r="G191" s="233"/>
      <c r="H191" s="235" t="s">
        <v>19</v>
      </c>
      <c r="I191" s="237"/>
      <c r="J191" s="233"/>
      <c r="K191" s="233"/>
      <c r="L191" s="238"/>
      <c r="M191" s="239"/>
      <c r="N191" s="240"/>
      <c r="O191" s="240"/>
      <c r="P191" s="240"/>
      <c r="Q191" s="240"/>
      <c r="R191" s="240"/>
      <c r="S191" s="240"/>
      <c r="T191" s="241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242" t="s">
        <v>163</v>
      </c>
      <c r="AU191" s="242" t="s">
        <v>81</v>
      </c>
      <c r="AV191" s="13" t="s">
        <v>79</v>
      </c>
      <c r="AW191" s="13" t="s">
        <v>33</v>
      </c>
      <c r="AX191" s="13" t="s">
        <v>72</v>
      </c>
      <c r="AY191" s="242" t="s">
        <v>152</v>
      </c>
    </row>
    <row r="192" s="14" customFormat="1">
      <c r="A192" s="14"/>
      <c r="B192" s="243"/>
      <c r="C192" s="244"/>
      <c r="D192" s="234" t="s">
        <v>163</v>
      </c>
      <c r="E192" s="245" t="s">
        <v>19</v>
      </c>
      <c r="F192" s="246" t="s">
        <v>310</v>
      </c>
      <c r="G192" s="244"/>
      <c r="H192" s="247">
        <v>1433.8</v>
      </c>
      <c r="I192" s="248"/>
      <c r="J192" s="244"/>
      <c r="K192" s="244"/>
      <c r="L192" s="249"/>
      <c r="M192" s="250"/>
      <c r="N192" s="251"/>
      <c r="O192" s="251"/>
      <c r="P192" s="251"/>
      <c r="Q192" s="251"/>
      <c r="R192" s="251"/>
      <c r="S192" s="251"/>
      <c r="T192" s="252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T192" s="253" t="s">
        <v>163</v>
      </c>
      <c r="AU192" s="253" t="s">
        <v>81</v>
      </c>
      <c r="AV192" s="14" t="s">
        <v>81</v>
      </c>
      <c r="AW192" s="14" t="s">
        <v>33</v>
      </c>
      <c r="AX192" s="14" t="s">
        <v>79</v>
      </c>
      <c r="AY192" s="253" t="s">
        <v>152</v>
      </c>
    </row>
    <row r="193" s="2" customFormat="1" ht="21.75" customHeight="1">
      <c r="A193" s="40"/>
      <c r="B193" s="41"/>
      <c r="C193" s="214" t="s">
        <v>311</v>
      </c>
      <c r="D193" s="214" t="s">
        <v>154</v>
      </c>
      <c r="E193" s="215" t="s">
        <v>312</v>
      </c>
      <c r="F193" s="216" t="s">
        <v>313</v>
      </c>
      <c r="G193" s="217" t="s">
        <v>182</v>
      </c>
      <c r="H193" s="218">
        <v>465</v>
      </c>
      <c r="I193" s="219"/>
      <c r="J193" s="220">
        <f>ROUND(I193*H193,2)</f>
        <v>0</v>
      </c>
      <c r="K193" s="216" t="s">
        <v>158</v>
      </c>
      <c r="L193" s="46"/>
      <c r="M193" s="221" t="s">
        <v>19</v>
      </c>
      <c r="N193" s="222" t="s">
        <v>43</v>
      </c>
      <c r="O193" s="86"/>
      <c r="P193" s="223">
        <f>O193*H193</f>
        <v>0</v>
      </c>
      <c r="Q193" s="223">
        <v>0</v>
      </c>
      <c r="R193" s="223">
        <f>Q193*H193</f>
        <v>0</v>
      </c>
      <c r="S193" s="223">
        <v>0</v>
      </c>
      <c r="T193" s="224">
        <f>S193*H193</f>
        <v>0</v>
      </c>
      <c r="U193" s="40"/>
      <c r="V193" s="40"/>
      <c r="W193" s="40"/>
      <c r="X193" s="40"/>
      <c r="Y193" s="40"/>
      <c r="Z193" s="40"/>
      <c r="AA193" s="40"/>
      <c r="AB193" s="40"/>
      <c r="AC193" s="40"/>
      <c r="AD193" s="40"/>
      <c r="AE193" s="40"/>
      <c r="AR193" s="225" t="s">
        <v>159</v>
      </c>
      <c r="AT193" s="225" t="s">
        <v>154</v>
      </c>
      <c r="AU193" s="225" t="s">
        <v>81</v>
      </c>
      <c r="AY193" s="19" t="s">
        <v>152</v>
      </c>
      <c r="BE193" s="226">
        <f>IF(N193="základní",J193,0)</f>
        <v>0</v>
      </c>
      <c r="BF193" s="226">
        <f>IF(N193="snížená",J193,0)</f>
        <v>0</v>
      </c>
      <c r="BG193" s="226">
        <f>IF(N193="zákl. přenesená",J193,0)</f>
        <v>0</v>
      </c>
      <c r="BH193" s="226">
        <f>IF(N193="sníž. přenesená",J193,0)</f>
        <v>0</v>
      </c>
      <c r="BI193" s="226">
        <f>IF(N193="nulová",J193,0)</f>
        <v>0</v>
      </c>
      <c r="BJ193" s="19" t="s">
        <v>79</v>
      </c>
      <c r="BK193" s="226">
        <f>ROUND(I193*H193,2)</f>
        <v>0</v>
      </c>
      <c r="BL193" s="19" t="s">
        <v>159</v>
      </c>
      <c r="BM193" s="225" t="s">
        <v>314</v>
      </c>
    </row>
    <row r="194" s="2" customFormat="1">
      <c r="A194" s="40"/>
      <c r="B194" s="41"/>
      <c r="C194" s="42"/>
      <c r="D194" s="227" t="s">
        <v>161</v>
      </c>
      <c r="E194" s="42"/>
      <c r="F194" s="228" t="s">
        <v>315</v>
      </c>
      <c r="G194" s="42"/>
      <c r="H194" s="42"/>
      <c r="I194" s="229"/>
      <c r="J194" s="42"/>
      <c r="K194" s="42"/>
      <c r="L194" s="46"/>
      <c r="M194" s="230"/>
      <c r="N194" s="231"/>
      <c r="O194" s="86"/>
      <c r="P194" s="86"/>
      <c r="Q194" s="86"/>
      <c r="R194" s="86"/>
      <c r="S194" s="86"/>
      <c r="T194" s="87"/>
      <c r="U194" s="40"/>
      <c r="V194" s="40"/>
      <c r="W194" s="40"/>
      <c r="X194" s="40"/>
      <c r="Y194" s="40"/>
      <c r="Z194" s="40"/>
      <c r="AA194" s="40"/>
      <c r="AB194" s="40"/>
      <c r="AC194" s="40"/>
      <c r="AD194" s="40"/>
      <c r="AE194" s="40"/>
      <c r="AT194" s="19" t="s">
        <v>161</v>
      </c>
      <c r="AU194" s="19" t="s">
        <v>81</v>
      </c>
    </row>
    <row r="195" s="13" customFormat="1">
      <c r="A195" s="13"/>
      <c r="B195" s="232"/>
      <c r="C195" s="233"/>
      <c r="D195" s="234" t="s">
        <v>163</v>
      </c>
      <c r="E195" s="235" t="s">
        <v>19</v>
      </c>
      <c r="F195" s="236" t="s">
        <v>316</v>
      </c>
      <c r="G195" s="233"/>
      <c r="H195" s="235" t="s">
        <v>19</v>
      </c>
      <c r="I195" s="237"/>
      <c r="J195" s="233"/>
      <c r="K195" s="233"/>
      <c r="L195" s="238"/>
      <c r="M195" s="239"/>
      <c r="N195" s="240"/>
      <c r="O195" s="240"/>
      <c r="P195" s="240"/>
      <c r="Q195" s="240"/>
      <c r="R195" s="240"/>
      <c r="S195" s="240"/>
      <c r="T195" s="241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242" t="s">
        <v>163</v>
      </c>
      <c r="AU195" s="242" t="s">
        <v>81</v>
      </c>
      <c r="AV195" s="13" t="s">
        <v>79</v>
      </c>
      <c r="AW195" s="13" t="s">
        <v>33</v>
      </c>
      <c r="AX195" s="13" t="s">
        <v>72</v>
      </c>
      <c r="AY195" s="242" t="s">
        <v>152</v>
      </c>
    </row>
    <row r="196" s="14" customFormat="1">
      <c r="A196" s="14"/>
      <c r="B196" s="243"/>
      <c r="C196" s="244"/>
      <c r="D196" s="234" t="s">
        <v>163</v>
      </c>
      <c r="E196" s="245" t="s">
        <v>19</v>
      </c>
      <c r="F196" s="246" t="s">
        <v>317</v>
      </c>
      <c r="G196" s="244"/>
      <c r="H196" s="247">
        <v>465</v>
      </c>
      <c r="I196" s="248"/>
      <c r="J196" s="244"/>
      <c r="K196" s="244"/>
      <c r="L196" s="249"/>
      <c r="M196" s="250"/>
      <c r="N196" s="251"/>
      <c r="O196" s="251"/>
      <c r="P196" s="251"/>
      <c r="Q196" s="251"/>
      <c r="R196" s="251"/>
      <c r="S196" s="251"/>
      <c r="T196" s="252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T196" s="253" t="s">
        <v>163</v>
      </c>
      <c r="AU196" s="253" t="s">
        <v>81</v>
      </c>
      <c r="AV196" s="14" t="s">
        <v>81</v>
      </c>
      <c r="AW196" s="14" t="s">
        <v>33</v>
      </c>
      <c r="AX196" s="14" t="s">
        <v>79</v>
      </c>
      <c r="AY196" s="253" t="s">
        <v>152</v>
      </c>
    </row>
    <row r="197" s="2" customFormat="1" ht="16.5" customHeight="1">
      <c r="A197" s="40"/>
      <c r="B197" s="41"/>
      <c r="C197" s="265" t="s">
        <v>318</v>
      </c>
      <c r="D197" s="265" t="s">
        <v>298</v>
      </c>
      <c r="E197" s="266" t="s">
        <v>319</v>
      </c>
      <c r="F197" s="267" t="s">
        <v>320</v>
      </c>
      <c r="G197" s="268" t="s">
        <v>282</v>
      </c>
      <c r="H197" s="269">
        <v>37.200000000000003</v>
      </c>
      <c r="I197" s="270"/>
      <c r="J197" s="271">
        <f>ROUND(I197*H197,2)</f>
        <v>0</v>
      </c>
      <c r="K197" s="267" t="s">
        <v>158</v>
      </c>
      <c r="L197" s="272"/>
      <c r="M197" s="273" t="s">
        <v>19</v>
      </c>
      <c r="N197" s="274" t="s">
        <v>43</v>
      </c>
      <c r="O197" s="86"/>
      <c r="P197" s="223">
        <f>O197*H197</f>
        <v>0</v>
      </c>
      <c r="Q197" s="223">
        <v>1</v>
      </c>
      <c r="R197" s="223">
        <f>Q197*H197</f>
        <v>37.200000000000003</v>
      </c>
      <c r="S197" s="223">
        <v>0</v>
      </c>
      <c r="T197" s="224">
        <f>S197*H197</f>
        <v>0</v>
      </c>
      <c r="U197" s="40"/>
      <c r="V197" s="40"/>
      <c r="W197" s="40"/>
      <c r="X197" s="40"/>
      <c r="Y197" s="40"/>
      <c r="Z197" s="40"/>
      <c r="AA197" s="40"/>
      <c r="AB197" s="40"/>
      <c r="AC197" s="40"/>
      <c r="AD197" s="40"/>
      <c r="AE197" s="40"/>
      <c r="AR197" s="225" t="s">
        <v>199</v>
      </c>
      <c r="AT197" s="225" t="s">
        <v>298</v>
      </c>
      <c r="AU197" s="225" t="s">
        <v>81</v>
      </c>
      <c r="AY197" s="19" t="s">
        <v>152</v>
      </c>
      <c r="BE197" s="226">
        <f>IF(N197="základní",J197,0)</f>
        <v>0</v>
      </c>
      <c r="BF197" s="226">
        <f>IF(N197="snížená",J197,0)</f>
        <v>0</v>
      </c>
      <c r="BG197" s="226">
        <f>IF(N197="zákl. přenesená",J197,0)</f>
        <v>0</v>
      </c>
      <c r="BH197" s="226">
        <f>IF(N197="sníž. přenesená",J197,0)</f>
        <v>0</v>
      </c>
      <c r="BI197" s="226">
        <f>IF(N197="nulová",J197,0)</f>
        <v>0</v>
      </c>
      <c r="BJ197" s="19" t="s">
        <v>79</v>
      </c>
      <c r="BK197" s="226">
        <f>ROUND(I197*H197,2)</f>
        <v>0</v>
      </c>
      <c r="BL197" s="19" t="s">
        <v>159</v>
      </c>
      <c r="BM197" s="225" t="s">
        <v>321</v>
      </c>
    </row>
    <row r="198" s="14" customFormat="1">
      <c r="A198" s="14"/>
      <c r="B198" s="243"/>
      <c r="C198" s="244"/>
      <c r="D198" s="234" t="s">
        <v>163</v>
      </c>
      <c r="E198" s="245" t="s">
        <v>19</v>
      </c>
      <c r="F198" s="246" t="s">
        <v>322</v>
      </c>
      <c r="G198" s="244"/>
      <c r="H198" s="247">
        <v>37.200000000000003</v>
      </c>
      <c r="I198" s="248"/>
      <c r="J198" s="244"/>
      <c r="K198" s="244"/>
      <c r="L198" s="249"/>
      <c r="M198" s="250"/>
      <c r="N198" s="251"/>
      <c r="O198" s="251"/>
      <c r="P198" s="251"/>
      <c r="Q198" s="251"/>
      <c r="R198" s="251"/>
      <c r="S198" s="251"/>
      <c r="T198" s="252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T198" s="253" t="s">
        <v>163</v>
      </c>
      <c r="AU198" s="253" t="s">
        <v>81</v>
      </c>
      <c r="AV198" s="14" t="s">
        <v>81</v>
      </c>
      <c r="AW198" s="14" t="s">
        <v>33</v>
      </c>
      <c r="AX198" s="14" t="s">
        <v>79</v>
      </c>
      <c r="AY198" s="253" t="s">
        <v>152</v>
      </c>
    </row>
    <row r="199" s="12" customFormat="1" ht="22.8" customHeight="1">
      <c r="A199" s="12"/>
      <c r="B199" s="198"/>
      <c r="C199" s="199"/>
      <c r="D199" s="200" t="s">
        <v>71</v>
      </c>
      <c r="E199" s="212" t="s">
        <v>323</v>
      </c>
      <c r="F199" s="212" t="s">
        <v>324</v>
      </c>
      <c r="G199" s="199"/>
      <c r="H199" s="199"/>
      <c r="I199" s="202"/>
      <c r="J199" s="213">
        <f>BK199</f>
        <v>0</v>
      </c>
      <c r="K199" s="199"/>
      <c r="L199" s="204"/>
      <c r="M199" s="205"/>
      <c r="N199" s="206"/>
      <c r="O199" s="206"/>
      <c r="P199" s="207">
        <f>SUM(P200:P223)</f>
        <v>0</v>
      </c>
      <c r="Q199" s="206"/>
      <c r="R199" s="207">
        <f>SUM(R200:R223)</f>
        <v>0</v>
      </c>
      <c r="S199" s="206"/>
      <c r="T199" s="208">
        <f>SUM(T200:T223)</f>
        <v>0</v>
      </c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R199" s="209" t="s">
        <v>79</v>
      </c>
      <c r="AT199" s="210" t="s">
        <v>71</v>
      </c>
      <c r="AU199" s="210" t="s">
        <v>79</v>
      </c>
      <c r="AY199" s="209" t="s">
        <v>152</v>
      </c>
      <c r="BK199" s="211">
        <f>SUM(BK200:BK223)</f>
        <v>0</v>
      </c>
    </row>
    <row r="200" s="2" customFormat="1" ht="16.5" customHeight="1">
      <c r="A200" s="40"/>
      <c r="B200" s="41"/>
      <c r="C200" s="214" t="s">
        <v>325</v>
      </c>
      <c r="D200" s="214" t="s">
        <v>154</v>
      </c>
      <c r="E200" s="215" t="s">
        <v>326</v>
      </c>
      <c r="F200" s="216" t="s">
        <v>327</v>
      </c>
      <c r="G200" s="217" t="s">
        <v>328</v>
      </c>
      <c r="H200" s="218">
        <v>9</v>
      </c>
      <c r="I200" s="219"/>
      <c r="J200" s="220">
        <f>ROUND(I200*H200,2)</f>
        <v>0</v>
      </c>
      <c r="K200" s="216" t="s">
        <v>19</v>
      </c>
      <c r="L200" s="46"/>
      <c r="M200" s="221" t="s">
        <v>19</v>
      </c>
      <c r="N200" s="222" t="s">
        <v>43</v>
      </c>
      <c r="O200" s="86"/>
      <c r="P200" s="223">
        <f>O200*H200</f>
        <v>0</v>
      </c>
      <c r="Q200" s="223">
        <v>0</v>
      </c>
      <c r="R200" s="223">
        <f>Q200*H200</f>
        <v>0</v>
      </c>
      <c r="S200" s="223">
        <v>0</v>
      </c>
      <c r="T200" s="224">
        <f>S200*H200</f>
        <v>0</v>
      </c>
      <c r="U200" s="40"/>
      <c r="V200" s="40"/>
      <c r="W200" s="40"/>
      <c r="X200" s="40"/>
      <c r="Y200" s="40"/>
      <c r="Z200" s="40"/>
      <c r="AA200" s="40"/>
      <c r="AB200" s="40"/>
      <c r="AC200" s="40"/>
      <c r="AD200" s="40"/>
      <c r="AE200" s="40"/>
      <c r="AR200" s="225" t="s">
        <v>159</v>
      </c>
      <c r="AT200" s="225" t="s">
        <v>154</v>
      </c>
      <c r="AU200" s="225" t="s">
        <v>81</v>
      </c>
      <c r="AY200" s="19" t="s">
        <v>152</v>
      </c>
      <c r="BE200" s="226">
        <f>IF(N200="základní",J200,0)</f>
        <v>0</v>
      </c>
      <c r="BF200" s="226">
        <f>IF(N200="snížená",J200,0)</f>
        <v>0</v>
      </c>
      <c r="BG200" s="226">
        <f>IF(N200="zákl. přenesená",J200,0)</f>
        <v>0</v>
      </c>
      <c r="BH200" s="226">
        <f>IF(N200="sníž. přenesená",J200,0)</f>
        <v>0</v>
      </c>
      <c r="BI200" s="226">
        <f>IF(N200="nulová",J200,0)</f>
        <v>0</v>
      </c>
      <c r="BJ200" s="19" t="s">
        <v>79</v>
      </c>
      <c r="BK200" s="226">
        <f>ROUND(I200*H200,2)</f>
        <v>0</v>
      </c>
      <c r="BL200" s="19" t="s">
        <v>159</v>
      </c>
      <c r="BM200" s="225" t="s">
        <v>329</v>
      </c>
    </row>
    <row r="201" s="2" customFormat="1" ht="24.15" customHeight="1">
      <c r="A201" s="40"/>
      <c r="B201" s="41"/>
      <c r="C201" s="214" t="s">
        <v>330</v>
      </c>
      <c r="D201" s="214" t="s">
        <v>154</v>
      </c>
      <c r="E201" s="215" t="s">
        <v>331</v>
      </c>
      <c r="F201" s="216" t="s">
        <v>332</v>
      </c>
      <c r="G201" s="217" t="s">
        <v>328</v>
      </c>
      <c r="H201" s="218">
        <v>9</v>
      </c>
      <c r="I201" s="219"/>
      <c r="J201" s="220">
        <f>ROUND(I201*H201,2)</f>
        <v>0</v>
      </c>
      <c r="K201" s="216" t="s">
        <v>19</v>
      </c>
      <c r="L201" s="46"/>
      <c r="M201" s="221" t="s">
        <v>19</v>
      </c>
      <c r="N201" s="222" t="s">
        <v>43</v>
      </c>
      <c r="O201" s="86"/>
      <c r="P201" s="223">
        <f>O201*H201</f>
        <v>0</v>
      </c>
      <c r="Q201" s="223">
        <v>0</v>
      </c>
      <c r="R201" s="223">
        <f>Q201*H201</f>
        <v>0</v>
      </c>
      <c r="S201" s="223">
        <v>0</v>
      </c>
      <c r="T201" s="224">
        <f>S201*H201</f>
        <v>0</v>
      </c>
      <c r="U201" s="40"/>
      <c r="V201" s="40"/>
      <c r="W201" s="40"/>
      <c r="X201" s="40"/>
      <c r="Y201" s="40"/>
      <c r="Z201" s="40"/>
      <c r="AA201" s="40"/>
      <c r="AB201" s="40"/>
      <c r="AC201" s="40"/>
      <c r="AD201" s="40"/>
      <c r="AE201" s="40"/>
      <c r="AR201" s="225" t="s">
        <v>159</v>
      </c>
      <c r="AT201" s="225" t="s">
        <v>154</v>
      </c>
      <c r="AU201" s="225" t="s">
        <v>81</v>
      </c>
      <c r="AY201" s="19" t="s">
        <v>152</v>
      </c>
      <c r="BE201" s="226">
        <f>IF(N201="základní",J201,0)</f>
        <v>0</v>
      </c>
      <c r="BF201" s="226">
        <f>IF(N201="snížená",J201,0)</f>
        <v>0</v>
      </c>
      <c r="BG201" s="226">
        <f>IF(N201="zákl. přenesená",J201,0)</f>
        <v>0</v>
      </c>
      <c r="BH201" s="226">
        <f>IF(N201="sníž. přenesená",J201,0)</f>
        <v>0</v>
      </c>
      <c r="BI201" s="226">
        <f>IF(N201="nulová",J201,0)</f>
        <v>0</v>
      </c>
      <c r="BJ201" s="19" t="s">
        <v>79</v>
      </c>
      <c r="BK201" s="226">
        <f>ROUND(I201*H201,2)</f>
        <v>0</v>
      </c>
      <c r="BL201" s="19" t="s">
        <v>159</v>
      </c>
      <c r="BM201" s="225" t="s">
        <v>333</v>
      </c>
    </row>
    <row r="202" s="2" customFormat="1" ht="24.15" customHeight="1">
      <c r="A202" s="40"/>
      <c r="B202" s="41"/>
      <c r="C202" s="214" t="s">
        <v>334</v>
      </c>
      <c r="D202" s="214" t="s">
        <v>154</v>
      </c>
      <c r="E202" s="215" t="s">
        <v>335</v>
      </c>
      <c r="F202" s="216" t="s">
        <v>336</v>
      </c>
      <c r="G202" s="217" t="s">
        <v>328</v>
      </c>
      <c r="H202" s="218">
        <v>9</v>
      </c>
      <c r="I202" s="219"/>
      <c r="J202" s="220">
        <f>ROUND(I202*H202,2)</f>
        <v>0</v>
      </c>
      <c r="K202" s="216" t="s">
        <v>19</v>
      </c>
      <c r="L202" s="46"/>
      <c r="M202" s="221" t="s">
        <v>19</v>
      </c>
      <c r="N202" s="222" t="s">
        <v>43</v>
      </c>
      <c r="O202" s="86"/>
      <c r="P202" s="223">
        <f>O202*H202</f>
        <v>0</v>
      </c>
      <c r="Q202" s="223">
        <v>0</v>
      </c>
      <c r="R202" s="223">
        <f>Q202*H202</f>
        <v>0</v>
      </c>
      <c r="S202" s="223">
        <v>0</v>
      </c>
      <c r="T202" s="224">
        <f>S202*H202</f>
        <v>0</v>
      </c>
      <c r="U202" s="40"/>
      <c r="V202" s="40"/>
      <c r="W202" s="40"/>
      <c r="X202" s="40"/>
      <c r="Y202" s="40"/>
      <c r="Z202" s="40"/>
      <c r="AA202" s="40"/>
      <c r="AB202" s="40"/>
      <c r="AC202" s="40"/>
      <c r="AD202" s="40"/>
      <c r="AE202" s="40"/>
      <c r="AR202" s="225" t="s">
        <v>159</v>
      </c>
      <c r="AT202" s="225" t="s">
        <v>154</v>
      </c>
      <c r="AU202" s="225" t="s">
        <v>81</v>
      </c>
      <c r="AY202" s="19" t="s">
        <v>152</v>
      </c>
      <c r="BE202" s="226">
        <f>IF(N202="základní",J202,0)</f>
        <v>0</v>
      </c>
      <c r="BF202" s="226">
        <f>IF(N202="snížená",J202,0)</f>
        <v>0</v>
      </c>
      <c r="BG202" s="226">
        <f>IF(N202="zákl. přenesená",J202,0)</f>
        <v>0</v>
      </c>
      <c r="BH202" s="226">
        <f>IF(N202="sníž. přenesená",J202,0)</f>
        <v>0</v>
      </c>
      <c r="BI202" s="226">
        <f>IF(N202="nulová",J202,0)</f>
        <v>0</v>
      </c>
      <c r="BJ202" s="19" t="s">
        <v>79</v>
      </c>
      <c r="BK202" s="226">
        <f>ROUND(I202*H202,2)</f>
        <v>0</v>
      </c>
      <c r="BL202" s="19" t="s">
        <v>159</v>
      </c>
      <c r="BM202" s="225" t="s">
        <v>337</v>
      </c>
    </row>
    <row r="203" s="2" customFormat="1" ht="16.5" customHeight="1">
      <c r="A203" s="40"/>
      <c r="B203" s="41"/>
      <c r="C203" s="265" t="s">
        <v>338</v>
      </c>
      <c r="D203" s="265" t="s">
        <v>298</v>
      </c>
      <c r="E203" s="266" t="s">
        <v>339</v>
      </c>
      <c r="F203" s="267" t="s">
        <v>340</v>
      </c>
      <c r="G203" s="268" t="s">
        <v>157</v>
      </c>
      <c r="H203" s="269">
        <v>9</v>
      </c>
      <c r="I203" s="270"/>
      <c r="J203" s="271">
        <f>ROUND(I203*H203,2)</f>
        <v>0</v>
      </c>
      <c r="K203" s="267" t="s">
        <v>19</v>
      </c>
      <c r="L203" s="272"/>
      <c r="M203" s="273" t="s">
        <v>19</v>
      </c>
      <c r="N203" s="274" t="s">
        <v>43</v>
      </c>
      <c r="O203" s="86"/>
      <c r="P203" s="223">
        <f>O203*H203</f>
        <v>0</v>
      </c>
      <c r="Q203" s="223">
        <v>0</v>
      </c>
      <c r="R203" s="223">
        <f>Q203*H203</f>
        <v>0</v>
      </c>
      <c r="S203" s="223">
        <v>0</v>
      </c>
      <c r="T203" s="224">
        <f>S203*H203</f>
        <v>0</v>
      </c>
      <c r="U203" s="40"/>
      <c r="V203" s="40"/>
      <c r="W203" s="40"/>
      <c r="X203" s="40"/>
      <c r="Y203" s="40"/>
      <c r="Z203" s="40"/>
      <c r="AA203" s="40"/>
      <c r="AB203" s="40"/>
      <c r="AC203" s="40"/>
      <c r="AD203" s="40"/>
      <c r="AE203" s="40"/>
      <c r="AR203" s="225" t="s">
        <v>199</v>
      </c>
      <c r="AT203" s="225" t="s">
        <v>298</v>
      </c>
      <c r="AU203" s="225" t="s">
        <v>81</v>
      </c>
      <c r="AY203" s="19" t="s">
        <v>152</v>
      </c>
      <c r="BE203" s="226">
        <f>IF(N203="základní",J203,0)</f>
        <v>0</v>
      </c>
      <c r="BF203" s="226">
        <f>IF(N203="snížená",J203,0)</f>
        <v>0</v>
      </c>
      <c r="BG203" s="226">
        <f>IF(N203="zákl. přenesená",J203,0)</f>
        <v>0</v>
      </c>
      <c r="BH203" s="226">
        <f>IF(N203="sníž. přenesená",J203,0)</f>
        <v>0</v>
      </c>
      <c r="BI203" s="226">
        <f>IF(N203="nulová",J203,0)</f>
        <v>0</v>
      </c>
      <c r="BJ203" s="19" t="s">
        <v>79</v>
      </c>
      <c r="BK203" s="226">
        <f>ROUND(I203*H203,2)</f>
        <v>0</v>
      </c>
      <c r="BL203" s="19" t="s">
        <v>159</v>
      </c>
      <c r="BM203" s="225" t="s">
        <v>341</v>
      </c>
    </row>
    <row r="204" s="2" customFormat="1" ht="16.5" customHeight="1">
      <c r="A204" s="40"/>
      <c r="B204" s="41"/>
      <c r="C204" s="214" t="s">
        <v>342</v>
      </c>
      <c r="D204" s="214" t="s">
        <v>154</v>
      </c>
      <c r="E204" s="215" t="s">
        <v>343</v>
      </c>
      <c r="F204" s="216" t="s">
        <v>344</v>
      </c>
      <c r="G204" s="217" t="s">
        <v>239</v>
      </c>
      <c r="H204" s="218">
        <v>0.71999999999999997</v>
      </c>
      <c r="I204" s="219"/>
      <c r="J204" s="220">
        <f>ROUND(I204*H204,2)</f>
        <v>0</v>
      </c>
      <c r="K204" s="216" t="s">
        <v>19</v>
      </c>
      <c r="L204" s="46"/>
      <c r="M204" s="221" t="s">
        <v>19</v>
      </c>
      <c r="N204" s="222" t="s">
        <v>43</v>
      </c>
      <c r="O204" s="86"/>
      <c r="P204" s="223">
        <f>O204*H204</f>
        <v>0</v>
      </c>
      <c r="Q204" s="223">
        <v>0</v>
      </c>
      <c r="R204" s="223">
        <f>Q204*H204</f>
        <v>0</v>
      </c>
      <c r="S204" s="223">
        <v>0</v>
      </c>
      <c r="T204" s="224">
        <f>S204*H204</f>
        <v>0</v>
      </c>
      <c r="U204" s="40"/>
      <c r="V204" s="40"/>
      <c r="W204" s="40"/>
      <c r="X204" s="40"/>
      <c r="Y204" s="40"/>
      <c r="Z204" s="40"/>
      <c r="AA204" s="40"/>
      <c r="AB204" s="40"/>
      <c r="AC204" s="40"/>
      <c r="AD204" s="40"/>
      <c r="AE204" s="40"/>
      <c r="AR204" s="225" t="s">
        <v>159</v>
      </c>
      <c r="AT204" s="225" t="s">
        <v>154</v>
      </c>
      <c r="AU204" s="225" t="s">
        <v>81</v>
      </c>
      <c r="AY204" s="19" t="s">
        <v>152</v>
      </c>
      <c r="BE204" s="226">
        <f>IF(N204="základní",J204,0)</f>
        <v>0</v>
      </c>
      <c r="BF204" s="226">
        <f>IF(N204="snížená",J204,0)</f>
        <v>0</v>
      </c>
      <c r="BG204" s="226">
        <f>IF(N204="zákl. přenesená",J204,0)</f>
        <v>0</v>
      </c>
      <c r="BH204" s="226">
        <f>IF(N204="sníž. přenesená",J204,0)</f>
        <v>0</v>
      </c>
      <c r="BI204" s="226">
        <f>IF(N204="nulová",J204,0)</f>
        <v>0</v>
      </c>
      <c r="BJ204" s="19" t="s">
        <v>79</v>
      </c>
      <c r="BK204" s="226">
        <f>ROUND(I204*H204,2)</f>
        <v>0</v>
      </c>
      <c r="BL204" s="19" t="s">
        <v>159</v>
      </c>
      <c r="BM204" s="225" t="s">
        <v>345</v>
      </c>
    </row>
    <row r="205" s="14" customFormat="1">
      <c r="A205" s="14"/>
      <c r="B205" s="243"/>
      <c r="C205" s="244"/>
      <c r="D205" s="234" t="s">
        <v>163</v>
      </c>
      <c r="E205" s="245" t="s">
        <v>19</v>
      </c>
      <c r="F205" s="246" t="s">
        <v>346</v>
      </c>
      <c r="G205" s="244"/>
      <c r="H205" s="247">
        <v>0.71999999999999997</v>
      </c>
      <c r="I205" s="248"/>
      <c r="J205" s="244"/>
      <c r="K205" s="244"/>
      <c r="L205" s="249"/>
      <c r="M205" s="250"/>
      <c r="N205" s="251"/>
      <c r="O205" s="251"/>
      <c r="P205" s="251"/>
      <c r="Q205" s="251"/>
      <c r="R205" s="251"/>
      <c r="S205" s="251"/>
      <c r="T205" s="252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T205" s="253" t="s">
        <v>163</v>
      </c>
      <c r="AU205" s="253" t="s">
        <v>81</v>
      </c>
      <c r="AV205" s="14" t="s">
        <v>81</v>
      </c>
      <c r="AW205" s="14" t="s">
        <v>33</v>
      </c>
      <c r="AX205" s="14" t="s">
        <v>79</v>
      </c>
      <c r="AY205" s="253" t="s">
        <v>152</v>
      </c>
    </row>
    <row r="206" s="2" customFormat="1" ht="16.5" customHeight="1">
      <c r="A206" s="40"/>
      <c r="B206" s="41"/>
      <c r="C206" s="214" t="s">
        <v>347</v>
      </c>
      <c r="D206" s="214" t="s">
        <v>154</v>
      </c>
      <c r="E206" s="215" t="s">
        <v>348</v>
      </c>
      <c r="F206" s="216" t="s">
        <v>349</v>
      </c>
      <c r="G206" s="217" t="s">
        <v>239</v>
      </c>
      <c r="H206" s="218">
        <v>4.5</v>
      </c>
      <c r="I206" s="219"/>
      <c r="J206" s="220">
        <f>ROUND(I206*H206,2)</f>
        <v>0</v>
      </c>
      <c r="K206" s="216" t="s">
        <v>19</v>
      </c>
      <c r="L206" s="46"/>
      <c r="M206" s="221" t="s">
        <v>19</v>
      </c>
      <c r="N206" s="222" t="s">
        <v>43</v>
      </c>
      <c r="O206" s="86"/>
      <c r="P206" s="223">
        <f>O206*H206</f>
        <v>0</v>
      </c>
      <c r="Q206" s="223">
        <v>0</v>
      </c>
      <c r="R206" s="223">
        <f>Q206*H206</f>
        <v>0</v>
      </c>
      <c r="S206" s="223">
        <v>0</v>
      </c>
      <c r="T206" s="224">
        <f>S206*H206</f>
        <v>0</v>
      </c>
      <c r="U206" s="40"/>
      <c r="V206" s="40"/>
      <c r="W206" s="40"/>
      <c r="X206" s="40"/>
      <c r="Y206" s="40"/>
      <c r="Z206" s="40"/>
      <c r="AA206" s="40"/>
      <c r="AB206" s="40"/>
      <c r="AC206" s="40"/>
      <c r="AD206" s="40"/>
      <c r="AE206" s="40"/>
      <c r="AR206" s="225" t="s">
        <v>159</v>
      </c>
      <c r="AT206" s="225" t="s">
        <v>154</v>
      </c>
      <c r="AU206" s="225" t="s">
        <v>81</v>
      </c>
      <c r="AY206" s="19" t="s">
        <v>152</v>
      </c>
      <c r="BE206" s="226">
        <f>IF(N206="základní",J206,0)</f>
        <v>0</v>
      </c>
      <c r="BF206" s="226">
        <f>IF(N206="snížená",J206,0)</f>
        <v>0</v>
      </c>
      <c r="BG206" s="226">
        <f>IF(N206="zákl. přenesená",J206,0)</f>
        <v>0</v>
      </c>
      <c r="BH206" s="226">
        <f>IF(N206="sníž. přenesená",J206,0)</f>
        <v>0</v>
      </c>
      <c r="BI206" s="226">
        <f>IF(N206="nulová",J206,0)</f>
        <v>0</v>
      </c>
      <c r="BJ206" s="19" t="s">
        <v>79</v>
      </c>
      <c r="BK206" s="226">
        <f>ROUND(I206*H206,2)</f>
        <v>0</v>
      </c>
      <c r="BL206" s="19" t="s">
        <v>159</v>
      </c>
      <c r="BM206" s="225" t="s">
        <v>350</v>
      </c>
    </row>
    <row r="207" s="14" customFormat="1">
      <c r="A207" s="14"/>
      <c r="B207" s="243"/>
      <c r="C207" s="244"/>
      <c r="D207" s="234" t="s">
        <v>163</v>
      </c>
      <c r="E207" s="245" t="s">
        <v>19</v>
      </c>
      <c r="F207" s="246" t="s">
        <v>351</v>
      </c>
      <c r="G207" s="244"/>
      <c r="H207" s="247">
        <v>4.5</v>
      </c>
      <c r="I207" s="248"/>
      <c r="J207" s="244"/>
      <c r="K207" s="244"/>
      <c r="L207" s="249"/>
      <c r="M207" s="250"/>
      <c r="N207" s="251"/>
      <c r="O207" s="251"/>
      <c r="P207" s="251"/>
      <c r="Q207" s="251"/>
      <c r="R207" s="251"/>
      <c r="S207" s="251"/>
      <c r="T207" s="252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T207" s="253" t="s">
        <v>163</v>
      </c>
      <c r="AU207" s="253" t="s">
        <v>81</v>
      </c>
      <c r="AV207" s="14" t="s">
        <v>81</v>
      </c>
      <c r="AW207" s="14" t="s">
        <v>33</v>
      </c>
      <c r="AX207" s="14" t="s">
        <v>79</v>
      </c>
      <c r="AY207" s="253" t="s">
        <v>152</v>
      </c>
    </row>
    <row r="208" s="2" customFormat="1" ht="24.15" customHeight="1">
      <c r="A208" s="40"/>
      <c r="B208" s="41"/>
      <c r="C208" s="214" t="s">
        <v>352</v>
      </c>
      <c r="D208" s="214" t="s">
        <v>154</v>
      </c>
      <c r="E208" s="215" t="s">
        <v>353</v>
      </c>
      <c r="F208" s="216" t="s">
        <v>354</v>
      </c>
      <c r="G208" s="217" t="s">
        <v>328</v>
      </c>
      <c r="H208" s="218">
        <v>45</v>
      </c>
      <c r="I208" s="219"/>
      <c r="J208" s="220">
        <f>ROUND(I208*H208,2)</f>
        <v>0</v>
      </c>
      <c r="K208" s="216" t="s">
        <v>19</v>
      </c>
      <c r="L208" s="46"/>
      <c r="M208" s="221" t="s">
        <v>19</v>
      </c>
      <c r="N208" s="222" t="s">
        <v>43</v>
      </c>
      <c r="O208" s="86"/>
      <c r="P208" s="223">
        <f>O208*H208</f>
        <v>0</v>
      </c>
      <c r="Q208" s="223">
        <v>0</v>
      </c>
      <c r="R208" s="223">
        <f>Q208*H208</f>
        <v>0</v>
      </c>
      <c r="S208" s="223">
        <v>0</v>
      </c>
      <c r="T208" s="224">
        <f>S208*H208</f>
        <v>0</v>
      </c>
      <c r="U208" s="40"/>
      <c r="V208" s="40"/>
      <c r="W208" s="40"/>
      <c r="X208" s="40"/>
      <c r="Y208" s="40"/>
      <c r="Z208" s="40"/>
      <c r="AA208" s="40"/>
      <c r="AB208" s="40"/>
      <c r="AC208" s="40"/>
      <c r="AD208" s="40"/>
      <c r="AE208" s="40"/>
      <c r="AR208" s="225" t="s">
        <v>159</v>
      </c>
      <c r="AT208" s="225" t="s">
        <v>154</v>
      </c>
      <c r="AU208" s="225" t="s">
        <v>81</v>
      </c>
      <c r="AY208" s="19" t="s">
        <v>152</v>
      </c>
      <c r="BE208" s="226">
        <f>IF(N208="základní",J208,0)</f>
        <v>0</v>
      </c>
      <c r="BF208" s="226">
        <f>IF(N208="snížená",J208,0)</f>
        <v>0</v>
      </c>
      <c r="BG208" s="226">
        <f>IF(N208="zákl. přenesená",J208,0)</f>
        <v>0</v>
      </c>
      <c r="BH208" s="226">
        <f>IF(N208="sníž. přenesená",J208,0)</f>
        <v>0</v>
      </c>
      <c r="BI208" s="226">
        <f>IF(N208="nulová",J208,0)</f>
        <v>0</v>
      </c>
      <c r="BJ208" s="19" t="s">
        <v>79</v>
      </c>
      <c r="BK208" s="226">
        <f>ROUND(I208*H208,2)</f>
        <v>0</v>
      </c>
      <c r="BL208" s="19" t="s">
        <v>159</v>
      </c>
      <c r="BM208" s="225" t="s">
        <v>355</v>
      </c>
    </row>
    <row r="209" s="14" customFormat="1">
      <c r="A209" s="14"/>
      <c r="B209" s="243"/>
      <c r="C209" s="244"/>
      <c r="D209" s="234" t="s">
        <v>163</v>
      </c>
      <c r="E209" s="245" t="s">
        <v>19</v>
      </c>
      <c r="F209" s="246" t="s">
        <v>356</v>
      </c>
      <c r="G209" s="244"/>
      <c r="H209" s="247">
        <v>45</v>
      </c>
      <c r="I209" s="248"/>
      <c r="J209" s="244"/>
      <c r="K209" s="244"/>
      <c r="L209" s="249"/>
      <c r="M209" s="250"/>
      <c r="N209" s="251"/>
      <c r="O209" s="251"/>
      <c r="P209" s="251"/>
      <c r="Q209" s="251"/>
      <c r="R209" s="251"/>
      <c r="S209" s="251"/>
      <c r="T209" s="252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T209" s="253" t="s">
        <v>163</v>
      </c>
      <c r="AU209" s="253" t="s">
        <v>81</v>
      </c>
      <c r="AV209" s="14" t="s">
        <v>81</v>
      </c>
      <c r="AW209" s="14" t="s">
        <v>33</v>
      </c>
      <c r="AX209" s="14" t="s">
        <v>79</v>
      </c>
      <c r="AY209" s="253" t="s">
        <v>152</v>
      </c>
    </row>
    <row r="210" s="2" customFormat="1" ht="21.75" customHeight="1">
      <c r="A210" s="40"/>
      <c r="B210" s="41"/>
      <c r="C210" s="214" t="s">
        <v>219</v>
      </c>
      <c r="D210" s="214" t="s">
        <v>154</v>
      </c>
      <c r="E210" s="215" t="s">
        <v>357</v>
      </c>
      <c r="F210" s="216" t="s">
        <v>358</v>
      </c>
      <c r="G210" s="217" t="s">
        <v>301</v>
      </c>
      <c r="H210" s="218">
        <v>0.90000000000000002</v>
      </c>
      <c r="I210" s="219"/>
      <c r="J210" s="220">
        <f>ROUND(I210*H210,2)</f>
        <v>0</v>
      </c>
      <c r="K210" s="216" t="s">
        <v>19</v>
      </c>
      <c r="L210" s="46"/>
      <c r="M210" s="221" t="s">
        <v>19</v>
      </c>
      <c r="N210" s="222" t="s">
        <v>43</v>
      </c>
      <c r="O210" s="86"/>
      <c r="P210" s="223">
        <f>O210*H210</f>
        <v>0</v>
      </c>
      <c r="Q210" s="223">
        <v>0</v>
      </c>
      <c r="R210" s="223">
        <f>Q210*H210</f>
        <v>0</v>
      </c>
      <c r="S210" s="223">
        <v>0</v>
      </c>
      <c r="T210" s="224">
        <f>S210*H210</f>
        <v>0</v>
      </c>
      <c r="U210" s="40"/>
      <c r="V210" s="40"/>
      <c r="W210" s="40"/>
      <c r="X210" s="40"/>
      <c r="Y210" s="40"/>
      <c r="Z210" s="40"/>
      <c r="AA210" s="40"/>
      <c r="AB210" s="40"/>
      <c r="AC210" s="40"/>
      <c r="AD210" s="40"/>
      <c r="AE210" s="40"/>
      <c r="AR210" s="225" t="s">
        <v>159</v>
      </c>
      <c r="AT210" s="225" t="s">
        <v>154</v>
      </c>
      <c r="AU210" s="225" t="s">
        <v>81</v>
      </c>
      <c r="AY210" s="19" t="s">
        <v>152</v>
      </c>
      <c r="BE210" s="226">
        <f>IF(N210="základní",J210,0)</f>
        <v>0</v>
      </c>
      <c r="BF210" s="226">
        <f>IF(N210="snížená",J210,0)</f>
        <v>0</v>
      </c>
      <c r="BG210" s="226">
        <f>IF(N210="zákl. přenesená",J210,0)</f>
        <v>0</v>
      </c>
      <c r="BH210" s="226">
        <f>IF(N210="sníž. přenesená",J210,0)</f>
        <v>0</v>
      </c>
      <c r="BI210" s="226">
        <f>IF(N210="nulová",J210,0)</f>
        <v>0</v>
      </c>
      <c r="BJ210" s="19" t="s">
        <v>79</v>
      </c>
      <c r="BK210" s="226">
        <f>ROUND(I210*H210,2)</f>
        <v>0</v>
      </c>
      <c r="BL210" s="19" t="s">
        <v>159</v>
      </c>
      <c r="BM210" s="225" t="s">
        <v>359</v>
      </c>
    </row>
    <row r="211" s="2" customFormat="1" ht="16.5" customHeight="1">
      <c r="A211" s="40"/>
      <c r="B211" s="41"/>
      <c r="C211" s="214" t="s">
        <v>360</v>
      </c>
      <c r="D211" s="214" t="s">
        <v>154</v>
      </c>
      <c r="E211" s="215" t="s">
        <v>361</v>
      </c>
      <c r="F211" s="216" t="s">
        <v>362</v>
      </c>
      <c r="G211" s="217" t="s">
        <v>328</v>
      </c>
      <c r="H211" s="218">
        <v>9</v>
      </c>
      <c r="I211" s="219"/>
      <c r="J211" s="220">
        <f>ROUND(I211*H211,2)</f>
        <v>0</v>
      </c>
      <c r="K211" s="216" t="s">
        <v>19</v>
      </c>
      <c r="L211" s="46"/>
      <c r="M211" s="221" t="s">
        <v>19</v>
      </c>
      <c r="N211" s="222" t="s">
        <v>43</v>
      </c>
      <c r="O211" s="86"/>
      <c r="P211" s="223">
        <f>O211*H211</f>
        <v>0</v>
      </c>
      <c r="Q211" s="223">
        <v>0</v>
      </c>
      <c r="R211" s="223">
        <f>Q211*H211</f>
        <v>0</v>
      </c>
      <c r="S211" s="223">
        <v>0</v>
      </c>
      <c r="T211" s="224">
        <f>S211*H211</f>
        <v>0</v>
      </c>
      <c r="U211" s="40"/>
      <c r="V211" s="40"/>
      <c r="W211" s="40"/>
      <c r="X211" s="40"/>
      <c r="Y211" s="40"/>
      <c r="Z211" s="40"/>
      <c r="AA211" s="40"/>
      <c r="AB211" s="40"/>
      <c r="AC211" s="40"/>
      <c r="AD211" s="40"/>
      <c r="AE211" s="40"/>
      <c r="AR211" s="225" t="s">
        <v>159</v>
      </c>
      <c r="AT211" s="225" t="s">
        <v>154</v>
      </c>
      <c r="AU211" s="225" t="s">
        <v>81</v>
      </c>
      <c r="AY211" s="19" t="s">
        <v>152</v>
      </c>
      <c r="BE211" s="226">
        <f>IF(N211="základní",J211,0)</f>
        <v>0</v>
      </c>
      <c r="BF211" s="226">
        <f>IF(N211="snížená",J211,0)</f>
        <v>0</v>
      </c>
      <c r="BG211" s="226">
        <f>IF(N211="zákl. přenesená",J211,0)</f>
        <v>0</v>
      </c>
      <c r="BH211" s="226">
        <f>IF(N211="sníž. přenesená",J211,0)</f>
        <v>0</v>
      </c>
      <c r="BI211" s="226">
        <f>IF(N211="nulová",J211,0)</f>
        <v>0</v>
      </c>
      <c r="BJ211" s="19" t="s">
        <v>79</v>
      </c>
      <c r="BK211" s="226">
        <f>ROUND(I211*H211,2)</f>
        <v>0</v>
      </c>
      <c r="BL211" s="19" t="s">
        <v>159</v>
      </c>
      <c r="BM211" s="225" t="s">
        <v>363</v>
      </c>
    </row>
    <row r="212" s="2" customFormat="1" ht="21.75" customHeight="1">
      <c r="A212" s="40"/>
      <c r="B212" s="41"/>
      <c r="C212" s="214" t="s">
        <v>364</v>
      </c>
      <c r="D212" s="214" t="s">
        <v>154</v>
      </c>
      <c r="E212" s="215" t="s">
        <v>365</v>
      </c>
      <c r="F212" s="216" t="s">
        <v>366</v>
      </c>
      <c r="G212" s="217" t="s">
        <v>328</v>
      </c>
      <c r="H212" s="218">
        <v>27</v>
      </c>
      <c r="I212" s="219"/>
      <c r="J212" s="220">
        <f>ROUND(I212*H212,2)</f>
        <v>0</v>
      </c>
      <c r="K212" s="216" t="s">
        <v>19</v>
      </c>
      <c r="L212" s="46"/>
      <c r="M212" s="221" t="s">
        <v>19</v>
      </c>
      <c r="N212" s="222" t="s">
        <v>43</v>
      </c>
      <c r="O212" s="86"/>
      <c r="P212" s="223">
        <f>O212*H212</f>
        <v>0</v>
      </c>
      <c r="Q212" s="223">
        <v>0</v>
      </c>
      <c r="R212" s="223">
        <f>Q212*H212</f>
        <v>0</v>
      </c>
      <c r="S212" s="223">
        <v>0</v>
      </c>
      <c r="T212" s="224">
        <f>S212*H212</f>
        <v>0</v>
      </c>
      <c r="U212" s="40"/>
      <c r="V212" s="40"/>
      <c r="W212" s="40"/>
      <c r="X212" s="40"/>
      <c r="Y212" s="40"/>
      <c r="Z212" s="40"/>
      <c r="AA212" s="40"/>
      <c r="AB212" s="40"/>
      <c r="AC212" s="40"/>
      <c r="AD212" s="40"/>
      <c r="AE212" s="40"/>
      <c r="AR212" s="225" t="s">
        <v>159</v>
      </c>
      <c r="AT212" s="225" t="s">
        <v>154</v>
      </c>
      <c r="AU212" s="225" t="s">
        <v>81</v>
      </c>
      <c r="AY212" s="19" t="s">
        <v>152</v>
      </c>
      <c r="BE212" s="226">
        <f>IF(N212="základní",J212,0)</f>
        <v>0</v>
      </c>
      <c r="BF212" s="226">
        <f>IF(N212="snížená",J212,0)</f>
        <v>0</v>
      </c>
      <c r="BG212" s="226">
        <f>IF(N212="zákl. přenesená",J212,0)</f>
        <v>0</v>
      </c>
      <c r="BH212" s="226">
        <f>IF(N212="sníž. přenesená",J212,0)</f>
        <v>0</v>
      </c>
      <c r="BI212" s="226">
        <f>IF(N212="nulová",J212,0)</f>
        <v>0</v>
      </c>
      <c r="BJ212" s="19" t="s">
        <v>79</v>
      </c>
      <c r="BK212" s="226">
        <f>ROUND(I212*H212,2)</f>
        <v>0</v>
      </c>
      <c r="BL212" s="19" t="s">
        <v>159</v>
      </c>
      <c r="BM212" s="225" t="s">
        <v>367</v>
      </c>
    </row>
    <row r="213" s="14" customFormat="1">
      <c r="A213" s="14"/>
      <c r="B213" s="243"/>
      <c r="C213" s="244"/>
      <c r="D213" s="234" t="s">
        <v>163</v>
      </c>
      <c r="E213" s="245" t="s">
        <v>19</v>
      </c>
      <c r="F213" s="246" t="s">
        <v>368</v>
      </c>
      <c r="G213" s="244"/>
      <c r="H213" s="247">
        <v>27</v>
      </c>
      <c r="I213" s="248"/>
      <c r="J213" s="244"/>
      <c r="K213" s="244"/>
      <c r="L213" s="249"/>
      <c r="M213" s="250"/>
      <c r="N213" s="251"/>
      <c r="O213" s="251"/>
      <c r="P213" s="251"/>
      <c r="Q213" s="251"/>
      <c r="R213" s="251"/>
      <c r="S213" s="251"/>
      <c r="T213" s="252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T213" s="253" t="s">
        <v>163</v>
      </c>
      <c r="AU213" s="253" t="s">
        <v>81</v>
      </c>
      <c r="AV213" s="14" t="s">
        <v>81</v>
      </c>
      <c r="AW213" s="14" t="s">
        <v>33</v>
      </c>
      <c r="AX213" s="14" t="s">
        <v>79</v>
      </c>
      <c r="AY213" s="253" t="s">
        <v>152</v>
      </c>
    </row>
    <row r="214" s="2" customFormat="1" ht="21.75" customHeight="1">
      <c r="A214" s="40"/>
      <c r="B214" s="41"/>
      <c r="C214" s="214" t="s">
        <v>369</v>
      </c>
      <c r="D214" s="214" t="s">
        <v>154</v>
      </c>
      <c r="E214" s="215" t="s">
        <v>370</v>
      </c>
      <c r="F214" s="216" t="s">
        <v>371</v>
      </c>
      <c r="G214" s="217" t="s">
        <v>328</v>
      </c>
      <c r="H214" s="218">
        <v>27</v>
      </c>
      <c r="I214" s="219"/>
      <c r="J214" s="220">
        <f>ROUND(I214*H214,2)</f>
        <v>0</v>
      </c>
      <c r="K214" s="216" t="s">
        <v>19</v>
      </c>
      <c r="L214" s="46"/>
      <c r="M214" s="221" t="s">
        <v>19</v>
      </c>
      <c r="N214" s="222" t="s">
        <v>43</v>
      </c>
      <c r="O214" s="86"/>
      <c r="P214" s="223">
        <f>O214*H214</f>
        <v>0</v>
      </c>
      <c r="Q214" s="223">
        <v>0</v>
      </c>
      <c r="R214" s="223">
        <f>Q214*H214</f>
        <v>0</v>
      </c>
      <c r="S214" s="223">
        <v>0</v>
      </c>
      <c r="T214" s="224">
        <f>S214*H214</f>
        <v>0</v>
      </c>
      <c r="U214" s="40"/>
      <c r="V214" s="40"/>
      <c r="W214" s="40"/>
      <c r="X214" s="40"/>
      <c r="Y214" s="40"/>
      <c r="Z214" s="40"/>
      <c r="AA214" s="40"/>
      <c r="AB214" s="40"/>
      <c r="AC214" s="40"/>
      <c r="AD214" s="40"/>
      <c r="AE214" s="40"/>
      <c r="AR214" s="225" t="s">
        <v>159</v>
      </c>
      <c r="AT214" s="225" t="s">
        <v>154</v>
      </c>
      <c r="AU214" s="225" t="s">
        <v>81</v>
      </c>
      <c r="AY214" s="19" t="s">
        <v>152</v>
      </c>
      <c r="BE214" s="226">
        <f>IF(N214="základní",J214,0)</f>
        <v>0</v>
      </c>
      <c r="BF214" s="226">
        <f>IF(N214="snížená",J214,0)</f>
        <v>0</v>
      </c>
      <c r="BG214" s="226">
        <f>IF(N214="zákl. přenesená",J214,0)</f>
        <v>0</v>
      </c>
      <c r="BH214" s="226">
        <f>IF(N214="sníž. přenesená",J214,0)</f>
        <v>0</v>
      </c>
      <c r="BI214" s="226">
        <f>IF(N214="nulová",J214,0)</f>
        <v>0</v>
      </c>
      <c r="BJ214" s="19" t="s">
        <v>79</v>
      </c>
      <c r="BK214" s="226">
        <f>ROUND(I214*H214,2)</f>
        <v>0</v>
      </c>
      <c r="BL214" s="19" t="s">
        <v>159</v>
      </c>
      <c r="BM214" s="225" t="s">
        <v>372</v>
      </c>
    </row>
    <row r="215" s="2" customFormat="1" ht="16.5" customHeight="1">
      <c r="A215" s="40"/>
      <c r="B215" s="41"/>
      <c r="C215" s="214" t="s">
        <v>373</v>
      </c>
      <c r="D215" s="214" t="s">
        <v>154</v>
      </c>
      <c r="E215" s="215" t="s">
        <v>374</v>
      </c>
      <c r="F215" s="216" t="s">
        <v>375</v>
      </c>
      <c r="G215" s="217" t="s">
        <v>328</v>
      </c>
      <c r="H215" s="218">
        <v>27</v>
      </c>
      <c r="I215" s="219"/>
      <c r="J215" s="220">
        <f>ROUND(I215*H215,2)</f>
        <v>0</v>
      </c>
      <c r="K215" s="216" t="s">
        <v>19</v>
      </c>
      <c r="L215" s="46"/>
      <c r="M215" s="221" t="s">
        <v>19</v>
      </c>
      <c r="N215" s="222" t="s">
        <v>43</v>
      </c>
      <c r="O215" s="86"/>
      <c r="P215" s="223">
        <f>O215*H215</f>
        <v>0</v>
      </c>
      <c r="Q215" s="223">
        <v>0</v>
      </c>
      <c r="R215" s="223">
        <f>Q215*H215</f>
        <v>0</v>
      </c>
      <c r="S215" s="223">
        <v>0</v>
      </c>
      <c r="T215" s="224">
        <f>S215*H215</f>
        <v>0</v>
      </c>
      <c r="U215" s="40"/>
      <c r="V215" s="40"/>
      <c r="W215" s="40"/>
      <c r="X215" s="40"/>
      <c r="Y215" s="40"/>
      <c r="Z215" s="40"/>
      <c r="AA215" s="40"/>
      <c r="AB215" s="40"/>
      <c r="AC215" s="40"/>
      <c r="AD215" s="40"/>
      <c r="AE215" s="40"/>
      <c r="AR215" s="225" t="s">
        <v>159</v>
      </c>
      <c r="AT215" s="225" t="s">
        <v>154</v>
      </c>
      <c r="AU215" s="225" t="s">
        <v>81</v>
      </c>
      <c r="AY215" s="19" t="s">
        <v>152</v>
      </c>
      <c r="BE215" s="226">
        <f>IF(N215="základní",J215,0)</f>
        <v>0</v>
      </c>
      <c r="BF215" s="226">
        <f>IF(N215="snížená",J215,0)</f>
        <v>0</v>
      </c>
      <c r="BG215" s="226">
        <f>IF(N215="zákl. přenesená",J215,0)</f>
        <v>0</v>
      </c>
      <c r="BH215" s="226">
        <f>IF(N215="sníž. přenesená",J215,0)</f>
        <v>0</v>
      </c>
      <c r="BI215" s="226">
        <f>IF(N215="nulová",J215,0)</f>
        <v>0</v>
      </c>
      <c r="BJ215" s="19" t="s">
        <v>79</v>
      </c>
      <c r="BK215" s="226">
        <f>ROUND(I215*H215,2)</f>
        <v>0</v>
      </c>
      <c r="BL215" s="19" t="s">
        <v>159</v>
      </c>
      <c r="BM215" s="225" t="s">
        <v>376</v>
      </c>
    </row>
    <row r="216" s="2" customFormat="1" ht="21.75" customHeight="1">
      <c r="A216" s="40"/>
      <c r="B216" s="41"/>
      <c r="C216" s="214" t="s">
        <v>377</v>
      </c>
      <c r="D216" s="214" t="s">
        <v>154</v>
      </c>
      <c r="E216" s="215" t="s">
        <v>378</v>
      </c>
      <c r="F216" s="216" t="s">
        <v>379</v>
      </c>
      <c r="G216" s="217" t="s">
        <v>182</v>
      </c>
      <c r="H216" s="218">
        <v>9</v>
      </c>
      <c r="I216" s="219"/>
      <c r="J216" s="220">
        <f>ROUND(I216*H216,2)</f>
        <v>0</v>
      </c>
      <c r="K216" s="216" t="s">
        <v>19</v>
      </c>
      <c r="L216" s="46"/>
      <c r="M216" s="221" t="s">
        <v>19</v>
      </c>
      <c r="N216" s="222" t="s">
        <v>43</v>
      </c>
      <c r="O216" s="86"/>
      <c r="P216" s="223">
        <f>O216*H216</f>
        <v>0</v>
      </c>
      <c r="Q216" s="223">
        <v>0</v>
      </c>
      <c r="R216" s="223">
        <f>Q216*H216</f>
        <v>0</v>
      </c>
      <c r="S216" s="223">
        <v>0</v>
      </c>
      <c r="T216" s="224">
        <f>S216*H216</f>
        <v>0</v>
      </c>
      <c r="U216" s="40"/>
      <c r="V216" s="40"/>
      <c r="W216" s="40"/>
      <c r="X216" s="40"/>
      <c r="Y216" s="40"/>
      <c r="Z216" s="40"/>
      <c r="AA216" s="40"/>
      <c r="AB216" s="40"/>
      <c r="AC216" s="40"/>
      <c r="AD216" s="40"/>
      <c r="AE216" s="40"/>
      <c r="AR216" s="225" t="s">
        <v>159</v>
      </c>
      <c r="AT216" s="225" t="s">
        <v>154</v>
      </c>
      <c r="AU216" s="225" t="s">
        <v>81</v>
      </c>
      <c r="AY216" s="19" t="s">
        <v>152</v>
      </c>
      <c r="BE216" s="226">
        <f>IF(N216="základní",J216,0)</f>
        <v>0</v>
      </c>
      <c r="BF216" s="226">
        <f>IF(N216="snížená",J216,0)</f>
        <v>0</v>
      </c>
      <c r="BG216" s="226">
        <f>IF(N216="zákl. přenesená",J216,0)</f>
        <v>0</v>
      </c>
      <c r="BH216" s="226">
        <f>IF(N216="sníž. přenesená",J216,0)</f>
        <v>0</v>
      </c>
      <c r="BI216" s="226">
        <f>IF(N216="nulová",J216,0)</f>
        <v>0</v>
      </c>
      <c r="BJ216" s="19" t="s">
        <v>79</v>
      </c>
      <c r="BK216" s="226">
        <f>ROUND(I216*H216,2)</f>
        <v>0</v>
      </c>
      <c r="BL216" s="19" t="s">
        <v>159</v>
      </c>
      <c r="BM216" s="225" t="s">
        <v>380</v>
      </c>
    </row>
    <row r="217" s="2" customFormat="1" ht="16.5" customHeight="1">
      <c r="A217" s="40"/>
      <c r="B217" s="41"/>
      <c r="C217" s="214" t="s">
        <v>381</v>
      </c>
      <c r="D217" s="214" t="s">
        <v>154</v>
      </c>
      <c r="E217" s="215" t="s">
        <v>382</v>
      </c>
      <c r="F217" s="216" t="s">
        <v>383</v>
      </c>
      <c r="G217" s="217" t="s">
        <v>182</v>
      </c>
      <c r="H217" s="218">
        <v>9</v>
      </c>
      <c r="I217" s="219"/>
      <c r="J217" s="220">
        <f>ROUND(I217*H217,2)</f>
        <v>0</v>
      </c>
      <c r="K217" s="216" t="s">
        <v>19</v>
      </c>
      <c r="L217" s="46"/>
      <c r="M217" s="221" t="s">
        <v>19</v>
      </c>
      <c r="N217" s="222" t="s">
        <v>43</v>
      </c>
      <c r="O217" s="86"/>
      <c r="P217" s="223">
        <f>O217*H217</f>
        <v>0</v>
      </c>
      <c r="Q217" s="223">
        <v>0</v>
      </c>
      <c r="R217" s="223">
        <f>Q217*H217</f>
        <v>0</v>
      </c>
      <c r="S217" s="223">
        <v>0</v>
      </c>
      <c r="T217" s="224">
        <f>S217*H217</f>
        <v>0</v>
      </c>
      <c r="U217" s="40"/>
      <c r="V217" s="40"/>
      <c r="W217" s="40"/>
      <c r="X217" s="40"/>
      <c r="Y217" s="40"/>
      <c r="Z217" s="40"/>
      <c r="AA217" s="40"/>
      <c r="AB217" s="40"/>
      <c r="AC217" s="40"/>
      <c r="AD217" s="40"/>
      <c r="AE217" s="40"/>
      <c r="AR217" s="225" t="s">
        <v>159</v>
      </c>
      <c r="AT217" s="225" t="s">
        <v>154</v>
      </c>
      <c r="AU217" s="225" t="s">
        <v>81</v>
      </c>
      <c r="AY217" s="19" t="s">
        <v>152</v>
      </c>
      <c r="BE217" s="226">
        <f>IF(N217="základní",J217,0)</f>
        <v>0</v>
      </c>
      <c r="BF217" s="226">
        <f>IF(N217="snížená",J217,0)</f>
        <v>0</v>
      </c>
      <c r="BG217" s="226">
        <f>IF(N217="zákl. přenesená",J217,0)</f>
        <v>0</v>
      </c>
      <c r="BH217" s="226">
        <f>IF(N217="sníž. přenesená",J217,0)</f>
        <v>0</v>
      </c>
      <c r="BI217" s="226">
        <f>IF(N217="nulová",J217,0)</f>
        <v>0</v>
      </c>
      <c r="BJ217" s="19" t="s">
        <v>79</v>
      </c>
      <c r="BK217" s="226">
        <f>ROUND(I217*H217,2)</f>
        <v>0</v>
      </c>
      <c r="BL217" s="19" t="s">
        <v>159</v>
      </c>
      <c r="BM217" s="225" t="s">
        <v>384</v>
      </c>
    </row>
    <row r="218" s="2" customFormat="1" ht="21.75" customHeight="1">
      <c r="A218" s="40"/>
      <c r="B218" s="41"/>
      <c r="C218" s="214" t="s">
        <v>385</v>
      </c>
      <c r="D218" s="214" t="s">
        <v>154</v>
      </c>
      <c r="E218" s="215" t="s">
        <v>386</v>
      </c>
      <c r="F218" s="216" t="s">
        <v>387</v>
      </c>
      <c r="G218" s="217" t="s">
        <v>328</v>
      </c>
      <c r="H218" s="218">
        <v>9</v>
      </c>
      <c r="I218" s="219"/>
      <c r="J218" s="220">
        <f>ROUND(I218*H218,2)</f>
        <v>0</v>
      </c>
      <c r="K218" s="216" t="s">
        <v>19</v>
      </c>
      <c r="L218" s="46"/>
      <c r="M218" s="221" t="s">
        <v>19</v>
      </c>
      <c r="N218" s="222" t="s">
        <v>43</v>
      </c>
      <c r="O218" s="86"/>
      <c r="P218" s="223">
        <f>O218*H218</f>
        <v>0</v>
      </c>
      <c r="Q218" s="223">
        <v>0</v>
      </c>
      <c r="R218" s="223">
        <f>Q218*H218</f>
        <v>0</v>
      </c>
      <c r="S218" s="223">
        <v>0</v>
      </c>
      <c r="T218" s="224">
        <f>S218*H218</f>
        <v>0</v>
      </c>
      <c r="U218" s="40"/>
      <c r="V218" s="40"/>
      <c r="W218" s="40"/>
      <c r="X218" s="40"/>
      <c r="Y218" s="40"/>
      <c r="Z218" s="40"/>
      <c r="AA218" s="40"/>
      <c r="AB218" s="40"/>
      <c r="AC218" s="40"/>
      <c r="AD218" s="40"/>
      <c r="AE218" s="40"/>
      <c r="AR218" s="225" t="s">
        <v>159</v>
      </c>
      <c r="AT218" s="225" t="s">
        <v>154</v>
      </c>
      <c r="AU218" s="225" t="s">
        <v>81</v>
      </c>
      <c r="AY218" s="19" t="s">
        <v>152</v>
      </c>
      <c r="BE218" s="226">
        <f>IF(N218="základní",J218,0)</f>
        <v>0</v>
      </c>
      <c r="BF218" s="226">
        <f>IF(N218="snížená",J218,0)</f>
        <v>0</v>
      </c>
      <c r="BG218" s="226">
        <f>IF(N218="zákl. přenesená",J218,0)</f>
        <v>0</v>
      </c>
      <c r="BH218" s="226">
        <f>IF(N218="sníž. přenesená",J218,0)</f>
        <v>0</v>
      </c>
      <c r="BI218" s="226">
        <f>IF(N218="nulová",J218,0)</f>
        <v>0</v>
      </c>
      <c r="BJ218" s="19" t="s">
        <v>79</v>
      </c>
      <c r="BK218" s="226">
        <f>ROUND(I218*H218,2)</f>
        <v>0</v>
      </c>
      <c r="BL218" s="19" t="s">
        <v>159</v>
      </c>
      <c r="BM218" s="225" t="s">
        <v>388</v>
      </c>
    </row>
    <row r="219" s="2" customFormat="1" ht="16.5" customHeight="1">
      <c r="A219" s="40"/>
      <c r="B219" s="41"/>
      <c r="C219" s="214" t="s">
        <v>389</v>
      </c>
      <c r="D219" s="214" t="s">
        <v>154</v>
      </c>
      <c r="E219" s="215" t="s">
        <v>390</v>
      </c>
      <c r="F219" s="216" t="s">
        <v>391</v>
      </c>
      <c r="G219" s="217" t="s">
        <v>239</v>
      </c>
      <c r="H219" s="218">
        <v>0.90000000000000002</v>
      </c>
      <c r="I219" s="219"/>
      <c r="J219" s="220">
        <f>ROUND(I219*H219,2)</f>
        <v>0</v>
      </c>
      <c r="K219" s="216" t="s">
        <v>19</v>
      </c>
      <c r="L219" s="46"/>
      <c r="M219" s="221" t="s">
        <v>19</v>
      </c>
      <c r="N219" s="222" t="s">
        <v>43</v>
      </c>
      <c r="O219" s="86"/>
      <c r="P219" s="223">
        <f>O219*H219</f>
        <v>0</v>
      </c>
      <c r="Q219" s="223">
        <v>0</v>
      </c>
      <c r="R219" s="223">
        <f>Q219*H219</f>
        <v>0</v>
      </c>
      <c r="S219" s="223">
        <v>0</v>
      </c>
      <c r="T219" s="224">
        <f>S219*H219</f>
        <v>0</v>
      </c>
      <c r="U219" s="40"/>
      <c r="V219" s="40"/>
      <c r="W219" s="40"/>
      <c r="X219" s="40"/>
      <c r="Y219" s="40"/>
      <c r="Z219" s="40"/>
      <c r="AA219" s="40"/>
      <c r="AB219" s="40"/>
      <c r="AC219" s="40"/>
      <c r="AD219" s="40"/>
      <c r="AE219" s="40"/>
      <c r="AR219" s="225" t="s">
        <v>159</v>
      </c>
      <c r="AT219" s="225" t="s">
        <v>154</v>
      </c>
      <c r="AU219" s="225" t="s">
        <v>81</v>
      </c>
      <c r="AY219" s="19" t="s">
        <v>152</v>
      </c>
      <c r="BE219" s="226">
        <f>IF(N219="základní",J219,0)</f>
        <v>0</v>
      </c>
      <c r="BF219" s="226">
        <f>IF(N219="snížená",J219,0)</f>
        <v>0</v>
      </c>
      <c r="BG219" s="226">
        <f>IF(N219="zákl. přenesená",J219,0)</f>
        <v>0</v>
      </c>
      <c r="BH219" s="226">
        <f>IF(N219="sníž. přenesená",J219,0)</f>
        <v>0</v>
      </c>
      <c r="BI219" s="226">
        <f>IF(N219="nulová",J219,0)</f>
        <v>0</v>
      </c>
      <c r="BJ219" s="19" t="s">
        <v>79</v>
      </c>
      <c r="BK219" s="226">
        <f>ROUND(I219*H219,2)</f>
        <v>0</v>
      </c>
      <c r="BL219" s="19" t="s">
        <v>159</v>
      </c>
      <c r="BM219" s="225" t="s">
        <v>392</v>
      </c>
    </row>
    <row r="220" s="2" customFormat="1" ht="16.5" customHeight="1">
      <c r="A220" s="40"/>
      <c r="B220" s="41"/>
      <c r="C220" s="214" t="s">
        <v>393</v>
      </c>
      <c r="D220" s="214" t="s">
        <v>154</v>
      </c>
      <c r="E220" s="215" t="s">
        <v>394</v>
      </c>
      <c r="F220" s="216" t="s">
        <v>395</v>
      </c>
      <c r="G220" s="217" t="s">
        <v>328</v>
      </c>
      <c r="H220" s="218">
        <v>9</v>
      </c>
      <c r="I220" s="219"/>
      <c r="J220" s="220">
        <f>ROUND(I220*H220,2)</f>
        <v>0</v>
      </c>
      <c r="K220" s="216" t="s">
        <v>19</v>
      </c>
      <c r="L220" s="46"/>
      <c r="M220" s="221" t="s">
        <v>19</v>
      </c>
      <c r="N220" s="222" t="s">
        <v>43</v>
      </c>
      <c r="O220" s="86"/>
      <c r="P220" s="223">
        <f>O220*H220</f>
        <v>0</v>
      </c>
      <c r="Q220" s="223">
        <v>0</v>
      </c>
      <c r="R220" s="223">
        <f>Q220*H220</f>
        <v>0</v>
      </c>
      <c r="S220" s="223">
        <v>0</v>
      </c>
      <c r="T220" s="224">
        <f>S220*H220</f>
        <v>0</v>
      </c>
      <c r="U220" s="40"/>
      <c r="V220" s="40"/>
      <c r="W220" s="40"/>
      <c r="X220" s="40"/>
      <c r="Y220" s="40"/>
      <c r="Z220" s="40"/>
      <c r="AA220" s="40"/>
      <c r="AB220" s="40"/>
      <c r="AC220" s="40"/>
      <c r="AD220" s="40"/>
      <c r="AE220" s="40"/>
      <c r="AR220" s="225" t="s">
        <v>159</v>
      </c>
      <c r="AT220" s="225" t="s">
        <v>154</v>
      </c>
      <c r="AU220" s="225" t="s">
        <v>81</v>
      </c>
      <c r="AY220" s="19" t="s">
        <v>152</v>
      </c>
      <c r="BE220" s="226">
        <f>IF(N220="základní",J220,0)</f>
        <v>0</v>
      </c>
      <c r="BF220" s="226">
        <f>IF(N220="snížená",J220,0)</f>
        <v>0</v>
      </c>
      <c r="BG220" s="226">
        <f>IF(N220="zákl. přenesená",J220,0)</f>
        <v>0</v>
      </c>
      <c r="BH220" s="226">
        <f>IF(N220="sníž. přenesená",J220,0)</f>
        <v>0</v>
      </c>
      <c r="BI220" s="226">
        <f>IF(N220="nulová",J220,0)</f>
        <v>0</v>
      </c>
      <c r="BJ220" s="19" t="s">
        <v>79</v>
      </c>
      <c r="BK220" s="226">
        <f>ROUND(I220*H220,2)</f>
        <v>0</v>
      </c>
      <c r="BL220" s="19" t="s">
        <v>159</v>
      </c>
      <c r="BM220" s="225" t="s">
        <v>396</v>
      </c>
    </row>
    <row r="221" s="2" customFormat="1" ht="16.5" customHeight="1">
      <c r="A221" s="40"/>
      <c r="B221" s="41"/>
      <c r="C221" s="214" t="s">
        <v>397</v>
      </c>
      <c r="D221" s="214" t="s">
        <v>154</v>
      </c>
      <c r="E221" s="215" t="s">
        <v>398</v>
      </c>
      <c r="F221" s="216" t="s">
        <v>399</v>
      </c>
      <c r="G221" s="217" t="s">
        <v>328</v>
      </c>
      <c r="H221" s="218">
        <v>9</v>
      </c>
      <c r="I221" s="219"/>
      <c r="J221" s="220">
        <f>ROUND(I221*H221,2)</f>
        <v>0</v>
      </c>
      <c r="K221" s="216" t="s">
        <v>19</v>
      </c>
      <c r="L221" s="46"/>
      <c r="M221" s="221" t="s">
        <v>19</v>
      </c>
      <c r="N221" s="222" t="s">
        <v>43</v>
      </c>
      <c r="O221" s="86"/>
      <c r="P221" s="223">
        <f>O221*H221</f>
        <v>0</v>
      </c>
      <c r="Q221" s="223">
        <v>0</v>
      </c>
      <c r="R221" s="223">
        <f>Q221*H221</f>
        <v>0</v>
      </c>
      <c r="S221" s="223">
        <v>0</v>
      </c>
      <c r="T221" s="224">
        <f>S221*H221</f>
        <v>0</v>
      </c>
      <c r="U221" s="40"/>
      <c r="V221" s="40"/>
      <c r="W221" s="40"/>
      <c r="X221" s="40"/>
      <c r="Y221" s="40"/>
      <c r="Z221" s="40"/>
      <c r="AA221" s="40"/>
      <c r="AB221" s="40"/>
      <c r="AC221" s="40"/>
      <c r="AD221" s="40"/>
      <c r="AE221" s="40"/>
      <c r="AR221" s="225" t="s">
        <v>159</v>
      </c>
      <c r="AT221" s="225" t="s">
        <v>154</v>
      </c>
      <c r="AU221" s="225" t="s">
        <v>81</v>
      </c>
      <c r="AY221" s="19" t="s">
        <v>152</v>
      </c>
      <c r="BE221" s="226">
        <f>IF(N221="základní",J221,0)</f>
        <v>0</v>
      </c>
      <c r="BF221" s="226">
        <f>IF(N221="snížená",J221,0)</f>
        <v>0</v>
      </c>
      <c r="BG221" s="226">
        <f>IF(N221="zákl. přenesená",J221,0)</f>
        <v>0</v>
      </c>
      <c r="BH221" s="226">
        <f>IF(N221="sníž. přenesená",J221,0)</f>
        <v>0</v>
      </c>
      <c r="BI221" s="226">
        <f>IF(N221="nulová",J221,0)</f>
        <v>0</v>
      </c>
      <c r="BJ221" s="19" t="s">
        <v>79</v>
      </c>
      <c r="BK221" s="226">
        <f>ROUND(I221*H221,2)</f>
        <v>0</v>
      </c>
      <c r="BL221" s="19" t="s">
        <v>159</v>
      </c>
      <c r="BM221" s="225" t="s">
        <v>400</v>
      </c>
    </row>
    <row r="222" s="2" customFormat="1" ht="16.5" customHeight="1">
      <c r="A222" s="40"/>
      <c r="B222" s="41"/>
      <c r="C222" s="214" t="s">
        <v>401</v>
      </c>
      <c r="D222" s="214" t="s">
        <v>154</v>
      </c>
      <c r="E222" s="215" t="s">
        <v>402</v>
      </c>
      <c r="F222" s="216" t="s">
        <v>403</v>
      </c>
      <c r="G222" s="217" t="s">
        <v>282</v>
      </c>
      <c r="H222" s="218">
        <v>8.0999999999999996</v>
      </c>
      <c r="I222" s="219"/>
      <c r="J222" s="220">
        <f>ROUND(I222*H222,2)</f>
        <v>0</v>
      </c>
      <c r="K222" s="216" t="s">
        <v>19</v>
      </c>
      <c r="L222" s="46"/>
      <c r="M222" s="221" t="s">
        <v>19</v>
      </c>
      <c r="N222" s="222" t="s">
        <v>43</v>
      </c>
      <c r="O222" s="86"/>
      <c r="P222" s="223">
        <f>O222*H222</f>
        <v>0</v>
      </c>
      <c r="Q222" s="223">
        <v>0</v>
      </c>
      <c r="R222" s="223">
        <f>Q222*H222</f>
        <v>0</v>
      </c>
      <c r="S222" s="223">
        <v>0</v>
      </c>
      <c r="T222" s="224">
        <f>S222*H222</f>
        <v>0</v>
      </c>
      <c r="U222" s="40"/>
      <c r="V222" s="40"/>
      <c r="W222" s="40"/>
      <c r="X222" s="40"/>
      <c r="Y222" s="40"/>
      <c r="Z222" s="40"/>
      <c r="AA222" s="40"/>
      <c r="AB222" s="40"/>
      <c r="AC222" s="40"/>
      <c r="AD222" s="40"/>
      <c r="AE222" s="40"/>
      <c r="AR222" s="225" t="s">
        <v>159</v>
      </c>
      <c r="AT222" s="225" t="s">
        <v>154</v>
      </c>
      <c r="AU222" s="225" t="s">
        <v>81</v>
      </c>
      <c r="AY222" s="19" t="s">
        <v>152</v>
      </c>
      <c r="BE222" s="226">
        <f>IF(N222="základní",J222,0)</f>
        <v>0</v>
      </c>
      <c r="BF222" s="226">
        <f>IF(N222="snížená",J222,0)</f>
        <v>0</v>
      </c>
      <c r="BG222" s="226">
        <f>IF(N222="zákl. přenesená",J222,0)</f>
        <v>0</v>
      </c>
      <c r="BH222" s="226">
        <f>IF(N222="sníž. přenesená",J222,0)</f>
        <v>0</v>
      </c>
      <c r="BI222" s="226">
        <f>IF(N222="nulová",J222,0)</f>
        <v>0</v>
      </c>
      <c r="BJ222" s="19" t="s">
        <v>79</v>
      </c>
      <c r="BK222" s="226">
        <f>ROUND(I222*H222,2)</f>
        <v>0</v>
      </c>
      <c r="BL222" s="19" t="s">
        <v>159</v>
      </c>
      <c r="BM222" s="225" t="s">
        <v>404</v>
      </c>
    </row>
    <row r="223" s="14" customFormat="1">
      <c r="A223" s="14"/>
      <c r="B223" s="243"/>
      <c r="C223" s="244"/>
      <c r="D223" s="234" t="s">
        <v>163</v>
      </c>
      <c r="E223" s="245" t="s">
        <v>19</v>
      </c>
      <c r="F223" s="246" t="s">
        <v>405</v>
      </c>
      <c r="G223" s="244"/>
      <c r="H223" s="247">
        <v>8.0999999999999996</v>
      </c>
      <c r="I223" s="248"/>
      <c r="J223" s="244"/>
      <c r="K223" s="244"/>
      <c r="L223" s="249"/>
      <c r="M223" s="250"/>
      <c r="N223" s="251"/>
      <c r="O223" s="251"/>
      <c r="P223" s="251"/>
      <c r="Q223" s="251"/>
      <c r="R223" s="251"/>
      <c r="S223" s="251"/>
      <c r="T223" s="252"/>
      <c r="U223" s="14"/>
      <c r="V223" s="14"/>
      <c r="W223" s="14"/>
      <c r="X223" s="14"/>
      <c r="Y223" s="14"/>
      <c r="Z223" s="14"/>
      <c r="AA223" s="14"/>
      <c r="AB223" s="14"/>
      <c r="AC223" s="14"/>
      <c r="AD223" s="14"/>
      <c r="AE223" s="14"/>
      <c r="AT223" s="253" t="s">
        <v>163</v>
      </c>
      <c r="AU223" s="253" t="s">
        <v>81</v>
      </c>
      <c r="AV223" s="14" t="s">
        <v>81</v>
      </c>
      <c r="AW223" s="14" t="s">
        <v>33</v>
      </c>
      <c r="AX223" s="14" t="s">
        <v>79</v>
      </c>
      <c r="AY223" s="253" t="s">
        <v>152</v>
      </c>
    </row>
    <row r="224" s="12" customFormat="1" ht="22.8" customHeight="1">
      <c r="A224" s="12"/>
      <c r="B224" s="198"/>
      <c r="C224" s="199"/>
      <c r="D224" s="200" t="s">
        <v>71</v>
      </c>
      <c r="E224" s="212" t="s">
        <v>81</v>
      </c>
      <c r="F224" s="212" t="s">
        <v>406</v>
      </c>
      <c r="G224" s="199"/>
      <c r="H224" s="199"/>
      <c r="I224" s="202"/>
      <c r="J224" s="213">
        <f>BK224</f>
        <v>0</v>
      </c>
      <c r="K224" s="199"/>
      <c r="L224" s="204"/>
      <c r="M224" s="205"/>
      <c r="N224" s="206"/>
      <c r="O224" s="206"/>
      <c r="P224" s="207">
        <f>SUM(P225:P227)</f>
        <v>0</v>
      </c>
      <c r="Q224" s="206"/>
      <c r="R224" s="207">
        <f>SUM(R225:R227)</f>
        <v>28.6678</v>
      </c>
      <c r="S224" s="206"/>
      <c r="T224" s="208">
        <f>SUM(T225:T227)</f>
        <v>0</v>
      </c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R224" s="209" t="s">
        <v>79</v>
      </c>
      <c r="AT224" s="210" t="s">
        <v>71</v>
      </c>
      <c r="AU224" s="210" t="s">
        <v>79</v>
      </c>
      <c r="AY224" s="209" t="s">
        <v>152</v>
      </c>
      <c r="BK224" s="211">
        <f>SUM(BK225:BK227)</f>
        <v>0</v>
      </c>
    </row>
    <row r="225" s="2" customFormat="1" ht="33" customHeight="1">
      <c r="A225" s="40"/>
      <c r="B225" s="41"/>
      <c r="C225" s="214" t="s">
        <v>210</v>
      </c>
      <c r="D225" s="214" t="s">
        <v>154</v>
      </c>
      <c r="E225" s="215" t="s">
        <v>407</v>
      </c>
      <c r="F225" s="216" t="s">
        <v>408</v>
      </c>
      <c r="G225" s="217" t="s">
        <v>227</v>
      </c>
      <c r="H225" s="218">
        <v>140</v>
      </c>
      <c r="I225" s="219"/>
      <c r="J225" s="220">
        <f>ROUND(I225*H225,2)</f>
        <v>0</v>
      </c>
      <c r="K225" s="216" t="s">
        <v>158</v>
      </c>
      <c r="L225" s="46"/>
      <c r="M225" s="221" t="s">
        <v>19</v>
      </c>
      <c r="N225" s="222" t="s">
        <v>43</v>
      </c>
      <c r="O225" s="86"/>
      <c r="P225" s="223">
        <f>O225*H225</f>
        <v>0</v>
      </c>
      <c r="Q225" s="223">
        <v>0.20477000000000001</v>
      </c>
      <c r="R225" s="223">
        <f>Q225*H225</f>
        <v>28.6678</v>
      </c>
      <c r="S225" s="223">
        <v>0</v>
      </c>
      <c r="T225" s="224">
        <f>S225*H225</f>
        <v>0</v>
      </c>
      <c r="U225" s="40"/>
      <c r="V225" s="40"/>
      <c r="W225" s="40"/>
      <c r="X225" s="40"/>
      <c r="Y225" s="40"/>
      <c r="Z225" s="40"/>
      <c r="AA225" s="40"/>
      <c r="AB225" s="40"/>
      <c r="AC225" s="40"/>
      <c r="AD225" s="40"/>
      <c r="AE225" s="40"/>
      <c r="AR225" s="225" t="s">
        <v>159</v>
      </c>
      <c r="AT225" s="225" t="s">
        <v>154</v>
      </c>
      <c r="AU225" s="225" t="s">
        <v>81</v>
      </c>
      <c r="AY225" s="19" t="s">
        <v>152</v>
      </c>
      <c r="BE225" s="226">
        <f>IF(N225="základní",J225,0)</f>
        <v>0</v>
      </c>
      <c r="BF225" s="226">
        <f>IF(N225="snížená",J225,0)</f>
        <v>0</v>
      </c>
      <c r="BG225" s="226">
        <f>IF(N225="zákl. přenesená",J225,0)</f>
        <v>0</v>
      </c>
      <c r="BH225" s="226">
        <f>IF(N225="sníž. přenesená",J225,0)</f>
        <v>0</v>
      </c>
      <c r="BI225" s="226">
        <f>IF(N225="nulová",J225,0)</f>
        <v>0</v>
      </c>
      <c r="BJ225" s="19" t="s">
        <v>79</v>
      </c>
      <c r="BK225" s="226">
        <f>ROUND(I225*H225,2)</f>
        <v>0</v>
      </c>
      <c r="BL225" s="19" t="s">
        <v>159</v>
      </c>
      <c r="BM225" s="225" t="s">
        <v>409</v>
      </c>
    </row>
    <row r="226" s="2" customFormat="1">
      <c r="A226" s="40"/>
      <c r="B226" s="41"/>
      <c r="C226" s="42"/>
      <c r="D226" s="227" t="s">
        <v>161</v>
      </c>
      <c r="E226" s="42"/>
      <c r="F226" s="228" t="s">
        <v>410</v>
      </c>
      <c r="G226" s="42"/>
      <c r="H226" s="42"/>
      <c r="I226" s="229"/>
      <c r="J226" s="42"/>
      <c r="K226" s="42"/>
      <c r="L226" s="46"/>
      <c r="M226" s="230"/>
      <c r="N226" s="231"/>
      <c r="O226" s="86"/>
      <c r="P226" s="86"/>
      <c r="Q226" s="86"/>
      <c r="R226" s="86"/>
      <c r="S226" s="86"/>
      <c r="T226" s="87"/>
      <c r="U226" s="40"/>
      <c r="V226" s="40"/>
      <c r="W226" s="40"/>
      <c r="X226" s="40"/>
      <c r="Y226" s="40"/>
      <c r="Z226" s="40"/>
      <c r="AA226" s="40"/>
      <c r="AB226" s="40"/>
      <c r="AC226" s="40"/>
      <c r="AD226" s="40"/>
      <c r="AE226" s="40"/>
      <c r="AT226" s="19" t="s">
        <v>161</v>
      </c>
      <c r="AU226" s="19" t="s">
        <v>81</v>
      </c>
    </row>
    <row r="227" s="2" customFormat="1" ht="16.5" customHeight="1">
      <c r="A227" s="40"/>
      <c r="B227" s="41"/>
      <c r="C227" s="214" t="s">
        <v>411</v>
      </c>
      <c r="D227" s="214" t="s">
        <v>154</v>
      </c>
      <c r="E227" s="215" t="s">
        <v>412</v>
      </c>
      <c r="F227" s="216" t="s">
        <v>413</v>
      </c>
      <c r="G227" s="217" t="s">
        <v>227</v>
      </c>
      <c r="H227" s="218">
        <v>50</v>
      </c>
      <c r="I227" s="219"/>
      <c r="J227" s="220">
        <f>ROUND(I227*H227,2)</f>
        <v>0</v>
      </c>
      <c r="K227" s="216" t="s">
        <v>19</v>
      </c>
      <c r="L227" s="46"/>
      <c r="M227" s="221" t="s">
        <v>19</v>
      </c>
      <c r="N227" s="222" t="s">
        <v>43</v>
      </c>
      <c r="O227" s="86"/>
      <c r="P227" s="223">
        <f>O227*H227</f>
        <v>0</v>
      </c>
      <c r="Q227" s="223">
        <v>0</v>
      </c>
      <c r="R227" s="223">
        <f>Q227*H227</f>
        <v>0</v>
      </c>
      <c r="S227" s="223">
        <v>0</v>
      </c>
      <c r="T227" s="224">
        <f>S227*H227</f>
        <v>0</v>
      </c>
      <c r="U227" s="40"/>
      <c r="V227" s="40"/>
      <c r="W227" s="40"/>
      <c r="X227" s="40"/>
      <c r="Y227" s="40"/>
      <c r="Z227" s="40"/>
      <c r="AA227" s="40"/>
      <c r="AB227" s="40"/>
      <c r="AC227" s="40"/>
      <c r="AD227" s="40"/>
      <c r="AE227" s="40"/>
      <c r="AR227" s="225" t="s">
        <v>159</v>
      </c>
      <c r="AT227" s="225" t="s">
        <v>154</v>
      </c>
      <c r="AU227" s="225" t="s">
        <v>81</v>
      </c>
      <c r="AY227" s="19" t="s">
        <v>152</v>
      </c>
      <c r="BE227" s="226">
        <f>IF(N227="základní",J227,0)</f>
        <v>0</v>
      </c>
      <c r="BF227" s="226">
        <f>IF(N227="snížená",J227,0)</f>
        <v>0</v>
      </c>
      <c r="BG227" s="226">
        <f>IF(N227="zákl. přenesená",J227,0)</f>
        <v>0</v>
      </c>
      <c r="BH227" s="226">
        <f>IF(N227="sníž. přenesená",J227,0)</f>
        <v>0</v>
      </c>
      <c r="BI227" s="226">
        <f>IF(N227="nulová",J227,0)</f>
        <v>0</v>
      </c>
      <c r="BJ227" s="19" t="s">
        <v>79</v>
      </c>
      <c r="BK227" s="226">
        <f>ROUND(I227*H227,2)</f>
        <v>0</v>
      </c>
      <c r="BL227" s="19" t="s">
        <v>159</v>
      </c>
      <c r="BM227" s="225" t="s">
        <v>414</v>
      </c>
    </row>
    <row r="228" s="12" customFormat="1" ht="22.8" customHeight="1">
      <c r="A228" s="12"/>
      <c r="B228" s="198"/>
      <c r="C228" s="199"/>
      <c r="D228" s="200" t="s">
        <v>71</v>
      </c>
      <c r="E228" s="212" t="s">
        <v>179</v>
      </c>
      <c r="F228" s="212" t="s">
        <v>415</v>
      </c>
      <c r="G228" s="199"/>
      <c r="H228" s="199"/>
      <c r="I228" s="202"/>
      <c r="J228" s="213">
        <f>BK228</f>
        <v>0</v>
      </c>
      <c r="K228" s="199"/>
      <c r="L228" s="204"/>
      <c r="M228" s="205"/>
      <c r="N228" s="206"/>
      <c r="O228" s="206"/>
      <c r="P228" s="207">
        <f>SUM(P229:P306)</f>
        <v>0</v>
      </c>
      <c r="Q228" s="206"/>
      <c r="R228" s="207">
        <f>SUM(R229:R306)</f>
        <v>191.33032499999999</v>
      </c>
      <c r="S228" s="206"/>
      <c r="T228" s="208">
        <f>SUM(T229:T306)</f>
        <v>0</v>
      </c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R228" s="209" t="s">
        <v>79</v>
      </c>
      <c r="AT228" s="210" t="s">
        <v>71</v>
      </c>
      <c r="AU228" s="210" t="s">
        <v>79</v>
      </c>
      <c r="AY228" s="209" t="s">
        <v>152</v>
      </c>
      <c r="BK228" s="211">
        <f>SUM(BK229:BK306)</f>
        <v>0</v>
      </c>
    </row>
    <row r="229" s="2" customFormat="1" ht="37.8" customHeight="1">
      <c r="A229" s="40"/>
      <c r="B229" s="41"/>
      <c r="C229" s="214" t="s">
        <v>416</v>
      </c>
      <c r="D229" s="214" t="s">
        <v>154</v>
      </c>
      <c r="E229" s="215" t="s">
        <v>417</v>
      </c>
      <c r="F229" s="216" t="s">
        <v>418</v>
      </c>
      <c r="G229" s="217" t="s">
        <v>182</v>
      </c>
      <c r="H229" s="218">
        <v>673.5</v>
      </c>
      <c r="I229" s="219"/>
      <c r="J229" s="220">
        <f>ROUND(I229*H229,2)</f>
        <v>0</v>
      </c>
      <c r="K229" s="216" t="s">
        <v>158</v>
      </c>
      <c r="L229" s="46"/>
      <c r="M229" s="221" t="s">
        <v>19</v>
      </c>
      <c r="N229" s="222" t="s">
        <v>43</v>
      </c>
      <c r="O229" s="86"/>
      <c r="P229" s="223">
        <f>O229*H229</f>
        <v>0</v>
      </c>
      <c r="Q229" s="223">
        <v>0</v>
      </c>
      <c r="R229" s="223">
        <f>Q229*H229</f>
        <v>0</v>
      </c>
      <c r="S229" s="223">
        <v>0</v>
      </c>
      <c r="T229" s="224">
        <f>S229*H229</f>
        <v>0</v>
      </c>
      <c r="U229" s="40"/>
      <c r="V229" s="40"/>
      <c r="W229" s="40"/>
      <c r="X229" s="40"/>
      <c r="Y229" s="40"/>
      <c r="Z229" s="40"/>
      <c r="AA229" s="40"/>
      <c r="AB229" s="40"/>
      <c r="AC229" s="40"/>
      <c r="AD229" s="40"/>
      <c r="AE229" s="40"/>
      <c r="AR229" s="225" t="s">
        <v>159</v>
      </c>
      <c r="AT229" s="225" t="s">
        <v>154</v>
      </c>
      <c r="AU229" s="225" t="s">
        <v>81</v>
      </c>
      <c r="AY229" s="19" t="s">
        <v>152</v>
      </c>
      <c r="BE229" s="226">
        <f>IF(N229="základní",J229,0)</f>
        <v>0</v>
      </c>
      <c r="BF229" s="226">
        <f>IF(N229="snížená",J229,0)</f>
        <v>0</v>
      </c>
      <c r="BG229" s="226">
        <f>IF(N229="zákl. přenesená",J229,0)</f>
        <v>0</v>
      </c>
      <c r="BH229" s="226">
        <f>IF(N229="sníž. přenesená",J229,0)</f>
        <v>0</v>
      </c>
      <c r="BI229" s="226">
        <f>IF(N229="nulová",J229,0)</f>
        <v>0</v>
      </c>
      <c r="BJ229" s="19" t="s">
        <v>79</v>
      </c>
      <c r="BK229" s="226">
        <f>ROUND(I229*H229,2)</f>
        <v>0</v>
      </c>
      <c r="BL229" s="19" t="s">
        <v>159</v>
      </c>
      <c r="BM229" s="225" t="s">
        <v>419</v>
      </c>
    </row>
    <row r="230" s="2" customFormat="1">
      <c r="A230" s="40"/>
      <c r="B230" s="41"/>
      <c r="C230" s="42"/>
      <c r="D230" s="227" t="s">
        <v>161</v>
      </c>
      <c r="E230" s="42"/>
      <c r="F230" s="228" t="s">
        <v>420</v>
      </c>
      <c r="G230" s="42"/>
      <c r="H230" s="42"/>
      <c r="I230" s="229"/>
      <c r="J230" s="42"/>
      <c r="K230" s="42"/>
      <c r="L230" s="46"/>
      <c r="M230" s="230"/>
      <c r="N230" s="231"/>
      <c r="O230" s="86"/>
      <c r="P230" s="86"/>
      <c r="Q230" s="86"/>
      <c r="R230" s="86"/>
      <c r="S230" s="86"/>
      <c r="T230" s="87"/>
      <c r="U230" s="40"/>
      <c r="V230" s="40"/>
      <c r="W230" s="40"/>
      <c r="X230" s="40"/>
      <c r="Y230" s="40"/>
      <c r="Z230" s="40"/>
      <c r="AA230" s="40"/>
      <c r="AB230" s="40"/>
      <c r="AC230" s="40"/>
      <c r="AD230" s="40"/>
      <c r="AE230" s="40"/>
      <c r="AT230" s="19" t="s">
        <v>161</v>
      </c>
      <c r="AU230" s="19" t="s">
        <v>81</v>
      </c>
    </row>
    <row r="231" s="13" customFormat="1">
      <c r="A231" s="13"/>
      <c r="B231" s="232"/>
      <c r="C231" s="233"/>
      <c r="D231" s="234" t="s">
        <v>163</v>
      </c>
      <c r="E231" s="235" t="s">
        <v>19</v>
      </c>
      <c r="F231" s="236" t="s">
        <v>421</v>
      </c>
      <c r="G231" s="233"/>
      <c r="H231" s="235" t="s">
        <v>19</v>
      </c>
      <c r="I231" s="237"/>
      <c r="J231" s="233"/>
      <c r="K231" s="233"/>
      <c r="L231" s="238"/>
      <c r="M231" s="239"/>
      <c r="N231" s="240"/>
      <c r="O231" s="240"/>
      <c r="P231" s="240"/>
      <c r="Q231" s="240"/>
      <c r="R231" s="240"/>
      <c r="S231" s="240"/>
      <c r="T231" s="241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T231" s="242" t="s">
        <v>163</v>
      </c>
      <c r="AU231" s="242" t="s">
        <v>81</v>
      </c>
      <c r="AV231" s="13" t="s">
        <v>79</v>
      </c>
      <c r="AW231" s="13" t="s">
        <v>33</v>
      </c>
      <c r="AX231" s="13" t="s">
        <v>72</v>
      </c>
      <c r="AY231" s="242" t="s">
        <v>152</v>
      </c>
    </row>
    <row r="232" s="14" customFormat="1">
      <c r="A232" s="14"/>
      <c r="B232" s="243"/>
      <c r="C232" s="244"/>
      <c r="D232" s="234" t="s">
        <v>163</v>
      </c>
      <c r="E232" s="245" t="s">
        <v>19</v>
      </c>
      <c r="F232" s="246" t="s">
        <v>422</v>
      </c>
      <c r="G232" s="244"/>
      <c r="H232" s="247">
        <v>673.5</v>
      </c>
      <c r="I232" s="248"/>
      <c r="J232" s="244"/>
      <c r="K232" s="244"/>
      <c r="L232" s="249"/>
      <c r="M232" s="250"/>
      <c r="N232" s="251"/>
      <c r="O232" s="251"/>
      <c r="P232" s="251"/>
      <c r="Q232" s="251"/>
      <c r="R232" s="251"/>
      <c r="S232" s="251"/>
      <c r="T232" s="252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  <c r="AT232" s="253" t="s">
        <v>163</v>
      </c>
      <c r="AU232" s="253" t="s">
        <v>81</v>
      </c>
      <c r="AV232" s="14" t="s">
        <v>81</v>
      </c>
      <c r="AW232" s="14" t="s">
        <v>33</v>
      </c>
      <c r="AX232" s="14" t="s">
        <v>79</v>
      </c>
      <c r="AY232" s="253" t="s">
        <v>152</v>
      </c>
    </row>
    <row r="233" s="2" customFormat="1" ht="16.5" customHeight="1">
      <c r="A233" s="40"/>
      <c r="B233" s="41"/>
      <c r="C233" s="265" t="s">
        <v>423</v>
      </c>
      <c r="D233" s="265" t="s">
        <v>298</v>
      </c>
      <c r="E233" s="266" t="s">
        <v>424</v>
      </c>
      <c r="F233" s="267" t="s">
        <v>425</v>
      </c>
      <c r="G233" s="268" t="s">
        <v>282</v>
      </c>
      <c r="H233" s="269">
        <v>28.286999999999999</v>
      </c>
      <c r="I233" s="270"/>
      <c r="J233" s="271">
        <f>ROUND(I233*H233,2)</f>
        <v>0</v>
      </c>
      <c r="K233" s="267" t="s">
        <v>158</v>
      </c>
      <c r="L233" s="272"/>
      <c r="M233" s="273" t="s">
        <v>19</v>
      </c>
      <c r="N233" s="274" t="s">
        <v>43</v>
      </c>
      <c r="O233" s="86"/>
      <c r="P233" s="223">
        <f>O233*H233</f>
        <v>0</v>
      </c>
      <c r="Q233" s="223">
        <v>1</v>
      </c>
      <c r="R233" s="223">
        <f>Q233*H233</f>
        <v>28.286999999999999</v>
      </c>
      <c r="S233" s="223">
        <v>0</v>
      </c>
      <c r="T233" s="224">
        <f>S233*H233</f>
        <v>0</v>
      </c>
      <c r="U233" s="40"/>
      <c r="V233" s="40"/>
      <c r="W233" s="40"/>
      <c r="X233" s="40"/>
      <c r="Y233" s="40"/>
      <c r="Z233" s="40"/>
      <c r="AA233" s="40"/>
      <c r="AB233" s="40"/>
      <c r="AC233" s="40"/>
      <c r="AD233" s="40"/>
      <c r="AE233" s="40"/>
      <c r="AR233" s="225" t="s">
        <v>199</v>
      </c>
      <c r="AT233" s="225" t="s">
        <v>298</v>
      </c>
      <c r="AU233" s="225" t="s">
        <v>81</v>
      </c>
      <c r="AY233" s="19" t="s">
        <v>152</v>
      </c>
      <c r="BE233" s="226">
        <f>IF(N233="základní",J233,0)</f>
        <v>0</v>
      </c>
      <c r="BF233" s="226">
        <f>IF(N233="snížená",J233,0)</f>
        <v>0</v>
      </c>
      <c r="BG233" s="226">
        <f>IF(N233="zákl. přenesená",J233,0)</f>
        <v>0</v>
      </c>
      <c r="BH233" s="226">
        <f>IF(N233="sníž. přenesená",J233,0)</f>
        <v>0</v>
      </c>
      <c r="BI233" s="226">
        <f>IF(N233="nulová",J233,0)</f>
        <v>0</v>
      </c>
      <c r="BJ233" s="19" t="s">
        <v>79</v>
      </c>
      <c r="BK233" s="226">
        <f>ROUND(I233*H233,2)</f>
        <v>0</v>
      </c>
      <c r="BL233" s="19" t="s">
        <v>159</v>
      </c>
      <c r="BM233" s="225" t="s">
        <v>426</v>
      </c>
    </row>
    <row r="234" s="13" customFormat="1">
      <c r="A234" s="13"/>
      <c r="B234" s="232"/>
      <c r="C234" s="233"/>
      <c r="D234" s="234" t="s">
        <v>163</v>
      </c>
      <c r="E234" s="235" t="s">
        <v>19</v>
      </c>
      <c r="F234" s="236" t="s">
        <v>427</v>
      </c>
      <c r="G234" s="233"/>
      <c r="H234" s="235" t="s">
        <v>19</v>
      </c>
      <c r="I234" s="237"/>
      <c r="J234" s="233"/>
      <c r="K234" s="233"/>
      <c r="L234" s="238"/>
      <c r="M234" s="239"/>
      <c r="N234" s="240"/>
      <c r="O234" s="240"/>
      <c r="P234" s="240"/>
      <c r="Q234" s="240"/>
      <c r="R234" s="240"/>
      <c r="S234" s="240"/>
      <c r="T234" s="241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T234" s="242" t="s">
        <v>163</v>
      </c>
      <c r="AU234" s="242" t="s">
        <v>81</v>
      </c>
      <c r="AV234" s="13" t="s">
        <v>79</v>
      </c>
      <c r="AW234" s="13" t="s">
        <v>33</v>
      </c>
      <c r="AX234" s="13" t="s">
        <v>72</v>
      </c>
      <c r="AY234" s="242" t="s">
        <v>152</v>
      </c>
    </row>
    <row r="235" s="14" customFormat="1">
      <c r="A235" s="14"/>
      <c r="B235" s="243"/>
      <c r="C235" s="244"/>
      <c r="D235" s="234" t="s">
        <v>163</v>
      </c>
      <c r="E235" s="245" t="s">
        <v>19</v>
      </c>
      <c r="F235" s="246" t="s">
        <v>428</v>
      </c>
      <c r="G235" s="244"/>
      <c r="H235" s="247">
        <v>28.286999999999999</v>
      </c>
      <c r="I235" s="248"/>
      <c r="J235" s="244"/>
      <c r="K235" s="244"/>
      <c r="L235" s="249"/>
      <c r="M235" s="250"/>
      <c r="N235" s="251"/>
      <c r="O235" s="251"/>
      <c r="P235" s="251"/>
      <c r="Q235" s="251"/>
      <c r="R235" s="251"/>
      <c r="S235" s="251"/>
      <c r="T235" s="252"/>
      <c r="U235" s="14"/>
      <c r="V235" s="14"/>
      <c r="W235" s="14"/>
      <c r="X235" s="14"/>
      <c r="Y235" s="14"/>
      <c r="Z235" s="14"/>
      <c r="AA235" s="14"/>
      <c r="AB235" s="14"/>
      <c r="AC235" s="14"/>
      <c r="AD235" s="14"/>
      <c r="AE235" s="14"/>
      <c r="AT235" s="253" t="s">
        <v>163</v>
      </c>
      <c r="AU235" s="253" t="s">
        <v>81</v>
      </c>
      <c r="AV235" s="14" t="s">
        <v>81</v>
      </c>
      <c r="AW235" s="14" t="s">
        <v>33</v>
      </c>
      <c r="AX235" s="14" t="s">
        <v>79</v>
      </c>
      <c r="AY235" s="253" t="s">
        <v>152</v>
      </c>
    </row>
    <row r="236" s="2" customFormat="1" ht="16.5" customHeight="1">
      <c r="A236" s="40"/>
      <c r="B236" s="41"/>
      <c r="C236" s="265" t="s">
        <v>429</v>
      </c>
      <c r="D236" s="265" t="s">
        <v>298</v>
      </c>
      <c r="E236" s="266" t="s">
        <v>430</v>
      </c>
      <c r="F236" s="267" t="s">
        <v>431</v>
      </c>
      <c r="G236" s="268" t="s">
        <v>282</v>
      </c>
      <c r="H236" s="269">
        <v>0.47099999999999997</v>
      </c>
      <c r="I236" s="270"/>
      <c r="J236" s="271">
        <f>ROUND(I236*H236,2)</f>
        <v>0</v>
      </c>
      <c r="K236" s="267" t="s">
        <v>158</v>
      </c>
      <c r="L236" s="272"/>
      <c r="M236" s="273" t="s">
        <v>19</v>
      </c>
      <c r="N236" s="274" t="s">
        <v>43</v>
      </c>
      <c r="O236" s="86"/>
      <c r="P236" s="223">
        <f>O236*H236</f>
        <v>0</v>
      </c>
      <c r="Q236" s="223">
        <v>1</v>
      </c>
      <c r="R236" s="223">
        <f>Q236*H236</f>
        <v>0.47099999999999997</v>
      </c>
      <c r="S236" s="223">
        <v>0</v>
      </c>
      <c r="T236" s="224">
        <f>S236*H236</f>
        <v>0</v>
      </c>
      <c r="U236" s="40"/>
      <c r="V236" s="40"/>
      <c r="W236" s="40"/>
      <c r="X236" s="40"/>
      <c r="Y236" s="40"/>
      <c r="Z236" s="40"/>
      <c r="AA236" s="40"/>
      <c r="AB236" s="40"/>
      <c r="AC236" s="40"/>
      <c r="AD236" s="40"/>
      <c r="AE236" s="40"/>
      <c r="AR236" s="225" t="s">
        <v>199</v>
      </c>
      <c r="AT236" s="225" t="s">
        <v>298</v>
      </c>
      <c r="AU236" s="225" t="s">
        <v>81</v>
      </c>
      <c r="AY236" s="19" t="s">
        <v>152</v>
      </c>
      <c r="BE236" s="226">
        <f>IF(N236="základní",J236,0)</f>
        <v>0</v>
      </c>
      <c r="BF236" s="226">
        <f>IF(N236="snížená",J236,0)</f>
        <v>0</v>
      </c>
      <c r="BG236" s="226">
        <f>IF(N236="zákl. přenesená",J236,0)</f>
        <v>0</v>
      </c>
      <c r="BH236" s="226">
        <f>IF(N236="sníž. přenesená",J236,0)</f>
        <v>0</v>
      </c>
      <c r="BI236" s="226">
        <f>IF(N236="nulová",J236,0)</f>
        <v>0</v>
      </c>
      <c r="BJ236" s="19" t="s">
        <v>79</v>
      </c>
      <c r="BK236" s="226">
        <f>ROUND(I236*H236,2)</f>
        <v>0</v>
      </c>
      <c r="BL236" s="19" t="s">
        <v>159</v>
      </c>
      <c r="BM236" s="225" t="s">
        <v>432</v>
      </c>
    </row>
    <row r="237" s="13" customFormat="1">
      <c r="A237" s="13"/>
      <c r="B237" s="232"/>
      <c r="C237" s="233"/>
      <c r="D237" s="234" t="s">
        <v>163</v>
      </c>
      <c r="E237" s="235" t="s">
        <v>19</v>
      </c>
      <c r="F237" s="236" t="s">
        <v>433</v>
      </c>
      <c r="G237" s="233"/>
      <c r="H237" s="235" t="s">
        <v>19</v>
      </c>
      <c r="I237" s="237"/>
      <c r="J237" s="233"/>
      <c r="K237" s="233"/>
      <c r="L237" s="238"/>
      <c r="M237" s="239"/>
      <c r="N237" s="240"/>
      <c r="O237" s="240"/>
      <c r="P237" s="240"/>
      <c r="Q237" s="240"/>
      <c r="R237" s="240"/>
      <c r="S237" s="240"/>
      <c r="T237" s="241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T237" s="242" t="s">
        <v>163</v>
      </c>
      <c r="AU237" s="242" t="s">
        <v>81</v>
      </c>
      <c r="AV237" s="13" t="s">
        <v>79</v>
      </c>
      <c r="AW237" s="13" t="s">
        <v>33</v>
      </c>
      <c r="AX237" s="13" t="s">
        <v>72</v>
      </c>
      <c r="AY237" s="242" t="s">
        <v>152</v>
      </c>
    </row>
    <row r="238" s="14" customFormat="1">
      <c r="A238" s="14"/>
      <c r="B238" s="243"/>
      <c r="C238" s="244"/>
      <c r="D238" s="234" t="s">
        <v>163</v>
      </c>
      <c r="E238" s="245" t="s">
        <v>19</v>
      </c>
      <c r="F238" s="246" t="s">
        <v>434</v>
      </c>
      <c r="G238" s="244"/>
      <c r="H238" s="247">
        <v>0.47099999999999997</v>
      </c>
      <c r="I238" s="248"/>
      <c r="J238" s="244"/>
      <c r="K238" s="244"/>
      <c r="L238" s="249"/>
      <c r="M238" s="250"/>
      <c r="N238" s="251"/>
      <c r="O238" s="251"/>
      <c r="P238" s="251"/>
      <c r="Q238" s="251"/>
      <c r="R238" s="251"/>
      <c r="S238" s="251"/>
      <c r="T238" s="252"/>
      <c r="U238" s="14"/>
      <c r="V238" s="14"/>
      <c r="W238" s="14"/>
      <c r="X238" s="14"/>
      <c r="Y238" s="14"/>
      <c r="Z238" s="14"/>
      <c r="AA238" s="14"/>
      <c r="AB238" s="14"/>
      <c r="AC238" s="14"/>
      <c r="AD238" s="14"/>
      <c r="AE238" s="14"/>
      <c r="AT238" s="253" t="s">
        <v>163</v>
      </c>
      <c r="AU238" s="253" t="s">
        <v>81</v>
      </c>
      <c r="AV238" s="14" t="s">
        <v>81</v>
      </c>
      <c r="AW238" s="14" t="s">
        <v>33</v>
      </c>
      <c r="AX238" s="14" t="s">
        <v>79</v>
      </c>
      <c r="AY238" s="253" t="s">
        <v>152</v>
      </c>
    </row>
    <row r="239" s="2" customFormat="1" ht="21.75" customHeight="1">
      <c r="A239" s="40"/>
      <c r="B239" s="41"/>
      <c r="C239" s="214" t="s">
        <v>435</v>
      </c>
      <c r="D239" s="214" t="s">
        <v>154</v>
      </c>
      <c r="E239" s="215" t="s">
        <v>436</v>
      </c>
      <c r="F239" s="216" t="s">
        <v>437</v>
      </c>
      <c r="G239" s="217" t="s">
        <v>182</v>
      </c>
      <c r="H239" s="218">
        <v>603.79999999999995</v>
      </c>
      <c r="I239" s="219"/>
      <c r="J239" s="220">
        <f>ROUND(I239*H239,2)</f>
        <v>0</v>
      </c>
      <c r="K239" s="216" t="s">
        <v>158</v>
      </c>
      <c r="L239" s="46"/>
      <c r="M239" s="221" t="s">
        <v>19</v>
      </c>
      <c r="N239" s="222" t="s">
        <v>43</v>
      </c>
      <c r="O239" s="86"/>
      <c r="P239" s="223">
        <f>O239*H239</f>
        <v>0</v>
      </c>
      <c r="Q239" s="223">
        <v>0</v>
      </c>
      <c r="R239" s="223">
        <f>Q239*H239</f>
        <v>0</v>
      </c>
      <c r="S239" s="223">
        <v>0</v>
      </c>
      <c r="T239" s="224">
        <f>S239*H239</f>
        <v>0</v>
      </c>
      <c r="U239" s="40"/>
      <c r="V239" s="40"/>
      <c r="W239" s="40"/>
      <c r="X239" s="40"/>
      <c r="Y239" s="40"/>
      <c r="Z239" s="40"/>
      <c r="AA239" s="40"/>
      <c r="AB239" s="40"/>
      <c r="AC239" s="40"/>
      <c r="AD239" s="40"/>
      <c r="AE239" s="40"/>
      <c r="AR239" s="225" t="s">
        <v>159</v>
      </c>
      <c r="AT239" s="225" t="s">
        <v>154</v>
      </c>
      <c r="AU239" s="225" t="s">
        <v>81</v>
      </c>
      <c r="AY239" s="19" t="s">
        <v>152</v>
      </c>
      <c r="BE239" s="226">
        <f>IF(N239="základní",J239,0)</f>
        <v>0</v>
      </c>
      <c r="BF239" s="226">
        <f>IF(N239="snížená",J239,0)</f>
        <v>0</v>
      </c>
      <c r="BG239" s="226">
        <f>IF(N239="zákl. přenesená",J239,0)</f>
        <v>0</v>
      </c>
      <c r="BH239" s="226">
        <f>IF(N239="sníž. přenesená",J239,0)</f>
        <v>0</v>
      </c>
      <c r="BI239" s="226">
        <f>IF(N239="nulová",J239,0)</f>
        <v>0</v>
      </c>
      <c r="BJ239" s="19" t="s">
        <v>79</v>
      </c>
      <c r="BK239" s="226">
        <f>ROUND(I239*H239,2)</f>
        <v>0</v>
      </c>
      <c r="BL239" s="19" t="s">
        <v>159</v>
      </c>
      <c r="BM239" s="225" t="s">
        <v>438</v>
      </c>
    </row>
    <row r="240" s="2" customFormat="1">
      <c r="A240" s="40"/>
      <c r="B240" s="41"/>
      <c r="C240" s="42"/>
      <c r="D240" s="227" t="s">
        <v>161</v>
      </c>
      <c r="E240" s="42"/>
      <c r="F240" s="228" t="s">
        <v>439</v>
      </c>
      <c r="G240" s="42"/>
      <c r="H240" s="42"/>
      <c r="I240" s="229"/>
      <c r="J240" s="42"/>
      <c r="K240" s="42"/>
      <c r="L240" s="46"/>
      <c r="M240" s="230"/>
      <c r="N240" s="231"/>
      <c r="O240" s="86"/>
      <c r="P240" s="86"/>
      <c r="Q240" s="86"/>
      <c r="R240" s="86"/>
      <c r="S240" s="86"/>
      <c r="T240" s="87"/>
      <c r="U240" s="40"/>
      <c r="V240" s="40"/>
      <c r="W240" s="40"/>
      <c r="X240" s="40"/>
      <c r="Y240" s="40"/>
      <c r="Z240" s="40"/>
      <c r="AA240" s="40"/>
      <c r="AB240" s="40"/>
      <c r="AC240" s="40"/>
      <c r="AD240" s="40"/>
      <c r="AE240" s="40"/>
      <c r="AT240" s="19" t="s">
        <v>161</v>
      </c>
      <c r="AU240" s="19" t="s">
        <v>81</v>
      </c>
    </row>
    <row r="241" s="13" customFormat="1">
      <c r="A241" s="13"/>
      <c r="B241" s="232"/>
      <c r="C241" s="233"/>
      <c r="D241" s="234" t="s">
        <v>163</v>
      </c>
      <c r="E241" s="235" t="s">
        <v>19</v>
      </c>
      <c r="F241" s="236" t="s">
        <v>440</v>
      </c>
      <c r="G241" s="233"/>
      <c r="H241" s="235" t="s">
        <v>19</v>
      </c>
      <c r="I241" s="237"/>
      <c r="J241" s="233"/>
      <c r="K241" s="233"/>
      <c r="L241" s="238"/>
      <c r="M241" s="239"/>
      <c r="N241" s="240"/>
      <c r="O241" s="240"/>
      <c r="P241" s="240"/>
      <c r="Q241" s="240"/>
      <c r="R241" s="240"/>
      <c r="S241" s="240"/>
      <c r="T241" s="241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T241" s="242" t="s">
        <v>163</v>
      </c>
      <c r="AU241" s="242" t="s">
        <v>81</v>
      </c>
      <c r="AV241" s="13" t="s">
        <v>79</v>
      </c>
      <c r="AW241" s="13" t="s">
        <v>33</v>
      </c>
      <c r="AX241" s="13" t="s">
        <v>72</v>
      </c>
      <c r="AY241" s="242" t="s">
        <v>152</v>
      </c>
    </row>
    <row r="242" s="13" customFormat="1">
      <c r="A242" s="13"/>
      <c r="B242" s="232"/>
      <c r="C242" s="233"/>
      <c r="D242" s="234" t="s">
        <v>163</v>
      </c>
      <c r="E242" s="235" t="s">
        <v>19</v>
      </c>
      <c r="F242" s="236" t="s">
        <v>441</v>
      </c>
      <c r="G242" s="233"/>
      <c r="H242" s="235" t="s">
        <v>19</v>
      </c>
      <c r="I242" s="237"/>
      <c r="J242" s="233"/>
      <c r="K242" s="233"/>
      <c r="L242" s="238"/>
      <c r="M242" s="239"/>
      <c r="N242" s="240"/>
      <c r="O242" s="240"/>
      <c r="P242" s="240"/>
      <c r="Q242" s="240"/>
      <c r="R242" s="240"/>
      <c r="S242" s="240"/>
      <c r="T242" s="241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T242" s="242" t="s">
        <v>163</v>
      </c>
      <c r="AU242" s="242" t="s">
        <v>81</v>
      </c>
      <c r="AV242" s="13" t="s">
        <v>79</v>
      </c>
      <c r="AW242" s="13" t="s">
        <v>33</v>
      </c>
      <c r="AX242" s="13" t="s">
        <v>72</v>
      </c>
      <c r="AY242" s="242" t="s">
        <v>152</v>
      </c>
    </row>
    <row r="243" s="14" customFormat="1">
      <c r="A243" s="14"/>
      <c r="B243" s="243"/>
      <c r="C243" s="244"/>
      <c r="D243" s="234" t="s">
        <v>163</v>
      </c>
      <c r="E243" s="245" t="s">
        <v>19</v>
      </c>
      <c r="F243" s="246" t="s">
        <v>442</v>
      </c>
      <c r="G243" s="244"/>
      <c r="H243" s="247">
        <v>254</v>
      </c>
      <c r="I243" s="248"/>
      <c r="J243" s="244"/>
      <c r="K243" s="244"/>
      <c r="L243" s="249"/>
      <c r="M243" s="250"/>
      <c r="N243" s="251"/>
      <c r="O243" s="251"/>
      <c r="P243" s="251"/>
      <c r="Q243" s="251"/>
      <c r="R243" s="251"/>
      <c r="S243" s="251"/>
      <c r="T243" s="252"/>
      <c r="U243" s="14"/>
      <c r="V243" s="14"/>
      <c r="W243" s="14"/>
      <c r="X243" s="14"/>
      <c r="Y243" s="14"/>
      <c r="Z243" s="14"/>
      <c r="AA243" s="14"/>
      <c r="AB243" s="14"/>
      <c r="AC243" s="14"/>
      <c r="AD243" s="14"/>
      <c r="AE243" s="14"/>
      <c r="AT243" s="253" t="s">
        <v>163</v>
      </c>
      <c r="AU243" s="253" t="s">
        <v>81</v>
      </c>
      <c r="AV243" s="14" t="s">
        <v>81</v>
      </c>
      <c r="AW243" s="14" t="s">
        <v>33</v>
      </c>
      <c r="AX243" s="14" t="s">
        <v>72</v>
      </c>
      <c r="AY243" s="253" t="s">
        <v>152</v>
      </c>
    </row>
    <row r="244" s="13" customFormat="1">
      <c r="A244" s="13"/>
      <c r="B244" s="232"/>
      <c r="C244" s="233"/>
      <c r="D244" s="234" t="s">
        <v>163</v>
      </c>
      <c r="E244" s="235" t="s">
        <v>19</v>
      </c>
      <c r="F244" s="236" t="s">
        <v>443</v>
      </c>
      <c r="G244" s="233"/>
      <c r="H244" s="235" t="s">
        <v>19</v>
      </c>
      <c r="I244" s="237"/>
      <c r="J244" s="233"/>
      <c r="K244" s="233"/>
      <c r="L244" s="238"/>
      <c r="M244" s="239"/>
      <c r="N244" s="240"/>
      <c r="O244" s="240"/>
      <c r="P244" s="240"/>
      <c r="Q244" s="240"/>
      <c r="R244" s="240"/>
      <c r="S244" s="240"/>
      <c r="T244" s="241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  <c r="AT244" s="242" t="s">
        <v>163</v>
      </c>
      <c r="AU244" s="242" t="s">
        <v>81</v>
      </c>
      <c r="AV244" s="13" t="s">
        <v>79</v>
      </c>
      <c r="AW244" s="13" t="s">
        <v>33</v>
      </c>
      <c r="AX244" s="13" t="s">
        <v>72</v>
      </c>
      <c r="AY244" s="242" t="s">
        <v>152</v>
      </c>
    </row>
    <row r="245" s="13" customFormat="1">
      <c r="A245" s="13"/>
      <c r="B245" s="232"/>
      <c r="C245" s="233"/>
      <c r="D245" s="234" t="s">
        <v>163</v>
      </c>
      <c r="E245" s="235" t="s">
        <v>19</v>
      </c>
      <c r="F245" s="236" t="s">
        <v>444</v>
      </c>
      <c r="G245" s="233"/>
      <c r="H245" s="235" t="s">
        <v>19</v>
      </c>
      <c r="I245" s="237"/>
      <c r="J245" s="233"/>
      <c r="K245" s="233"/>
      <c r="L245" s="238"/>
      <c r="M245" s="239"/>
      <c r="N245" s="240"/>
      <c r="O245" s="240"/>
      <c r="P245" s="240"/>
      <c r="Q245" s="240"/>
      <c r="R245" s="240"/>
      <c r="S245" s="240"/>
      <c r="T245" s="241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T245" s="242" t="s">
        <v>163</v>
      </c>
      <c r="AU245" s="242" t="s">
        <v>81</v>
      </c>
      <c r="AV245" s="13" t="s">
        <v>79</v>
      </c>
      <c r="AW245" s="13" t="s">
        <v>33</v>
      </c>
      <c r="AX245" s="13" t="s">
        <v>72</v>
      </c>
      <c r="AY245" s="242" t="s">
        <v>152</v>
      </c>
    </row>
    <row r="246" s="14" customFormat="1">
      <c r="A246" s="14"/>
      <c r="B246" s="243"/>
      <c r="C246" s="244"/>
      <c r="D246" s="234" t="s">
        <v>163</v>
      </c>
      <c r="E246" s="245" t="s">
        <v>19</v>
      </c>
      <c r="F246" s="246" t="s">
        <v>445</v>
      </c>
      <c r="G246" s="244"/>
      <c r="H246" s="247">
        <v>237</v>
      </c>
      <c r="I246" s="248"/>
      <c r="J246" s="244"/>
      <c r="K246" s="244"/>
      <c r="L246" s="249"/>
      <c r="M246" s="250"/>
      <c r="N246" s="251"/>
      <c r="O246" s="251"/>
      <c r="P246" s="251"/>
      <c r="Q246" s="251"/>
      <c r="R246" s="251"/>
      <c r="S246" s="251"/>
      <c r="T246" s="252"/>
      <c r="U246" s="14"/>
      <c r="V246" s="14"/>
      <c r="W246" s="14"/>
      <c r="X246" s="14"/>
      <c r="Y246" s="14"/>
      <c r="Z246" s="14"/>
      <c r="AA246" s="14"/>
      <c r="AB246" s="14"/>
      <c r="AC246" s="14"/>
      <c r="AD246" s="14"/>
      <c r="AE246" s="14"/>
      <c r="AT246" s="253" t="s">
        <v>163</v>
      </c>
      <c r="AU246" s="253" t="s">
        <v>81</v>
      </c>
      <c r="AV246" s="14" t="s">
        <v>81</v>
      </c>
      <c r="AW246" s="14" t="s">
        <v>33</v>
      </c>
      <c r="AX246" s="14" t="s">
        <v>72</v>
      </c>
      <c r="AY246" s="253" t="s">
        <v>152</v>
      </c>
    </row>
    <row r="247" s="13" customFormat="1">
      <c r="A247" s="13"/>
      <c r="B247" s="232"/>
      <c r="C247" s="233"/>
      <c r="D247" s="234" t="s">
        <v>163</v>
      </c>
      <c r="E247" s="235" t="s">
        <v>19</v>
      </c>
      <c r="F247" s="236" t="s">
        <v>446</v>
      </c>
      <c r="G247" s="233"/>
      <c r="H247" s="235" t="s">
        <v>19</v>
      </c>
      <c r="I247" s="237"/>
      <c r="J247" s="233"/>
      <c r="K247" s="233"/>
      <c r="L247" s="238"/>
      <c r="M247" s="239"/>
      <c r="N247" s="240"/>
      <c r="O247" s="240"/>
      <c r="P247" s="240"/>
      <c r="Q247" s="240"/>
      <c r="R247" s="240"/>
      <c r="S247" s="240"/>
      <c r="T247" s="241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T247" s="242" t="s">
        <v>163</v>
      </c>
      <c r="AU247" s="242" t="s">
        <v>81</v>
      </c>
      <c r="AV247" s="13" t="s">
        <v>79</v>
      </c>
      <c r="AW247" s="13" t="s">
        <v>33</v>
      </c>
      <c r="AX247" s="13" t="s">
        <v>72</v>
      </c>
      <c r="AY247" s="242" t="s">
        <v>152</v>
      </c>
    </row>
    <row r="248" s="13" customFormat="1">
      <c r="A248" s="13"/>
      <c r="B248" s="232"/>
      <c r="C248" s="233"/>
      <c r="D248" s="234" t="s">
        <v>163</v>
      </c>
      <c r="E248" s="235" t="s">
        <v>19</v>
      </c>
      <c r="F248" s="236" t="s">
        <v>447</v>
      </c>
      <c r="G248" s="233"/>
      <c r="H248" s="235" t="s">
        <v>19</v>
      </c>
      <c r="I248" s="237"/>
      <c r="J248" s="233"/>
      <c r="K248" s="233"/>
      <c r="L248" s="238"/>
      <c r="M248" s="239"/>
      <c r="N248" s="240"/>
      <c r="O248" s="240"/>
      <c r="P248" s="240"/>
      <c r="Q248" s="240"/>
      <c r="R248" s="240"/>
      <c r="S248" s="240"/>
      <c r="T248" s="241"/>
      <c r="U248" s="13"/>
      <c r="V248" s="13"/>
      <c r="W248" s="13"/>
      <c r="X248" s="13"/>
      <c r="Y248" s="13"/>
      <c r="Z248" s="13"/>
      <c r="AA248" s="13"/>
      <c r="AB248" s="13"/>
      <c r="AC248" s="13"/>
      <c r="AD248" s="13"/>
      <c r="AE248" s="13"/>
      <c r="AT248" s="242" t="s">
        <v>163</v>
      </c>
      <c r="AU248" s="242" t="s">
        <v>81</v>
      </c>
      <c r="AV248" s="13" t="s">
        <v>79</v>
      </c>
      <c r="AW248" s="13" t="s">
        <v>33</v>
      </c>
      <c r="AX248" s="13" t="s">
        <v>72</v>
      </c>
      <c r="AY248" s="242" t="s">
        <v>152</v>
      </c>
    </row>
    <row r="249" s="14" customFormat="1">
      <c r="A249" s="14"/>
      <c r="B249" s="243"/>
      <c r="C249" s="244"/>
      <c r="D249" s="234" t="s">
        <v>163</v>
      </c>
      <c r="E249" s="245" t="s">
        <v>19</v>
      </c>
      <c r="F249" s="246" t="s">
        <v>448</v>
      </c>
      <c r="G249" s="244"/>
      <c r="H249" s="247">
        <v>112.8</v>
      </c>
      <c r="I249" s="248"/>
      <c r="J249" s="244"/>
      <c r="K249" s="244"/>
      <c r="L249" s="249"/>
      <c r="M249" s="250"/>
      <c r="N249" s="251"/>
      <c r="O249" s="251"/>
      <c r="P249" s="251"/>
      <c r="Q249" s="251"/>
      <c r="R249" s="251"/>
      <c r="S249" s="251"/>
      <c r="T249" s="252"/>
      <c r="U249" s="14"/>
      <c r="V249" s="14"/>
      <c r="W249" s="14"/>
      <c r="X249" s="14"/>
      <c r="Y249" s="14"/>
      <c r="Z249" s="14"/>
      <c r="AA249" s="14"/>
      <c r="AB249" s="14"/>
      <c r="AC249" s="14"/>
      <c r="AD249" s="14"/>
      <c r="AE249" s="14"/>
      <c r="AT249" s="253" t="s">
        <v>163</v>
      </c>
      <c r="AU249" s="253" t="s">
        <v>81</v>
      </c>
      <c r="AV249" s="14" t="s">
        <v>81</v>
      </c>
      <c r="AW249" s="14" t="s">
        <v>33</v>
      </c>
      <c r="AX249" s="14" t="s">
        <v>72</v>
      </c>
      <c r="AY249" s="253" t="s">
        <v>152</v>
      </c>
    </row>
    <row r="250" s="15" customFormat="1">
      <c r="A250" s="15"/>
      <c r="B250" s="254"/>
      <c r="C250" s="255"/>
      <c r="D250" s="234" t="s">
        <v>163</v>
      </c>
      <c r="E250" s="256" t="s">
        <v>19</v>
      </c>
      <c r="F250" s="257" t="s">
        <v>212</v>
      </c>
      <c r="G250" s="255"/>
      <c r="H250" s="258">
        <v>603.79999999999995</v>
      </c>
      <c r="I250" s="259"/>
      <c r="J250" s="255"/>
      <c r="K250" s="255"/>
      <c r="L250" s="260"/>
      <c r="M250" s="261"/>
      <c r="N250" s="262"/>
      <c r="O250" s="262"/>
      <c r="P250" s="262"/>
      <c r="Q250" s="262"/>
      <c r="R250" s="262"/>
      <c r="S250" s="262"/>
      <c r="T250" s="263"/>
      <c r="U250" s="15"/>
      <c r="V250" s="15"/>
      <c r="W250" s="15"/>
      <c r="X250" s="15"/>
      <c r="Y250" s="15"/>
      <c r="Z250" s="15"/>
      <c r="AA250" s="15"/>
      <c r="AB250" s="15"/>
      <c r="AC250" s="15"/>
      <c r="AD250" s="15"/>
      <c r="AE250" s="15"/>
      <c r="AT250" s="264" t="s">
        <v>163</v>
      </c>
      <c r="AU250" s="264" t="s">
        <v>81</v>
      </c>
      <c r="AV250" s="15" t="s">
        <v>159</v>
      </c>
      <c r="AW250" s="15" t="s">
        <v>33</v>
      </c>
      <c r="AX250" s="15" t="s">
        <v>79</v>
      </c>
      <c r="AY250" s="264" t="s">
        <v>152</v>
      </c>
    </row>
    <row r="251" s="2" customFormat="1" ht="21.75" customHeight="1">
      <c r="A251" s="40"/>
      <c r="B251" s="41"/>
      <c r="C251" s="214" t="s">
        <v>449</v>
      </c>
      <c r="D251" s="214" t="s">
        <v>154</v>
      </c>
      <c r="E251" s="215" t="s">
        <v>450</v>
      </c>
      <c r="F251" s="216" t="s">
        <v>451</v>
      </c>
      <c r="G251" s="217" t="s">
        <v>182</v>
      </c>
      <c r="H251" s="218">
        <v>518.5</v>
      </c>
      <c r="I251" s="219"/>
      <c r="J251" s="220">
        <f>ROUND(I251*H251,2)</f>
        <v>0</v>
      </c>
      <c r="K251" s="216" t="s">
        <v>158</v>
      </c>
      <c r="L251" s="46"/>
      <c r="M251" s="221" t="s">
        <v>19</v>
      </c>
      <c r="N251" s="222" t="s">
        <v>43</v>
      </c>
      <c r="O251" s="86"/>
      <c r="P251" s="223">
        <f>O251*H251</f>
        <v>0</v>
      </c>
      <c r="Q251" s="223">
        <v>0</v>
      </c>
      <c r="R251" s="223">
        <f>Q251*H251</f>
        <v>0</v>
      </c>
      <c r="S251" s="223">
        <v>0</v>
      </c>
      <c r="T251" s="224">
        <f>S251*H251</f>
        <v>0</v>
      </c>
      <c r="U251" s="40"/>
      <c r="V251" s="40"/>
      <c r="W251" s="40"/>
      <c r="X251" s="40"/>
      <c r="Y251" s="40"/>
      <c r="Z251" s="40"/>
      <c r="AA251" s="40"/>
      <c r="AB251" s="40"/>
      <c r="AC251" s="40"/>
      <c r="AD251" s="40"/>
      <c r="AE251" s="40"/>
      <c r="AR251" s="225" t="s">
        <v>159</v>
      </c>
      <c r="AT251" s="225" t="s">
        <v>154</v>
      </c>
      <c r="AU251" s="225" t="s">
        <v>81</v>
      </c>
      <c r="AY251" s="19" t="s">
        <v>152</v>
      </c>
      <c r="BE251" s="226">
        <f>IF(N251="základní",J251,0)</f>
        <v>0</v>
      </c>
      <c r="BF251" s="226">
        <f>IF(N251="snížená",J251,0)</f>
        <v>0</v>
      </c>
      <c r="BG251" s="226">
        <f>IF(N251="zákl. přenesená",J251,0)</f>
        <v>0</v>
      </c>
      <c r="BH251" s="226">
        <f>IF(N251="sníž. přenesená",J251,0)</f>
        <v>0</v>
      </c>
      <c r="BI251" s="226">
        <f>IF(N251="nulová",J251,0)</f>
        <v>0</v>
      </c>
      <c r="BJ251" s="19" t="s">
        <v>79</v>
      </c>
      <c r="BK251" s="226">
        <f>ROUND(I251*H251,2)</f>
        <v>0</v>
      </c>
      <c r="BL251" s="19" t="s">
        <v>159</v>
      </c>
      <c r="BM251" s="225" t="s">
        <v>452</v>
      </c>
    </row>
    <row r="252" s="2" customFormat="1">
      <c r="A252" s="40"/>
      <c r="B252" s="41"/>
      <c r="C252" s="42"/>
      <c r="D252" s="227" t="s">
        <v>161</v>
      </c>
      <c r="E252" s="42"/>
      <c r="F252" s="228" t="s">
        <v>453</v>
      </c>
      <c r="G252" s="42"/>
      <c r="H252" s="42"/>
      <c r="I252" s="229"/>
      <c r="J252" s="42"/>
      <c r="K252" s="42"/>
      <c r="L252" s="46"/>
      <c r="M252" s="230"/>
      <c r="N252" s="231"/>
      <c r="O252" s="86"/>
      <c r="P252" s="86"/>
      <c r="Q252" s="86"/>
      <c r="R252" s="86"/>
      <c r="S252" s="86"/>
      <c r="T252" s="87"/>
      <c r="U252" s="40"/>
      <c r="V252" s="40"/>
      <c r="W252" s="40"/>
      <c r="X252" s="40"/>
      <c r="Y252" s="40"/>
      <c r="Z252" s="40"/>
      <c r="AA252" s="40"/>
      <c r="AB252" s="40"/>
      <c r="AC252" s="40"/>
      <c r="AD252" s="40"/>
      <c r="AE252" s="40"/>
      <c r="AT252" s="19" t="s">
        <v>161</v>
      </c>
      <c r="AU252" s="19" t="s">
        <v>81</v>
      </c>
    </row>
    <row r="253" s="13" customFormat="1">
      <c r="A253" s="13"/>
      <c r="B253" s="232"/>
      <c r="C253" s="233"/>
      <c r="D253" s="234" t="s">
        <v>163</v>
      </c>
      <c r="E253" s="235" t="s">
        <v>19</v>
      </c>
      <c r="F253" s="236" t="s">
        <v>454</v>
      </c>
      <c r="G253" s="233"/>
      <c r="H253" s="235" t="s">
        <v>19</v>
      </c>
      <c r="I253" s="237"/>
      <c r="J253" s="233"/>
      <c r="K253" s="233"/>
      <c r="L253" s="238"/>
      <c r="M253" s="239"/>
      <c r="N253" s="240"/>
      <c r="O253" s="240"/>
      <c r="P253" s="240"/>
      <c r="Q253" s="240"/>
      <c r="R253" s="240"/>
      <c r="S253" s="240"/>
      <c r="T253" s="241"/>
      <c r="U253" s="13"/>
      <c r="V253" s="13"/>
      <c r="W253" s="13"/>
      <c r="X253" s="13"/>
      <c r="Y253" s="13"/>
      <c r="Z253" s="13"/>
      <c r="AA253" s="13"/>
      <c r="AB253" s="13"/>
      <c r="AC253" s="13"/>
      <c r="AD253" s="13"/>
      <c r="AE253" s="13"/>
      <c r="AT253" s="242" t="s">
        <v>163</v>
      </c>
      <c r="AU253" s="242" t="s">
        <v>81</v>
      </c>
      <c r="AV253" s="13" t="s">
        <v>79</v>
      </c>
      <c r="AW253" s="13" t="s">
        <v>33</v>
      </c>
      <c r="AX253" s="13" t="s">
        <v>72</v>
      </c>
      <c r="AY253" s="242" t="s">
        <v>152</v>
      </c>
    </row>
    <row r="254" s="13" customFormat="1">
      <c r="A254" s="13"/>
      <c r="B254" s="232"/>
      <c r="C254" s="233"/>
      <c r="D254" s="234" t="s">
        <v>163</v>
      </c>
      <c r="E254" s="235" t="s">
        <v>19</v>
      </c>
      <c r="F254" s="236" t="s">
        <v>444</v>
      </c>
      <c r="G254" s="233"/>
      <c r="H254" s="235" t="s">
        <v>19</v>
      </c>
      <c r="I254" s="237"/>
      <c r="J254" s="233"/>
      <c r="K254" s="233"/>
      <c r="L254" s="238"/>
      <c r="M254" s="239"/>
      <c r="N254" s="240"/>
      <c r="O254" s="240"/>
      <c r="P254" s="240"/>
      <c r="Q254" s="240"/>
      <c r="R254" s="240"/>
      <c r="S254" s="240"/>
      <c r="T254" s="241"/>
      <c r="U254" s="13"/>
      <c r="V254" s="13"/>
      <c r="W254" s="13"/>
      <c r="X254" s="13"/>
      <c r="Y254" s="13"/>
      <c r="Z254" s="13"/>
      <c r="AA254" s="13"/>
      <c r="AB254" s="13"/>
      <c r="AC254" s="13"/>
      <c r="AD254" s="13"/>
      <c r="AE254" s="13"/>
      <c r="AT254" s="242" t="s">
        <v>163</v>
      </c>
      <c r="AU254" s="242" t="s">
        <v>81</v>
      </c>
      <c r="AV254" s="13" t="s">
        <v>79</v>
      </c>
      <c r="AW254" s="13" t="s">
        <v>33</v>
      </c>
      <c r="AX254" s="13" t="s">
        <v>72</v>
      </c>
      <c r="AY254" s="242" t="s">
        <v>152</v>
      </c>
    </row>
    <row r="255" s="14" customFormat="1">
      <c r="A255" s="14"/>
      <c r="B255" s="243"/>
      <c r="C255" s="244"/>
      <c r="D255" s="234" t="s">
        <v>163</v>
      </c>
      <c r="E255" s="245" t="s">
        <v>19</v>
      </c>
      <c r="F255" s="246" t="s">
        <v>455</v>
      </c>
      <c r="G255" s="244"/>
      <c r="H255" s="247">
        <v>281.5</v>
      </c>
      <c r="I255" s="248"/>
      <c r="J255" s="244"/>
      <c r="K255" s="244"/>
      <c r="L255" s="249"/>
      <c r="M255" s="250"/>
      <c r="N255" s="251"/>
      <c r="O255" s="251"/>
      <c r="P255" s="251"/>
      <c r="Q255" s="251"/>
      <c r="R255" s="251"/>
      <c r="S255" s="251"/>
      <c r="T255" s="252"/>
      <c r="U255" s="14"/>
      <c r="V255" s="14"/>
      <c r="W255" s="14"/>
      <c r="X255" s="14"/>
      <c r="Y255" s="14"/>
      <c r="Z255" s="14"/>
      <c r="AA255" s="14"/>
      <c r="AB255" s="14"/>
      <c r="AC255" s="14"/>
      <c r="AD255" s="14"/>
      <c r="AE255" s="14"/>
      <c r="AT255" s="253" t="s">
        <v>163</v>
      </c>
      <c r="AU255" s="253" t="s">
        <v>81</v>
      </c>
      <c r="AV255" s="14" t="s">
        <v>81</v>
      </c>
      <c r="AW255" s="14" t="s">
        <v>33</v>
      </c>
      <c r="AX255" s="14" t="s">
        <v>72</v>
      </c>
      <c r="AY255" s="253" t="s">
        <v>152</v>
      </c>
    </row>
    <row r="256" s="13" customFormat="1">
      <c r="A256" s="13"/>
      <c r="B256" s="232"/>
      <c r="C256" s="233"/>
      <c r="D256" s="234" t="s">
        <v>163</v>
      </c>
      <c r="E256" s="235" t="s">
        <v>19</v>
      </c>
      <c r="F256" s="236" t="s">
        <v>443</v>
      </c>
      <c r="G256" s="233"/>
      <c r="H256" s="235" t="s">
        <v>19</v>
      </c>
      <c r="I256" s="237"/>
      <c r="J256" s="233"/>
      <c r="K256" s="233"/>
      <c r="L256" s="238"/>
      <c r="M256" s="239"/>
      <c r="N256" s="240"/>
      <c r="O256" s="240"/>
      <c r="P256" s="240"/>
      <c r="Q256" s="240"/>
      <c r="R256" s="240"/>
      <c r="S256" s="240"/>
      <c r="T256" s="241"/>
      <c r="U256" s="13"/>
      <c r="V256" s="13"/>
      <c r="W256" s="13"/>
      <c r="X256" s="13"/>
      <c r="Y256" s="13"/>
      <c r="Z256" s="13"/>
      <c r="AA256" s="13"/>
      <c r="AB256" s="13"/>
      <c r="AC256" s="13"/>
      <c r="AD256" s="13"/>
      <c r="AE256" s="13"/>
      <c r="AT256" s="242" t="s">
        <v>163</v>
      </c>
      <c r="AU256" s="242" t="s">
        <v>81</v>
      </c>
      <c r="AV256" s="13" t="s">
        <v>79</v>
      </c>
      <c r="AW256" s="13" t="s">
        <v>33</v>
      </c>
      <c r="AX256" s="13" t="s">
        <v>72</v>
      </c>
      <c r="AY256" s="242" t="s">
        <v>152</v>
      </c>
    </row>
    <row r="257" s="13" customFormat="1">
      <c r="A257" s="13"/>
      <c r="B257" s="232"/>
      <c r="C257" s="233"/>
      <c r="D257" s="234" t="s">
        <v>163</v>
      </c>
      <c r="E257" s="235" t="s">
        <v>19</v>
      </c>
      <c r="F257" s="236" t="s">
        <v>447</v>
      </c>
      <c r="G257" s="233"/>
      <c r="H257" s="235" t="s">
        <v>19</v>
      </c>
      <c r="I257" s="237"/>
      <c r="J257" s="233"/>
      <c r="K257" s="233"/>
      <c r="L257" s="238"/>
      <c r="M257" s="239"/>
      <c r="N257" s="240"/>
      <c r="O257" s="240"/>
      <c r="P257" s="240"/>
      <c r="Q257" s="240"/>
      <c r="R257" s="240"/>
      <c r="S257" s="240"/>
      <c r="T257" s="241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T257" s="242" t="s">
        <v>163</v>
      </c>
      <c r="AU257" s="242" t="s">
        <v>81</v>
      </c>
      <c r="AV257" s="13" t="s">
        <v>79</v>
      </c>
      <c r="AW257" s="13" t="s">
        <v>33</v>
      </c>
      <c r="AX257" s="13" t="s">
        <v>72</v>
      </c>
      <c r="AY257" s="242" t="s">
        <v>152</v>
      </c>
    </row>
    <row r="258" s="14" customFormat="1">
      <c r="A258" s="14"/>
      <c r="B258" s="243"/>
      <c r="C258" s="244"/>
      <c r="D258" s="234" t="s">
        <v>163</v>
      </c>
      <c r="E258" s="245" t="s">
        <v>19</v>
      </c>
      <c r="F258" s="246" t="s">
        <v>445</v>
      </c>
      <c r="G258" s="244"/>
      <c r="H258" s="247">
        <v>237</v>
      </c>
      <c r="I258" s="248"/>
      <c r="J258" s="244"/>
      <c r="K258" s="244"/>
      <c r="L258" s="249"/>
      <c r="M258" s="250"/>
      <c r="N258" s="251"/>
      <c r="O258" s="251"/>
      <c r="P258" s="251"/>
      <c r="Q258" s="251"/>
      <c r="R258" s="251"/>
      <c r="S258" s="251"/>
      <c r="T258" s="252"/>
      <c r="U258" s="14"/>
      <c r="V258" s="14"/>
      <c r="W258" s="14"/>
      <c r="X258" s="14"/>
      <c r="Y258" s="14"/>
      <c r="Z258" s="14"/>
      <c r="AA258" s="14"/>
      <c r="AB258" s="14"/>
      <c r="AC258" s="14"/>
      <c r="AD258" s="14"/>
      <c r="AE258" s="14"/>
      <c r="AT258" s="253" t="s">
        <v>163</v>
      </c>
      <c r="AU258" s="253" t="s">
        <v>81</v>
      </c>
      <c r="AV258" s="14" t="s">
        <v>81</v>
      </c>
      <c r="AW258" s="14" t="s">
        <v>33</v>
      </c>
      <c r="AX258" s="14" t="s">
        <v>72</v>
      </c>
      <c r="AY258" s="253" t="s">
        <v>152</v>
      </c>
    </row>
    <row r="259" s="15" customFormat="1">
      <c r="A259" s="15"/>
      <c r="B259" s="254"/>
      <c r="C259" s="255"/>
      <c r="D259" s="234" t="s">
        <v>163</v>
      </c>
      <c r="E259" s="256" t="s">
        <v>19</v>
      </c>
      <c r="F259" s="257" t="s">
        <v>212</v>
      </c>
      <c r="G259" s="255"/>
      <c r="H259" s="258">
        <v>518.5</v>
      </c>
      <c r="I259" s="259"/>
      <c r="J259" s="255"/>
      <c r="K259" s="255"/>
      <c r="L259" s="260"/>
      <c r="M259" s="261"/>
      <c r="N259" s="262"/>
      <c r="O259" s="262"/>
      <c r="P259" s="262"/>
      <c r="Q259" s="262"/>
      <c r="R259" s="262"/>
      <c r="S259" s="262"/>
      <c r="T259" s="263"/>
      <c r="U259" s="15"/>
      <c r="V259" s="15"/>
      <c r="W259" s="15"/>
      <c r="X259" s="15"/>
      <c r="Y259" s="15"/>
      <c r="Z259" s="15"/>
      <c r="AA259" s="15"/>
      <c r="AB259" s="15"/>
      <c r="AC259" s="15"/>
      <c r="AD259" s="15"/>
      <c r="AE259" s="15"/>
      <c r="AT259" s="264" t="s">
        <v>163</v>
      </c>
      <c r="AU259" s="264" t="s">
        <v>81</v>
      </c>
      <c r="AV259" s="15" t="s">
        <v>159</v>
      </c>
      <c r="AW259" s="15" t="s">
        <v>33</v>
      </c>
      <c r="AX259" s="15" t="s">
        <v>79</v>
      </c>
      <c r="AY259" s="264" t="s">
        <v>152</v>
      </c>
    </row>
    <row r="260" s="2" customFormat="1" ht="24.15" customHeight="1">
      <c r="A260" s="40"/>
      <c r="B260" s="41"/>
      <c r="C260" s="214" t="s">
        <v>456</v>
      </c>
      <c r="D260" s="214" t="s">
        <v>154</v>
      </c>
      <c r="E260" s="215" t="s">
        <v>457</v>
      </c>
      <c r="F260" s="216" t="s">
        <v>458</v>
      </c>
      <c r="G260" s="217" t="s">
        <v>182</v>
      </c>
      <c r="H260" s="218">
        <v>17</v>
      </c>
      <c r="I260" s="219"/>
      <c r="J260" s="220">
        <f>ROUND(I260*H260,2)</f>
        <v>0</v>
      </c>
      <c r="K260" s="216" t="s">
        <v>158</v>
      </c>
      <c r="L260" s="46"/>
      <c r="M260" s="221" t="s">
        <v>19</v>
      </c>
      <c r="N260" s="222" t="s">
        <v>43</v>
      </c>
      <c r="O260" s="86"/>
      <c r="P260" s="223">
        <f>O260*H260</f>
        <v>0</v>
      </c>
      <c r="Q260" s="223">
        <v>0</v>
      </c>
      <c r="R260" s="223">
        <f>Q260*H260</f>
        <v>0</v>
      </c>
      <c r="S260" s="223">
        <v>0</v>
      </c>
      <c r="T260" s="224">
        <f>S260*H260</f>
        <v>0</v>
      </c>
      <c r="U260" s="40"/>
      <c r="V260" s="40"/>
      <c r="W260" s="40"/>
      <c r="X260" s="40"/>
      <c r="Y260" s="40"/>
      <c r="Z260" s="40"/>
      <c r="AA260" s="40"/>
      <c r="AB260" s="40"/>
      <c r="AC260" s="40"/>
      <c r="AD260" s="40"/>
      <c r="AE260" s="40"/>
      <c r="AR260" s="225" t="s">
        <v>159</v>
      </c>
      <c r="AT260" s="225" t="s">
        <v>154</v>
      </c>
      <c r="AU260" s="225" t="s">
        <v>81</v>
      </c>
      <c r="AY260" s="19" t="s">
        <v>152</v>
      </c>
      <c r="BE260" s="226">
        <f>IF(N260="základní",J260,0)</f>
        <v>0</v>
      </c>
      <c r="BF260" s="226">
        <f>IF(N260="snížená",J260,0)</f>
        <v>0</v>
      </c>
      <c r="BG260" s="226">
        <f>IF(N260="zákl. přenesená",J260,0)</f>
        <v>0</v>
      </c>
      <c r="BH260" s="226">
        <f>IF(N260="sníž. přenesená",J260,0)</f>
        <v>0</v>
      </c>
      <c r="BI260" s="226">
        <f>IF(N260="nulová",J260,0)</f>
        <v>0</v>
      </c>
      <c r="BJ260" s="19" t="s">
        <v>79</v>
      </c>
      <c r="BK260" s="226">
        <f>ROUND(I260*H260,2)</f>
        <v>0</v>
      </c>
      <c r="BL260" s="19" t="s">
        <v>159</v>
      </c>
      <c r="BM260" s="225" t="s">
        <v>459</v>
      </c>
    </row>
    <row r="261" s="2" customFormat="1">
      <c r="A261" s="40"/>
      <c r="B261" s="41"/>
      <c r="C261" s="42"/>
      <c r="D261" s="227" t="s">
        <v>161</v>
      </c>
      <c r="E261" s="42"/>
      <c r="F261" s="228" t="s">
        <v>460</v>
      </c>
      <c r="G261" s="42"/>
      <c r="H261" s="42"/>
      <c r="I261" s="229"/>
      <c r="J261" s="42"/>
      <c r="K261" s="42"/>
      <c r="L261" s="46"/>
      <c r="M261" s="230"/>
      <c r="N261" s="231"/>
      <c r="O261" s="86"/>
      <c r="P261" s="86"/>
      <c r="Q261" s="86"/>
      <c r="R261" s="86"/>
      <c r="S261" s="86"/>
      <c r="T261" s="87"/>
      <c r="U261" s="40"/>
      <c r="V261" s="40"/>
      <c r="W261" s="40"/>
      <c r="X261" s="40"/>
      <c r="Y261" s="40"/>
      <c r="Z261" s="40"/>
      <c r="AA261" s="40"/>
      <c r="AB261" s="40"/>
      <c r="AC261" s="40"/>
      <c r="AD261" s="40"/>
      <c r="AE261" s="40"/>
      <c r="AT261" s="19" t="s">
        <v>161</v>
      </c>
      <c r="AU261" s="19" t="s">
        <v>81</v>
      </c>
    </row>
    <row r="262" s="13" customFormat="1">
      <c r="A262" s="13"/>
      <c r="B262" s="232"/>
      <c r="C262" s="233"/>
      <c r="D262" s="234" t="s">
        <v>163</v>
      </c>
      <c r="E262" s="235" t="s">
        <v>19</v>
      </c>
      <c r="F262" s="236" t="s">
        <v>461</v>
      </c>
      <c r="G262" s="233"/>
      <c r="H262" s="235" t="s">
        <v>19</v>
      </c>
      <c r="I262" s="237"/>
      <c r="J262" s="233"/>
      <c r="K262" s="233"/>
      <c r="L262" s="238"/>
      <c r="M262" s="239"/>
      <c r="N262" s="240"/>
      <c r="O262" s="240"/>
      <c r="P262" s="240"/>
      <c r="Q262" s="240"/>
      <c r="R262" s="240"/>
      <c r="S262" s="240"/>
      <c r="T262" s="241"/>
      <c r="U262" s="13"/>
      <c r="V262" s="13"/>
      <c r="W262" s="13"/>
      <c r="X262" s="13"/>
      <c r="Y262" s="13"/>
      <c r="Z262" s="13"/>
      <c r="AA262" s="13"/>
      <c r="AB262" s="13"/>
      <c r="AC262" s="13"/>
      <c r="AD262" s="13"/>
      <c r="AE262" s="13"/>
      <c r="AT262" s="242" t="s">
        <v>163</v>
      </c>
      <c r="AU262" s="242" t="s">
        <v>81</v>
      </c>
      <c r="AV262" s="13" t="s">
        <v>79</v>
      </c>
      <c r="AW262" s="13" t="s">
        <v>33</v>
      </c>
      <c r="AX262" s="13" t="s">
        <v>72</v>
      </c>
      <c r="AY262" s="242" t="s">
        <v>152</v>
      </c>
    </row>
    <row r="263" s="14" customFormat="1">
      <c r="A263" s="14"/>
      <c r="B263" s="243"/>
      <c r="C263" s="244"/>
      <c r="D263" s="234" t="s">
        <v>163</v>
      </c>
      <c r="E263" s="245" t="s">
        <v>19</v>
      </c>
      <c r="F263" s="246" t="s">
        <v>261</v>
      </c>
      <c r="G263" s="244"/>
      <c r="H263" s="247">
        <v>17</v>
      </c>
      <c r="I263" s="248"/>
      <c r="J263" s="244"/>
      <c r="K263" s="244"/>
      <c r="L263" s="249"/>
      <c r="M263" s="250"/>
      <c r="N263" s="251"/>
      <c r="O263" s="251"/>
      <c r="P263" s="251"/>
      <c r="Q263" s="251"/>
      <c r="R263" s="251"/>
      <c r="S263" s="251"/>
      <c r="T263" s="252"/>
      <c r="U263" s="14"/>
      <c r="V263" s="14"/>
      <c r="W263" s="14"/>
      <c r="X263" s="14"/>
      <c r="Y263" s="14"/>
      <c r="Z263" s="14"/>
      <c r="AA263" s="14"/>
      <c r="AB263" s="14"/>
      <c r="AC263" s="14"/>
      <c r="AD263" s="14"/>
      <c r="AE263" s="14"/>
      <c r="AT263" s="253" t="s">
        <v>163</v>
      </c>
      <c r="AU263" s="253" t="s">
        <v>81</v>
      </c>
      <c r="AV263" s="14" t="s">
        <v>81</v>
      </c>
      <c r="AW263" s="14" t="s">
        <v>33</v>
      </c>
      <c r="AX263" s="14" t="s">
        <v>79</v>
      </c>
      <c r="AY263" s="253" t="s">
        <v>152</v>
      </c>
    </row>
    <row r="264" s="2" customFormat="1" ht="16.5" customHeight="1">
      <c r="A264" s="40"/>
      <c r="B264" s="41"/>
      <c r="C264" s="214" t="s">
        <v>462</v>
      </c>
      <c r="D264" s="214" t="s">
        <v>154</v>
      </c>
      <c r="E264" s="215" t="s">
        <v>463</v>
      </c>
      <c r="F264" s="216" t="s">
        <v>464</v>
      </c>
      <c r="G264" s="217" t="s">
        <v>182</v>
      </c>
      <c r="H264" s="218">
        <v>34</v>
      </c>
      <c r="I264" s="219"/>
      <c r="J264" s="220">
        <f>ROUND(I264*H264,2)</f>
        <v>0</v>
      </c>
      <c r="K264" s="216" t="s">
        <v>158</v>
      </c>
      <c r="L264" s="46"/>
      <c r="M264" s="221" t="s">
        <v>19</v>
      </c>
      <c r="N264" s="222" t="s">
        <v>43</v>
      </c>
      <c r="O264" s="86"/>
      <c r="P264" s="223">
        <f>O264*H264</f>
        <v>0</v>
      </c>
      <c r="Q264" s="223">
        <v>0</v>
      </c>
      <c r="R264" s="223">
        <f>Q264*H264</f>
        <v>0</v>
      </c>
      <c r="S264" s="223">
        <v>0</v>
      </c>
      <c r="T264" s="224">
        <f>S264*H264</f>
        <v>0</v>
      </c>
      <c r="U264" s="40"/>
      <c r="V264" s="40"/>
      <c r="W264" s="40"/>
      <c r="X264" s="40"/>
      <c r="Y264" s="40"/>
      <c r="Z264" s="40"/>
      <c r="AA264" s="40"/>
      <c r="AB264" s="40"/>
      <c r="AC264" s="40"/>
      <c r="AD264" s="40"/>
      <c r="AE264" s="40"/>
      <c r="AR264" s="225" t="s">
        <v>159</v>
      </c>
      <c r="AT264" s="225" t="s">
        <v>154</v>
      </c>
      <c r="AU264" s="225" t="s">
        <v>81</v>
      </c>
      <c r="AY264" s="19" t="s">
        <v>152</v>
      </c>
      <c r="BE264" s="226">
        <f>IF(N264="základní",J264,0)</f>
        <v>0</v>
      </c>
      <c r="BF264" s="226">
        <f>IF(N264="snížená",J264,0)</f>
        <v>0</v>
      </c>
      <c r="BG264" s="226">
        <f>IF(N264="zákl. přenesená",J264,0)</f>
        <v>0</v>
      </c>
      <c r="BH264" s="226">
        <f>IF(N264="sníž. přenesená",J264,0)</f>
        <v>0</v>
      </c>
      <c r="BI264" s="226">
        <f>IF(N264="nulová",J264,0)</f>
        <v>0</v>
      </c>
      <c r="BJ264" s="19" t="s">
        <v>79</v>
      </c>
      <c r="BK264" s="226">
        <f>ROUND(I264*H264,2)</f>
        <v>0</v>
      </c>
      <c r="BL264" s="19" t="s">
        <v>159</v>
      </c>
      <c r="BM264" s="225" t="s">
        <v>465</v>
      </c>
    </row>
    <row r="265" s="2" customFormat="1">
      <c r="A265" s="40"/>
      <c r="B265" s="41"/>
      <c r="C265" s="42"/>
      <c r="D265" s="227" t="s">
        <v>161</v>
      </c>
      <c r="E265" s="42"/>
      <c r="F265" s="228" t="s">
        <v>466</v>
      </c>
      <c r="G265" s="42"/>
      <c r="H265" s="42"/>
      <c r="I265" s="229"/>
      <c r="J265" s="42"/>
      <c r="K265" s="42"/>
      <c r="L265" s="46"/>
      <c r="M265" s="230"/>
      <c r="N265" s="231"/>
      <c r="O265" s="86"/>
      <c r="P265" s="86"/>
      <c r="Q265" s="86"/>
      <c r="R265" s="86"/>
      <c r="S265" s="86"/>
      <c r="T265" s="87"/>
      <c r="U265" s="40"/>
      <c r="V265" s="40"/>
      <c r="W265" s="40"/>
      <c r="X265" s="40"/>
      <c r="Y265" s="40"/>
      <c r="Z265" s="40"/>
      <c r="AA265" s="40"/>
      <c r="AB265" s="40"/>
      <c r="AC265" s="40"/>
      <c r="AD265" s="40"/>
      <c r="AE265" s="40"/>
      <c r="AT265" s="19" t="s">
        <v>161</v>
      </c>
      <c r="AU265" s="19" t="s">
        <v>81</v>
      </c>
    </row>
    <row r="266" s="13" customFormat="1">
      <c r="A266" s="13"/>
      <c r="B266" s="232"/>
      <c r="C266" s="233"/>
      <c r="D266" s="234" t="s">
        <v>163</v>
      </c>
      <c r="E266" s="235" t="s">
        <v>19</v>
      </c>
      <c r="F266" s="236" t="s">
        <v>461</v>
      </c>
      <c r="G266" s="233"/>
      <c r="H266" s="235" t="s">
        <v>19</v>
      </c>
      <c r="I266" s="237"/>
      <c r="J266" s="233"/>
      <c r="K266" s="233"/>
      <c r="L266" s="238"/>
      <c r="M266" s="239"/>
      <c r="N266" s="240"/>
      <c r="O266" s="240"/>
      <c r="P266" s="240"/>
      <c r="Q266" s="240"/>
      <c r="R266" s="240"/>
      <c r="S266" s="240"/>
      <c r="T266" s="241"/>
      <c r="U266" s="13"/>
      <c r="V266" s="13"/>
      <c r="W266" s="13"/>
      <c r="X266" s="13"/>
      <c r="Y266" s="13"/>
      <c r="Z266" s="13"/>
      <c r="AA266" s="13"/>
      <c r="AB266" s="13"/>
      <c r="AC266" s="13"/>
      <c r="AD266" s="13"/>
      <c r="AE266" s="13"/>
      <c r="AT266" s="242" t="s">
        <v>163</v>
      </c>
      <c r="AU266" s="242" t="s">
        <v>81</v>
      </c>
      <c r="AV266" s="13" t="s">
        <v>79</v>
      </c>
      <c r="AW266" s="13" t="s">
        <v>33</v>
      </c>
      <c r="AX266" s="13" t="s">
        <v>72</v>
      </c>
      <c r="AY266" s="242" t="s">
        <v>152</v>
      </c>
    </row>
    <row r="267" s="14" customFormat="1">
      <c r="A267" s="14"/>
      <c r="B267" s="243"/>
      <c r="C267" s="244"/>
      <c r="D267" s="234" t="s">
        <v>163</v>
      </c>
      <c r="E267" s="245" t="s">
        <v>19</v>
      </c>
      <c r="F267" s="246" t="s">
        <v>467</v>
      </c>
      <c r="G267" s="244"/>
      <c r="H267" s="247">
        <v>34</v>
      </c>
      <c r="I267" s="248"/>
      <c r="J267" s="244"/>
      <c r="K267" s="244"/>
      <c r="L267" s="249"/>
      <c r="M267" s="250"/>
      <c r="N267" s="251"/>
      <c r="O267" s="251"/>
      <c r="P267" s="251"/>
      <c r="Q267" s="251"/>
      <c r="R267" s="251"/>
      <c r="S267" s="251"/>
      <c r="T267" s="252"/>
      <c r="U267" s="14"/>
      <c r="V267" s="14"/>
      <c r="W267" s="14"/>
      <c r="X267" s="14"/>
      <c r="Y267" s="14"/>
      <c r="Z267" s="14"/>
      <c r="AA267" s="14"/>
      <c r="AB267" s="14"/>
      <c r="AC267" s="14"/>
      <c r="AD267" s="14"/>
      <c r="AE267" s="14"/>
      <c r="AT267" s="253" t="s">
        <v>163</v>
      </c>
      <c r="AU267" s="253" t="s">
        <v>81</v>
      </c>
      <c r="AV267" s="14" t="s">
        <v>81</v>
      </c>
      <c r="AW267" s="14" t="s">
        <v>33</v>
      </c>
      <c r="AX267" s="14" t="s">
        <v>79</v>
      </c>
      <c r="AY267" s="253" t="s">
        <v>152</v>
      </c>
    </row>
    <row r="268" s="2" customFormat="1" ht="16.5" customHeight="1">
      <c r="A268" s="40"/>
      <c r="B268" s="41"/>
      <c r="C268" s="214" t="s">
        <v>468</v>
      </c>
      <c r="D268" s="214" t="s">
        <v>154</v>
      </c>
      <c r="E268" s="215" t="s">
        <v>469</v>
      </c>
      <c r="F268" s="216" t="s">
        <v>470</v>
      </c>
      <c r="G268" s="217" t="s">
        <v>182</v>
      </c>
      <c r="H268" s="218">
        <v>673.5</v>
      </c>
      <c r="I268" s="219"/>
      <c r="J268" s="220">
        <f>ROUND(I268*H268,2)</f>
        <v>0</v>
      </c>
      <c r="K268" s="216" t="s">
        <v>158</v>
      </c>
      <c r="L268" s="46"/>
      <c r="M268" s="221" t="s">
        <v>19</v>
      </c>
      <c r="N268" s="222" t="s">
        <v>43</v>
      </c>
      <c r="O268" s="86"/>
      <c r="P268" s="223">
        <f>O268*H268</f>
        <v>0</v>
      </c>
      <c r="Q268" s="223">
        <v>0</v>
      </c>
      <c r="R268" s="223">
        <f>Q268*H268</f>
        <v>0</v>
      </c>
      <c r="S268" s="223">
        <v>0</v>
      </c>
      <c r="T268" s="224">
        <f>S268*H268</f>
        <v>0</v>
      </c>
      <c r="U268" s="40"/>
      <c r="V268" s="40"/>
      <c r="W268" s="40"/>
      <c r="X268" s="40"/>
      <c r="Y268" s="40"/>
      <c r="Z268" s="40"/>
      <c r="AA268" s="40"/>
      <c r="AB268" s="40"/>
      <c r="AC268" s="40"/>
      <c r="AD268" s="40"/>
      <c r="AE268" s="40"/>
      <c r="AR268" s="225" t="s">
        <v>159</v>
      </c>
      <c r="AT268" s="225" t="s">
        <v>154</v>
      </c>
      <c r="AU268" s="225" t="s">
        <v>81</v>
      </c>
      <c r="AY268" s="19" t="s">
        <v>152</v>
      </c>
      <c r="BE268" s="226">
        <f>IF(N268="základní",J268,0)</f>
        <v>0</v>
      </c>
      <c r="BF268" s="226">
        <f>IF(N268="snížená",J268,0)</f>
        <v>0</v>
      </c>
      <c r="BG268" s="226">
        <f>IF(N268="zákl. přenesená",J268,0)</f>
        <v>0</v>
      </c>
      <c r="BH268" s="226">
        <f>IF(N268="sníž. přenesená",J268,0)</f>
        <v>0</v>
      </c>
      <c r="BI268" s="226">
        <f>IF(N268="nulová",J268,0)</f>
        <v>0</v>
      </c>
      <c r="BJ268" s="19" t="s">
        <v>79</v>
      </c>
      <c r="BK268" s="226">
        <f>ROUND(I268*H268,2)</f>
        <v>0</v>
      </c>
      <c r="BL268" s="19" t="s">
        <v>159</v>
      </c>
      <c r="BM268" s="225" t="s">
        <v>471</v>
      </c>
    </row>
    <row r="269" s="2" customFormat="1">
      <c r="A269" s="40"/>
      <c r="B269" s="41"/>
      <c r="C269" s="42"/>
      <c r="D269" s="227" t="s">
        <v>161</v>
      </c>
      <c r="E269" s="42"/>
      <c r="F269" s="228" t="s">
        <v>472</v>
      </c>
      <c r="G269" s="42"/>
      <c r="H269" s="42"/>
      <c r="I269" s="229"/>
      <c r="J269" s="42"/>
      <c r="K269" s="42"/>
      <c r="L269" s="46"/>
      <c r="M269" s="230"/>
      <c r="N269" s="231"/>
      <c r="O269" s="86"/>
      <c r="P269" s="86"/>
      <c r="Q269" s="86"/>
      <c r="R269" s="86"/>
      <c r="S269" s="86"/>
      <c r="T269" s="87"/>
      <c r="U269" s="40"/>
      <c r="V269" s="40"/>
      <c r="W269" s="40"/>
      <c r="X269" s="40"/>
      <c r="Y269" s="40"/>
      <c r="Z269" s="40"/>
      <c r="AA269" s="40"/>
      <c r="AB269" s="40"/>
      <c r="AC269" s="40"/>
      <c r="AD269" s="40"/>
      <c r="AE269" s="40"/>
      <c r="AT269" s="19" t="s">
        <v>161</v>
      </c>
      <c r="AU269" s="19" t="s">
        <v>81</v>
      </c>
    </row>
    <row r="270" s="13" customFormat="1">
      <c r="A270" s="13"/>
      <c r="B270" s="232"/>
      <c r="C270" s="233"/>
      <c r="D270" s="234" t="s">
        <v>163</v>
      </c>
      <c r="E270" s="235" t="s">
        <v>19</v>
      </c>
      <c r="F270" s="236" t="s">
        <v>421</v>
      </c>
      <c r="G270" s="233"/>
      <c r="H270" s="235" t="s">
        <v>19</v>
      </c>
      <c r="I270" s="237"/>
      <c r="J270" s="233"/>
      <c r="K270" s="233"/>
      <c r="L270" s="238"/>
      <c r="M270" s="239"/>
      <c r="N270" s="240"/>
      <c r="O270" s="240"/>
      <c r="P270" s="240"/>
      <c r="Q270" s="240"/>
      <c r="R270" s="240"/>
      <c r="S270" s="240"/>
      <c r="T270" s="241"/>
      <c r="U270" s="13"/>
      <c r="V270" s="13"/>
      <c r="W270" s="13"/>
      <c r="X270" s="13"/>
      <c r="Y270" s="13"/>
      <c r="Z270" s="13"/>
      <c r="AA270" s="13"/>
      <c r="AB270" s="13"/>
      <c r="AC270" s="13"/>
      <c r="AD270" s="13"/>
      <c r="AE270" s="13"/>
      <c r="AT270" s="242" t="s">
        <v>163</v>
      </c>
      <c r="AU270" s="242" t="s">
        <v>81</v>
      </c>
      <c r="AV270" s="13" t="s">
        <v>79</v>
      </c>
      <c r="AW270" s="13" t="s">
        <v>33</v>
      </c>
      <c r="AX270" s="13" t="s">
        <v>72</v>
      </c>
      <c r="AY270" s="242" t="s">
        <v>152</v>
      </c>
    </row>
    <row r="271" s="14" customFormat="1">
      <c r="A271" s="14"/>
      <c r="B271" s="243"/>
      <c r="C271" s="244"/>
      <c r="D271" s="234" t="s">
        <v>163</v>
      </c>
      <c r="E271" s="245" t="s">
        <v>19</v>
      </c>
      <c r="F271" s="246" t="s">
        <v>422</v>
      </c>
      <c r="G271" s="244"/>
      <c r="H271" s="247">
        <v>673.5</v>
      </c>
      <c r="I271" s="248"/>
      <c r="J271" s="244"/>
      <c r="K271" s="244"/>
      <c r="L271" s="249"/>
      <c r="M271" s="250"/>
      <c r="N271" s="251"/>
      <c r="O271" s="251"/>
      <c r="P271" s="251"/>
      <c r="Q271" s="251"/>
      <c r="R271" s="251"/>
      <c r="S271" s="251"/>
      <c r="T271" s="252"/>
      <c r="U271" s="14"/>
      <c r="V271" s="14"/>
      <c r="W271" s="14"/>
      <c r="X271" s="14"/>
      <c r="Y271" s="14"/>
      <c r="Z271" s="14"/>
      <c r="AA271" s="14"/>
      <c r="AB271" s="14"/>
      <c r="AC271" s="14"/>
      <c r="AD271" s="14"/>
      <c r="AE271" s="14"/>
      <c r="AT271" s="253" t="s">
        <v>163</v>
      </c>
      <c r="AU271" s="253" t="s">
        <v>81</v>
      </c>
      <c r="AV271" s="14" t="s">
        <v>81</v>
      </c>
      <c r="AW271" s="14" t="s">
        <v>33</v>
      </c>
      <c r="AX271" s="14" t="s">
        <v>79</v>
      </c>
      <c r="AY271" s="253" t="s">
        <v>152</v>
      </c>
    </row>
    <row r="272" s="2" customFormat="1" ht="24.15" customHeight="1">
      <c r="A272" s="40"/>
      <c r="B272" s="41"/>
      <c r="C272" s="214" t="s">
        <v>473</v>
      </c>
      <c r="D272" s="214" t="s">
        <v>154</v>
      </c>
      <c r="E272" s="215" t="s">
        <v>474</v>
      </c>
      <c r="F272" s="216" t="s">
        <v>475</v>
      </c>
      <c r="G272" s="217" t="s">
        <v>182</v>
      </c>
      <c r="H272" s="218">
        <v>17</v>
      </c>
      <c r="I272" s="219"/>
      <c r="J272" s="220">
        <f>ROUND(I272*H272,2)</f>
        <v>0</v>
      </c>
      <c r="K272" s="216" t="s">
        <v>158</v>
      </c>
      <c r="L272" s="46"/>
      <c r="M272" s="221" t="s">
        <v>19</v>
      </c>
      <c r="N272" s="222" t="s">
        <v>43</v>
      </c>
      <c r="O272" s="86"/>
      <c r="P272" s="223">
        <f>O272*H272</f>
        <v>0</v>
      </c>
      <c r="Q272" s="223">
        <v>0</v>
      </c>
      <c r="R272" s="223">
        <f>Q272*H272</f>
        <v>0</v>
      </c>
      <c r="S272" s="223">
        <v>0</v>
      </c>
      <c r="T272" s="224">
        <f>S272*H272</f>
        <v>0</v>
      </c>
      <c r="U272" s="40"/>
      <c r="V272" s="40"/>
      <c r="W272" s="40"/>
      <c r="X272" s="40"/>
      <c r="Y272" s="40"/>
      <c r="Z272" s="40"/>
      <c r="AA272" s="40"/>
      <c r="AB272" s="40"/>
      <c r="AC272" s="40"/>
      <c r="AD272" s="40"/>
      <c r="AE272" s="40"/>
      <c r="AR272" s="225" t="s">
        <v>159</v>
      </c>
      <c r="AT272" s="225" t="s">
        <v>154</v>
      </c>
      <c r="AU272" s="225" t="s">
        <v>81</v>
      </c>
      <c r="AY272" s="19" t="s">
        <v>152</v>
      </c>
      <c r="BE272" s="226">
        <f>IF(N272="základní",J272,0)</f>
        <v>0</v>
      </c>
      <c r="BF272" s="226">
        <f>IF(N272="snížená",J272,0)</f>
        <v>0</v>
      </c>
      <c r="BG272" s="226">
        <f>IF(N272="zákl. přenesená",J272,0)</f>
        <v>0</v>
      </c>
      <c r="BH272" s="226">
        <f>IF(N272="sníž. přenesená",J272,0)</f>
        <v>0</v>
      </c>
      <c r="BI272" s="226">
        <f>IF(N272="nulová",J272,0)</f>
        <v>0</v>
      </c>
      <c r="BJ272" s="19" t="s">
        <v>79</v>
      </c>
      <c r="BK272" s="226">
        <f>ROUND(I272*H272,2)</f>
        <v>0</v>
      </c>
      <c r="BL272" s="19" t="s">
        <v>159</v>
      </c>
      <c r="BM272" s="225" t="s">
        <v>476</v>
      </c>
    </row>
    <row r="273" s="2" customFormat="1">
      <c r="A273" s="40"/>
      <c r="B273" s="41"/>
      <c r="C273" s="42"/>
      <c r="D273" s="227" t="s">
        <v>161</v>
      </c>
      <c r="E273" s="42"/>
      <c r="F273" s="228" t="s">
        <v>477</v>
      </c>
      <c r="G273" s="42"/>
      <c r="H273" s="42"/>
      <c r="I273" s="229"/>
      <c r="J273" s="42"/>
      <c r="K273" s="42"/>
      <c r="L273" s="46"/>
      <c r="M273" s="230"/>
      <c r="N273" s="231"/>
      <c r="O273" s="86"/>
      <c r="P273" s="86"/>
      <c r="Q273" s="86"/>
      <c r="R273" s="86"/>
      <c r="S273" s="86"/>
      <c r="T273" s="87"/>
      <c r="U273" s="40"/>
      <c r="V273" s="40"/>
      <c r="W273" s="40"/>
      <c r="X273" s="40"/>
      <c r="Y273" s="40"/>
      <c r="Z273" s="40"/>
      <c r="AA273" s="40"/>
      <c r="AB273" s="40"/>
      <c r="AC273" s="40"/>
      <c r="AD273" s="40"/>
      <c r="AE273" s="40"/>
      <c r="AT273" s="19" t="s">
        <v>161</v>
      </c>
      <c r="AU273" s="19" t="s">
        <v>81</v>
      </c>
    </row>
    <row r="274" s="13" customFormat="1">
      <c r="A274" s="13"/>
      <c r="B274" s="232"/>
      <c r="C274" s="233"/>
      <c r="D274" s="234" t="s">
        <v>163</v>
      </c>
      <c r="E274" s="235" t="s">
        <v>19</v>
      </c>
      <c r="F274" s="236" t="s">
        <v>461</v>
      </c>
      <c r="G274" s="233"/>
      <c r="H274" s="235" t="s">
        <v>19</v>
      </c>
      <c r="I274" s="237"/>
      <c r="J274" s="233"/>
      <c r="K274" s="233"/>
      <c r="L274" s="238"/>
      <c r="M274" s="239"/>
      <c r="N274" s="240"/>
      <c r="O274" s="240"/>
      <c r="P274" s="240"/>
      <c r="Q274" s="240"/>
      <c r="R274" s="240"/>
      <c r="S274" s="240"/>
      <c r="T274" s="241"/>
      <c r="U274" s="13"/>
      <c r="V274" s="13"/>
      <c r="W274" s="13"/>
      <c r="X274" s="13"/>
      <c r="Y274" s="13"/>
      <c r="Z274" s="13"/>
      <c r="AA274" s="13"/>
      <c r="AB274" s="13"/>
      <c r="AC274" s="13"/>
      <c r="AD274" s="13"/>
      <c r="AE274" s="13"/>
      <c r="AT274" s="242" t="s">
        <v>163</v>
      </c>
      <c r="AU274" s="242" t="s">
        <v>81</v>
      </c>
      <c r="AV274" s="13" t="s">
        <v>79</v>
      </c>
      <c r="AW274" s="13" t="s">
        <v>33</v>
      </c>
      <c r="AX274" s="13" t="s">
        <v>72</v>
      </c>
      <c r="AY274" s="242" t="s">
        <v>152</v>
      </c>
    </row>
    <row r="275" s="14" customFormat="1">
      <c r="A275" s="14"/>
      <c r="B275" s="243"/>
      <c r="C275" s="244"/>
      <c r="D275" s="234" t="s">
        <v>163</v>
      </c>
      <c r="E275" s="245" t="s">
        <v>19</v>
      </c>
      <c r="F275" s="246" t="s">
        <v>261</v>
      </c>
      <c r="G275" s="244"/>
      <c r="H275" s="247">
        <v>17</v>
      </c>
      <c r="I275" s="248"/>
      <c r="J275" s="244"/>
      <c r="K275" s="244"/>
      <c r="L275" s="249"/>
      <c r="M275" s="250"/>
      <c r="N275" s="251"/>
      <c r="O275" s="251"/>
      <c r="P275" s="251"/>
      <c r="Q275" s="251"/>
      <c r="R275" s="251"/>
      <c r="S275" s="251"/>
      <c r="T275" s="252"/>
      <c r="U275" s="14"/>
      <c r="V275" s="14"/>
      <c r="W275" s="14"/>
      <c r="X275" s="14"/>
      <c r="Y275" s="14"/>
      <c r="Z275" s="14"/>
      <c r="AA275" s="14"/>
      <c r="AB275" s="14"/>
      <c r="AC275" s="14"/>
      <c r="AD275" s="14"/>
      <c r="AE275" s="14"/>
      <c r="AT275" s="253" t="s">
        <v>163</v>
      </c>
      <c r="AU275" s="253" t="s">
        <v>81</v>
      </c>
      <c r="AV275" s="14" t="s">
        <v>81</v>
      </c>
      <c r="AW275" s="14" t="s">
        <v>33</v>
      </c>
      <c r="AX275" s="14" t="s">
        <v>79</v>
      </c>
      <c r="AY275" s="253" t="s">
        <v>152</v>
      </c>
    </row>
    <row r="276" s="2" customFormat="1" ht="24.15" customHeight="1">
      <c r="A276" s="40"/>
      <c r="B276" s="41"/>
      <c r="C276" s="214" t="s">
        <v>478</v>
      </c>
      <c r="D276" s="214" t="s">
        <v>154</v>
      </c>
      <c r="E276" s="215" t="s">
        <v>479</v>
      </c>
      <c r="F276" s="216" t="s">
        <v>480</v>
      </c>
      <c r="G276" s="217" t="s">
        <v>182</v>
      </c>
      <c r="H276" s="218">
        <v>673.5</v>
      </c>
      <c r="I276" s="219"/>
      <c r="J276" s="220">
        <f>ROUND(I276*H276,2)</f>
        <v>0</v>
      </c>
      <c r="K276" s="216" t="s">
        <v>158</v>
      </c>
      <c r="L276" s="46"/>
      <c r="M276" s="221" t="s">
        <v>19</v>
      </c>
      <c r="N276" s="222" t="s">
        <v>43</v>
      </c>
      <c r="O276" s="86"/>
      <c r="P276" s="223">
        <f>O276*H276</f>
        <v>0</v>
      </c>
      <c r="Q276" s="223">
        <v>0</v>
      </c>
      <c r="R276" s="223">
        <f>Q276*H276</f>
        <v>0</v>
      </c>
      <c r="S276" s="223">
        <v>0</v>
      </c>
      <c r="T276" s="224">
        <f>S276*H276</f>
        <v>0</v>
      </c>
      <c r="U276" s="40"/>
      <c r="V276" s="40"/>
      <c r="W276" s="40"/>
      <c r="X276" s="40"/>
      <c r="Y276" s="40"/>
      <c r="Z276" s="40"/>
      <c r="AA276" s="40"/>
      <c r="AB276" s="40"/>
      <c r="AC276" s="40"/>
      <c r="AD276" s="40"/>
      <c r="AE276" s="40"/>
      <c r="AR276" s="225" t="s">
        <v>159</v>
      </c>
      <c r="AT276" s="225" t="s">
        <v>154</v>
      </c>
      <c r="AU276" s="225" t="s">
        <v>81</v>
      </c>
      <c r="AY276" s="19" t="s">
        <v>152</v>
      </c>
      <c r="BE276" s="226">
        <f>IF(N276="základní",J276,0)</f>
        <v>0</v>
      </c>
      <c r="BF276" s="226">
        <f>IF(N276="snížená",J276,0)</f>
        <v>0</v>
      </c>
      <c r="BG276" s="226">
        <f>IF(N276="zákl. přenesená",J276,0)</f>
        <v>0</v>
      </c>
      <c r="BH276" s="226">
        <f>IF(N276="sníž. přenesená",J276,0)</f>
        <v>0</v>
      </c>
      <c r="BI276" s="226">
        <f>IF(N276="nulová",J276,0)</f>
        <v>0</v>
      </c>
      <c r="BJ276" s="19" t="s">
        <v>79</v>
      </c>
      <c r="BK276" s="226">
        <f>ROUND(I276*H276,2)</f>
        <v>0</v>
      </c>
      <c r="BL276" s="19" t="s">
        <v>159</v>
      </c>
      <c r="BM276" s="225" t="s">
        <v>481</v>
      </c>
    </row>
    <row r="277" s="2" customFormat="1">
      <c r="A277" s="40"/>
      <c r="B277" s="41"/>
      <c r="C277" s="42"/>
      <c r="D277" s="227" t="s">
        <v>161</v>
      </c>
      <c r="E277" s="42"/>
      <c r="F277" s="228" t="s">
        <v>482</v>
      </c>
      <c r="G277" s="42"/>
      <c r="H277" s="42"/>
      <c r="I277" s="229"/>
      <c r="J277" s="42"/>
      <c r="K277" s="42"/>
      <c r="L277" s="46"/>
      <c r="M277" s="230"/>
      <c r="N277" s="231"/>
      <c r="O277" s="86"/>
      <c r="P277" s="86"/>
      <c r="Q277" s="86"/>
      <c r="R277" s="86"/>
      <c r="S277" s="86"/>
      <c r="T277" s="87"/>
      <c r="U277" s="40"/>
      <c r="V277" s="40"/>
      <c r="W277" s="40"/>
      <c r="X277" s="40"/>
      <c r="Y277" s="40"/>
      <c r="Z277" s="40"/>
      <c r="AA277" s="40"/>
      <c r="AB277" s="40"/>
      <c r="AC277" s="40"/>
      <c r="AD277" s="40"/>
      <c r="AE277" s="40"/>
      <c r="AT277" s="19" t="s">
        <v>161</v>
      </c>
      <c r="AU277" s="19" t="s">
        <v>81</v>
      </c>
    </row>
    <row r="278" s="13" customFormat="1">
      <c r="A278" s="13"/>
      <c r="B278" s="232"/>
      <c r="C278" s="233"/>
      <c r="D278" s="234" t="s">
        <v>163</v>
      </c>
      <c r="E278" s="235" t="s">
        <v>19</v>
      </c>
      <c r="F278" s="236" t="s">
        <v>421</v>
      </c>
      <c r="G278" s="233"/>
      <c r="H278" s="235" t="s">
        <v>19</v>
      </c>
      <c r="I278" s="237"/>
      <c r="J278" s="233"/>
      <c r="K278" s="233"/>
      <c r="L278" s="238"/>
      <c r="M278" s="239"/>
      <c r="N278" s="240"/>
      <c r="O278" s="240"/>
      <c r="P278" s="240"/>
      <c r="Q278" s="240"/>
      <c r="R278" s="240"/>
      <c r="S278" s="240"/>
      <c r="T278" s="241"/>
      <c r="U278" s="13"/>
      <c r="V278" s="13"/>
      <c r="W278" s="13"/>
      <c r="X278" s="13"/>
      <c r="Y278" s="13"/>
      <c r="Z278" s="13"/>
      <c r="AA278" s="13"/>
      <c r="AB278" s="13"/>
      <c r="AC278" s="13"/>
      <c r="AD278" s="13"/>
      <c r="AE278" s="13"/>
      <c r="AT278" s="242" t="s">
        <v>163</v>
      </c>
      <c r="AU278" s="242" t="s">
        <v>81</v>
      </c>
      <c r="AV278" s="13" t="s">
        <v>79</v>
      </c>
      <c r="AW278" s="13" t="s">
        <v>33</v>
      </c>
      <c r="AX278" s="13" t="s">
        <v>72</v>
      </c>
      <c r="AY278" s="242" t="s">
        <v>152</v>
      </c>
    </row>
    <row r="279" s="14" customFormat="1">
      <c r="A279" s="14"/>
      <c r="B279" s="243"/>
      <c r="C279" s="244"/>
      <c r="D279" s="234" t="s">
        <v>163</v>
      </c>
      <c r="E279" s="245" t="s">
        <v>19</v>
      </c>
      <c r="F279" s="246" t="s">
        <v>422</v>
      </c>
      <c r="G279" s="244"/>
      <c r="H279" s="247">
        <v>673.5</v>
      </c>
      <c r="I279" s="248"/>
      <c r="J279" s="244"/>
      <c r="K279" s="244"/>
      <c r="L279" s="249"/>
      <c r="M279" s="250"/>
      <c r="N279" s="251"/>
      <c r="O279" s="251"/>
      <c r="P279" s="251"/>
      <c r="Q279" s="251"/>
      <c r="R279" s="251"/>
      <c r="S279" s="251"/>
      <c r="T279" s="252"/>
      <c r="U279" s="14"/>
      <c r="V279" s="14"/>
      <c r="W279" s="14"/>
      <c r="X279" s="14"/>
      <c r="Y279" s="14"/>
      <c r="Z279" s="14"/>
      <c r="AA279" s="14"/>
      <c r="AB279" s="14"/>
      <c r="AC279" s="14"/>
      <c r="AD279" s="14"/>
      <c r="AE279" s="14"/>
      <c r="AT279" s="253" t="s">
        <v>163</v>
      </c>
      <c r="AU279" s="253" t="s">
        <v>81</v>
      </c>
      <c r="AV279" s="14" t="s">
        <v>81</v>
      </c>
      <c r="AW279" s="14" t="s">
        <v>33</v>
      </c>
      <c r="AX279" s="14" t="s">
        <v>79</v>
      </c>
      <c r="AY279" s="253" t="s">
        <v>152</v>
      </c>
    </row>
    <row r="280" s="2" customFormat="1" ht="37.8" customHeight="1">
      <c r="A280" s="40"/>
      <c r="B280" s="41"/>
      <c r="C280" s="214" t="s">
        <v>483</v>
      </c>
      <c r="D280" s="214" t="s">
        <v>154</v>
      </c>
      <c r="E280" s="215" t="s">
        <v>484</v>
      </c>
      <c r="F280" s="216" t="s">
        <v>485</v>
      </c>
      <c r="G280" s="217" t="s">
        <v>182</v>
      </c>
      <c r="H280" s="218">
        <v>281.5</v>
      </c>
      <c r="I280" s="219"/>
      <c r="J280" s="220">
        <f>ROUND(I280*H280,2)</f>
        <v>0</v>
      </c>
      <c r="K280" s="216" t="s">
        <v>158</v>
      </c>
      <c r="L280" s="46"/>
      <c r="M280" s="221" t="s">
        <v>19</v>
      </c>
      <c r="N280" s="222" t="s">
        <v>43</v>
      </c>
      <c r="O280" s="86"/>
      <c r="P280" s="223">
        <f>O280*H280</f>
        <v>0</v>
      </c>
      <c r="Q280" s="223">
        <v>0.089219999999999994</v>
      </c>
      <c r="R280" s="223">
        <f>Q280*H280</f>
        <v>25.11543</v>
      </c>
      <c r="S280" s="223">
        <v>0</v>
      </c>
      <c r="T280" s="224">
        <f>S280*H280</f>
        <v>0</v>
      </c>
      <c r="U280" s="40"/>
      <c r="V280" s="40"/>
      <c r="W280" s="40"/>
      <c r="X280" s="40"/>
      <c r="Y280" s="40"/>
      <c r="Z280" s="40"/>
      <c r="AA280" s="40"/>
      <c r="AB280" s="40"/>
      <c r="AC280" s="40"/>
      <c r="AD280" s="40"/>
      <c r="AE280" s="40"/>
      <c r="AR280" s="225" t="s">
        <v>159</v>
      </c>
      <c r="AT280" s="225" t="s">
        <v>154</v>
      </c>
      <c r="AU280" s="225" t="s">
        <v>81</v>
      </c>
      <c r="AY280" s="19" t="s">
        <v>152</v>
      </c>
      <c r="BE280" s="226">
        <f>IF(N280="základní",J280,0)</f>
        <v>0</v>
      </c>
      <c r="BF280" s="226">
        <f>IF(N280="snížená",J280,0)</f>
        <v>0</v>
      </c>
      <c r="BG280" s="226">
        <f>IF(N280="zákl. přenesená",J280,0)</f>
        <v>0</v>
      </c>
      <c r="BH280" s="226">
        <f>IF(N280="sníž. přenesená",J280,0)</f>
        <v>0</v>
      </c>
      <c r="BI280" s="226">
        <f>IF(N280="nulová",J280,0)</f>
        <v>0</v>
      </c>
      <c r="BJ280" s="19" t="s">
        <v>79</v>
      </c>
      <c r="BK280" s="226">
        <f>ROUND(I280*H280,2)</f>
        <v>0</v>
      </c>
      <c r="BL280" s="19" t="s">
        <v>159</v>
      </c>
      <c r="BM280" s="225" t="s">
        <v>486</v>
      </c>
    </row>
    <row r="281" s="2" customFormat="1">
      <c r="A281" s="40"/>
      <c r="B281" s="41"/>
      <c r="C281" s="42"/>
      <c r="D281" s="227" t="s">
        <v>161</v>
      </c>
      <c r="E281" s="42"/>
      <c r="F281" s="228" t="s">
        <v>487</v>
      </c>
      <c r="G281" s="42"/>
      <c r="H281" s="42"/>
      <c r="I281" s="229"/>
      <c r="J281" s="42"/>
      <c r="K281" s="42"/>
      <c r="L281" s="46"/>
      <c r="M281" s="230"/>
      <c r="N281" s="231"/>
      <c r="O281" s="86"/>
      <c r="P281" s="86"/>
      <c r="Q281" s="86"/>
      <c r="R281" s="86"/>
      <c r="S281" s="86"/>
      <c r="T281" s="87"/>
      <c r="U281" s="40"/>
      <c r="V281" s="40"/>
      <c r="W281" s="40"/>
      <c r="X281" s="40"/>
      <c r="Y281" s="40"/>
      <c r="Z281" s="40"/>
      <c r="AA281" s="40"/>
      <c r="AB281" s="40"/>
      <c r="AC281" s="40"/>
      <c r="AD281" s="40"/>
      <c r="AE281" s="40"/>
      <c r="AT281" s="19" t="s">
        <v>161</v>
      </c>
      <c r="AU281" s="19" t="s">
        <v>81</v>
      </c>
    </row>
    <row r="282" s="13" customFormat="1">
      <c r="A282" s="13"/>
      <c r="B282" s="232"/>
      <c r="C282" s="233"/>
      <c r="D282" s="234" t="s">
        <v>163</v>
      </c>
      <c r="E282" s="235" t="s">
        <v>19</v>
      </c>
      <c r="F282" s="236" t="s">
        <v>454</v>
      </c>
      <c r="G282" s="233"/>
      <c r="H282" s="235" t="s">
        <v>19</v>
      </c>
      <c r="I282" s="237"/>
      <c r="J282" s="233"/>
      <c r="K282" s="233"/>
      <c r="L282" s="238"/>
      <c r="M282" s="239"/>
      <c r="N282" s="240"/>
      <c r="O282" s="240"/>
      <c r="P282" s="240"/>
      <c r="Q282" s="240"/>
      <c r="R282" s="240"/>
      <c r="S282" s="240"/>
      <c r="T282" s="241"/>
      <c r="U282" s="13"/>
      <c r="V282" s="13"/>
      <c r="W282" s="13"/>
      <c r="X282" s="13"/>
      <c r="Y282" s="13"/>
      <c r="Z282" s="13"/>
      <c r="AA282" s="13"/>
      <c r="AB282" s="13"/>
      <c r="AC282" s="13"/>
      <c r="AD282" s="13"/>
      <c r="AE282" s="13"/>
      <c r="AT282" s="242" t="s">
        <v>163</v>
      </c>
      <c r="AU282" s="242" t="s">
        <v>81</v>
      </c>
      <c r="AV282" s="13" t="s">
        <v>79</v>
      </c>
      <c r="AW282" s="13" t="s">
        <v>33</v>
      </c>
      <c r="AX282" s="13" t="s">
        <v>72</v>
      </c>
      <c r="AY282" s="242" t="s">
        <v>152</v>
      </c>
    </row>
    <row r="283" s="14" customFormat="1">
      <c r="A283" s="14"/>
      <c r="B283" s="243"/>
      <c r="C283" s="244"/>
      <c r="D283" s="234" t="s">
        <v>163</v>
      </c>
      <c r="E283" s="245" t="s">
        <v>19</v>
      </c>
      <c r="F283" s="246" t="s">
        <v>455</v>
      </c>
      <c r="G283" s="244"/>
      <c r="H283" s="247">
        <v>281.5</v>
      </c>
      <c r="I283" s="248"/>
      <c r="J283" s="244"/>
      <c r="K283" s="244"/>
      <c r="L283" s="249"/>
      <c r="M283" s="250"/>
      <c r="N283" s="251"/>
      <c r="O283" s="251"/>
      <c r="P283" s="251"/>
      <c r="Q283" s="251"/>
      <c r="R283" s="251"/>
      <c r="S283" s="251"/>
      <c r="T283" s="252"/>
      <c r="U283" s="14"/>
      <c r="V283" s="14"/>
      <c r="W283" s="14"/>
      <c r="X283" s="14"/>
      <c r="Y283" s="14"/>
      <c r="Z283" s="14"/>
      <c r="AA283" s="14"/>
      <c r="AB283" s="14"/>
      <c r="AC283" s="14"/>
      <c r="AD283" s="14"/>
      <c r="AE283" s="14"/>
      <c r="AT283" s="253" t="s">
        <v>163</v>
      </c>
      <c r="AU283" s="253" t="s">
        <v>81</v>
      </c>
      <c r="AV283" s="14" t="s">
        <v>81</v>
      </c>
      <c r="AW283" s="14" t="s">
        <v>33</v>
      </c>
      <c r="AX283" s="14" t="s">
        <v>79</v>
      </c>
      <c r="AY283" s="253" t="s">
        <v>152</v>
      </c>
    </row>
    <row r="284" s="2" customFormat="1" ht="16.5" customHeight="1">
      <c r="A284" s="40"/>
      <c r="B284" s="41"/>
      <c r="C284" s="265" t="s">
        <v>488</v>
      </c>
      <c r="D284" s="265" t="s">
        <v>298</v>
      </c>
      <c r="E284" s="266" t="s">
        <v>489</v>
      </c>
      <c r="F284" s="267" t="s">
        <v>490</v>
      </c>
      <c r="G284" s="268" t="s">
        <v>182</v>
      </c>
      <c r="H284" s="269">
        <v>258.56</v>
      </c>
      <c r="I284" s="270"/>
      <c r="J284" s="271">
        <f>ROUND(I284*H284,2)</f>
        <v>0</v>
      </c>
      <c r="K284" s="267" t="s">
        <v>158</v>
      </c>
      <c r="L284" s="272"/>
      <c r="M284" s="273" t="s">
        <v>19</v>
      </c>
      <c r="N284" s="274" t="s">
        <v>43</v>
      </c>
      <c r="O284" s="86"/>
      <c r="P284" s="223">
        <f>O284*H284</f>
        <v>0</v>
      </c>
      <c r="Q284" s="223">
        <v>0.13100000000000001</v>
      </c>
      <c r="R284" s="223">
        <f>Q284*H284</f>
        <v>33.871360000000003</v>
      </c>
      <c r="S284" s="223">
        <v>0</v>
      </c>
      <c r="T284" s="224">
        <f>S284*H284</f>
        <v>0</v>
      </c>
      <c r="U284" s="40"/>
      <c r="V284" s="40"/>
      <c r="W284" s="40"/>
      <c r="X284" s="40"/>
      <c r="Y284" s="40"/>
      <c r="Z284" s="40"/>
      <c r="AA284" s="40"/>
      <c r="AB284" s="40"/>
      <c r="AC284" s="40"/>
      <c r="AD284" s="40"/>
      <c r="AE284" s="40"/>
      <c r="AR284" s="225" t="s">
        <v>199</v>
      </c>
      <c r="AT284" s="225" t="s">
        <v>298</v>
      </c>
      <c r="AU284" s="225" t="s">
        <v>81</v>
      </c>
      <c r="AY284" s="19" t="s">
        <v>152</v>
      </c>
      <c r="BE284" s="226">
        <f>IF(N284="základní",J284,0)</f>
        <v>0</v>
      </c>
      <c r="BF284" s="226">
        <f>IF(N284="snížená",J284,0)</f>
        <v>0</v>
      </c>
      <c r="BG284" s="226">
        <f>IF(N284="zákl. přenesená",J284,0)</f>
        <v>0</v>
      </c>
      <c r="BH284" s="226">
        <f>IF(N284="sníž. přenesená",J284,0)</f>
        <v>0</v>
      </c>
      <c r="BI284" s="226">
        <f>IF(N284="nulová",J284,0)</f>
        <v>0</v>
      </c>
      <c r="BJ284" s="19" t="s">
        <v>79</v>
      </c>
      <c r="BK284" s="226">
        <f>ROUND(I284*H284,2)</f>
        <v>0</v>
      </c>
      <c r="BL284" s="19" t="s">
        <v>159</v>
      </c>
      <c r="BM284" s="225" t="s">
        <v>491</v>
      </c>
    </row>
    <row r="285" s="14" customFormat="1">
      <c r="A285" s="14"/>
      <c r="B285" s="243"/>
      <c r="C285" s="244"/>
      <c r="D285" s="234" t="s">
        <v>163</v>
      </c>
      <c r="E285" s="245" t="s">
        <v>19</v>
      </c>
      <c r="F285" s="246" t="s">
        <v>492</v>
      </c>
      <c r="G285" s="244"/>
      <c r="H285" s="247">
        <v>256</v>
      </c>
      <c r="I285" s="248"/>
      <c r="J285" s="244"/>
      <c r="K285" s="244"/>
      <c r="L285" s="249"/>
      <c r="M285" s="250"/>
      <c r="N285" s="251"/>
      <c r="O285" s="251"/>
      <c r="P285" s="251"/>
      <c r="Q285" s="251"/>
      <c r="R285" s="251"/>
      <c r="S285" s="251"/>
      <c r="T285" s="252"/>
      <c r="U285" s="14"/>
      <c r="V285" s="14"/>
      <c r="W285" s="14"/>
      <c r="X285" s="14"/>
      <c r="Y285" s="14"/>
      <c r="Z285" s="14"/>
      <c r="AA285" s="14"/>
      <c r="AB285" s="14"/>
      <c r="AC285" s="14"/>
      <c r="AD285" s="14"/>
      <c r="AE285" s="14"/>
      <c r="AT285" s="253" t="s">
        <v>163</v>
      </c>
      <c r="AU285" s="253" t="s">
        <v>81</v>
      </c>
      <c r="AV285" s="14" t="s">
        <v>81</v>
      </c>
      <c r="AW285" s="14" t="s">
        <v>33</v>
      </c>
      <c r="AX285" s="14" t="s">
        <v>79</v>
      </c>
      <c r="AY285" s="253" t="s">
        <v>152</v>
      </c>
    </row>
    <row r="286" s="14" customFormat="1">
      <c r="A286" s="14"/>
      <c r="B286" s="243"/>
      <c r="C286" s="244"/>
      <c r="D286" s="234" t="s">
        <v>163</v>
      </c>
      <c r="E286" s="244"/>
      <c r="F286" s="246" t="s">
        <v>493</v>
      </c>
      <c r="G286" s="244"/>
      <c r="H286" s="247">
        <v>258.56</v>
      </c>
      <c r="I286" s="248"/>
      <c r="J286" s="244"/>
      <c r="K286" s="244"/>
      <c r="L286" s="249"/>
      <c r="M286" s="250"/>
      <c r="N286" s="251"/>
      <c r="O286" s="251"/>
      <c r="P286" s="251"/>
      <c r="Q286" s="251"/>
      <c r="R286" s="251"/>
      <c r="S286" s="251"/>
      <c r="T286" s="252"/>
      <c r="U286" s="14"/>
      <c r="V286" s="14"/>
      <c r="W286" s="14"/>
      <c r="X286" s="14"/>
      <c r="Y286" s="14"/>
      <c r="Z286" s="14"/>
      <c r="AA286" s="14"/>
      <c r="AB286" s="14"/>
      <c r="AC286" s="14"/>
      <c r="AD286" s="14"/>
      <c r="AE286" s="14"/>
      <c r="AT286" s="253" t="s">
        <v>163</v>
      </c>
      <c r="AU286" s="253" t="s">
        <v>81</v>
      </c>
      <c r="AV286" s="14" t="s">
        <v>81</v>
      </c>
      <c r="AW286" s="14" t="s">
        <v>4</v>
      </c>
      <c r="AX286" s="14" t="s">
        <v>79</v>
      </c>
      <c r="AY286" s="253" t="s">
        <v>152</v>
      </c>
    </row>
    <row r="287" s="2" customFormat="1" ht="16.5" customHeight="1">
      <c r="A287" s="40"/>
      <c r="B287" s="41"/>
      <c r="C287" s="265" t="s">
        <v>494</v>
      </c>
      <c r="D287" s="265" t="s">
        <v>298</v>
      </c>
      <c r="E287" s="266" t="s">
        <v>495</v>
      </c>
      <c r="F287" s="267" t="s">
        <v>496</v>
      </c>
      <c r="G287" s="268" t="s">
        <v>182</v>
      </c>
      <c r="H287" s="269">
        <v>25.754999999999999</v>
      </c>
      <c r="I287" s="270"/>
      <c r="J287" s="271">
        <f>ROUND(I287*H287,2)</f>
        <v>0</v>
      </c>
      <c r="K287" s="267" t="s">
        <v>158</v>
      </c>
      <c r="L287" s="272"/>
      <c r="M287" s="273" t="s">
        <v>19</v>
      </c>
      <c r="N287" s="274" t="s">
        <v>43</v>
      </c>
      <c r="O287" s="86"/>
      <c r="P287" s="223">
        <f>O287*H287</f>
        <v>0</v>
      </c>
      <c r="Q287" s="223">
        <v>0.13100000000000001</v>
      </c>
      <c r="R287" s="223">
        <f>Q287*H287</f>
        <v>3.3739050000000002</v>
      </c>
      <c r="S287" s="223">
        <v>0</v>
      </c>
      <c r="T287" s="224">
        <f>S287*H287</f>
        <v>0</v>
      </c>
      <c r="U287" s="40"/>
      <c r="V287" s="40"/>
      <c r="W287" s="40"/>
      <c r="X287" s="40"/>
      <c r="Y287" s="40"/>
      <c r="Z287" s="40"/>
      <c r="AA287" s="40"/>
      <c r="AB287" s="40"/>
      <c r="AC287" s="40"/>
      <c r="AD287" s="40"/>
      <c r="AE287" s="40"/>
      <c r="AR287" s="225" t="s">
        <v>199</v>
      </c>
      <c r="AT287" s="225" t="s">
        <v>298</v>
      </c>
      <c r="AU287" s="225" t="s">
        <v>81</v>
      </c>
      <c r="AY287" s="19" t="s">
        <v>152</v>
      </c>
      <c r="BE287" s="226">
        <f>IF(N287="základní",J287,0)</f>
        <v>0</v>
      </c>
      <c r="BF287" s="226">
        <f>IF(N287="snížená",J287,0)</f>
        <v>0</v>
      </c>
      <c r="BG287" s="226">
        <f>IF(N287="zákl. přenesená",J287,0)</f>
        <v>0</v>
      </c>
      <c r="BH287" s="226">
        <f>IF(N287="sníž. přenesená",J287,0)</f>
        <v>0</v>
      </c>
      <c r="BI287" s="226">
        <f>IF(N287="nulová",J287,0)</f>
        <v>0</v>
      </c>
      <c r="BJ287" s="19" t="s">
        <v>79</v>
      </c>
      <c r="BK287" s="226">
        <f>ROUND(I287*H287,2)</f>
        <v>0</v>
      </c>
      <c r="BL287" s="19" t="s">
        <v>159</v>
      </c>
      <c r="BM287" s="225" t="s">
        <v>497</v>
      </c>
    </row>
    <row r="288" s="14" customFormat="1">
      <c r="A288" s="14"/>
      <c r="B288" s="243"/>
      <c r="C288" s="244"/>
      <c r="D288" s="234" t="s">
        <v>163</v>
      </c>
      <c r="E288" s="245" t="s">
        <v>19</v>
      </c>
      <c r="F288" s="246" t="s">
        <v>498</v>
      </c>
      <c r="G288" s="244"/>
      <c r="H288" s="247">
        <v>25.5</v>
      </c>
      <c r="I288" s="248"/>
      <c r="J288" s="244"/>
      <c r="K288" s="244"/>
      <c r="L288" s="249"/>
      <c r="M288" s="250"/>
      <c r="N288" s="251"/>
      <c r="O288" s="251"/>
      <c r="P288" s="251"/>
      <c r="Q288" s="251"/>
      <c r="R288" s="251"/>
      <c r="S288" s="251"/>
      <c r="T288" s="252"/>
      <c r="U288" s="14"/>
      <c r="V288" s="14"/>
      <c r="W288" s="14"/>
      <c r="X288" s="14"/>
      <c r="Y288" s="14"/>
      <c r="Z288" s="14"/>
      <c r="AA288" s="14"/>
      <c r="AB288" s="14"/>
      <c r="AC288" s="14"/>
      <c r="AD288" s="14"/>
      <c r="AE288" s="14"/>
      <c r="AT288" s="253" t="s">
        <v>163</v>
      </c>
      <c r="AU288" s="253" t="s">
        <v>81</v>
      </c>
      <c r="AV288" s="14" t="s">
        <v>81</v>
      </c>
      <c r="AW288" s="14" t="s">
        <v>33</v>
      </c>
      <c r="AX288" s="14" t="s">
        <v>79</v>
      </c>
      <c r="AY288" s="253" t="s">
        <v>152</v>
      </c>
    </row>
    <row r="289" s="14" customFormat="1">
      <c r="A289" s="14"/>
      <c r="B289" s="243"/>
      <c r="C289" s="244"/>
      <c r="D289" s="234" t="s">
        <v>163</v>
      </c>
      <c r="E289" s="244"/>
      <c r="F289" s="246" t="s">
        <v>499</v>
      </c>
      <c r="G289" s="244"/>
      <c r="H289" s="247">
        <v>25.754999999999999</v>
      </c>
      <c r="I289" s="248"/>
      <c r="J289" s="244"/>
      <c r="K289" s="244"/>
      <c r="L289" s="249"/>
      <c r="M289" s="250"/>
      <c r="N289" s="251"/>
      <c r="O289" s="251"/>
      <c r="P289" s="251"/>
      <c r="Q289" s="251"/>
      <c r="R289" s="251"/>
      <c r="S289" s="251"/>
      <c r="T289" s="252"/>
      <c r="U289" s="14"/>
      <c r="V289" s="14"/>
      <c r="W289" s="14"/>
      <c r="X289" s="14"/>
      <c r="Y289" s="14"/>
      <c r="Z289" s="14"/>
      <c r="AA289" s="14"/>
      <c r="AB289" s="14"/>
      <c r="AC289" s="14"/>
      <c r="AD289" s="14"/>
      <c r="AE289" s="14"/>
      <c r="AT289" s="253" t="s">
        <v>163</v>
      </c>
      <c r="AU289" s="253" t="s">
        <v>81</v>
      </c>
      <c r="AV289" s="14" t="s">
        <v>81</v>
      </c>
      <c r="AW289" s="14" t="s">
        <v>4</v>
      </c>
      <c r="AX289" s="14" t="s">
        <v>79</v>
      </c>
      <c r="AY289" s="253" t="s">
        <v>152</v>
      </c>
    </row>
    <row r="290" s="2" customFormat="1" ht="44.25" customHeight="1">
      <c r="A290" s="40"/>
      <c r="B290" s="41"/>
      <c r="C290" s="214" t="s">
        <v>500</v>
      </c>
      <c r="D290" s="214" t="s">
        <v>154</v>
      </c>
      <c r="E290" s="215" t="s">
        <v>501</v>
      </c>
      <c r="F290" s="216" t="s">
        <v>502</v>
      </c>
      <c r="G290" s="217" t="s">
        <v>182</v>
      </c>
      <c r="H290" s="218">
        <v>237</v>
      </c>
      <c r="I290" s="219"/>
      <c r="J290" s="220">
        <f>ROUND(I290*H290,2)</f>
        <v>0</v>
      </c>
      <c r="K290" s="216" t="s">
        <v>158</v>
      </c>
      <c r="L290" s="46"/>
      <c r="M290" s="221" t="s">
        <v>19</v>
      </c>
      <c r="N290" s="222" t="s">
        <v>43</v>
      </c>
      <c r="O290" s="86"/>
      <c r="P290" s="223">
        <f>O290*H290</f>
        <v>0</v>
      </c>
      <c r="Q290" s="223">
        <v>0.11162</v>
      </c>
      <c r="R290" s="223">
        <f>Q290*H290</f>
        <v>26.453939999999999</v>
      </c>
      <c r="S290" s="223">
        <v>0</v>
      </c>
      <c r="T290" s="224">
        <f>S290*H290</f>
        <v>0</v>
      </c>
      <c r="U290" s="40"/>
      <c r="V290" s="40"/>
      <c r="W290" s="40"/>
      <c r="X290" s="40"/>
      <c r="Y290" s="40"/>
      <c r="Z290" s="40"/>
      <c r="AA290" s="40"/>
      <c r="AB290" s="40"/>
      <c r="AC290" s="40"/>
      <c r="AD290" s="40"/>
      <c r="AE290" s="40"/>
      <c r="AR290" s="225" t="s">
        <v>159</v>
      </c>
      <c r="AT290" s="225" t="s">
        <v>154</v>
      </c>
      <c r="AU290" s="225" t="s">
        <v>81</v>
      </c>
      <c r="AY290" s="19" t="s">
        <v>152</v>
      </c>
      <c r="BE290" s="226">
        <f>IF(N290="základní",J290,0)</f>
        <v>0</v>
      </c>
      <c r="BF290" s="226">
        <f>IF(N290="snížená",J290,0)</f>
        <v>0</v>
      </c>
      <c r="BG290" s="226">
        <f>IF(N290="zákl. přenesená",J290,0)</f>
        <v>0</v>
      </c>
      <c r="BH290" s="226">
        <f>IF(N290="sníž. přenesená",J290,0)</f>
        <v>0</v>
      </c>
      <c r="BI290" s="226">
        <f>IF(N290="nulová",J290,0)</f>
        <v>0</v>
      </c>
      <c r="BJ290" s="19" t="s">
        <v>79</v>
      </c>
      <c r="BK290" s="226">
        <f>ROUND(I290*H290,2)</f>
        <v>0</v>
      </c>
      <c r="BL290" s="19" t="s">
        <v>159</v>
      </c>
      <c r="BM290" s="225" t="s">
        <v>503</v>
      </c>
    </row>
    <row r="291" s="2" customFormat="1">
      <c r="A291" s="40"/>
      <c r="B291" s="41"/>
      <c r="C291" s="42"/>
      <c r="D291" s="227" t="s">
        <v>161</v>
      </c>
      <c r="E291" s="42"/>
      <c r="F291" s="228" t="s">
        <v>504</v>
      </c>
      <c r="G291" s="42"/>
      <c r="H291" s="42"/>
      <c r="I291" s="229"/>
      <c r="J291" s="42"/>
      <c r="K291" s="42"/>
      <c r="L291" s="46"/>
      <c r="M291" s="230"/>
      <c r="N291" s="231"/>
      <c r="O291" s="86"/>
      <c r="P291" s="86"/>
      <c r="Q291" s="86"/>
      <c r="R291" s="86"/>
      <c r="S291" s="86"/>
      <c r="T291" s="87"/>
      <c r="U291" s="40"/>
      <c r="V291" s="40"/>
      <c r="W291" s="40"/>
      <c r="X291" s="40"/>
      <c r="Y291" s="40"/>
      <c r="Z291" s="40"/>
      <c r="AA291" s="40"/>
      <c r="AB291" s="40"/>
      <c r="AC291" s="40"/>
      <c r="AD291" s="40"/>
      <c r="AE291" s="40"/>
      <c r="AT291" s="19" t="s">
        <v>161</v>
      </c>
      <c r="AU291" s="19" t="s">
        <v>81</v>
      </c>
    </row>
    <row r="292" s="13" customFormat="1">
      <c r="A292" s="13"/>
      <c r="B292" s="232"/>
      <c r="C292" s="233"/>
      <c r="D292" s="234" t="s">
        <v>163</v>
      </c>
      <c r="E292" s="235" t="s">
        <v>19</v>
      </c>
      <c r="F292" s="236" t="s">
        <v>443</v>
      </c>
      <c r="G292" s="233"/>
      <c r="H292" s="235" t="s">
        <v>19</v>
      </c>
      <c r="I292" s="237"/>
      <c r="J292" s="233"/>
      <c r="K292" s="233"/>
      <c r="L292" s="238"/>
      <c r="M292" s="239"/>
      <c r="N292" s="240"/>
      <c r="O292" s="240"/>
      <c r="P292" s="240"/>
      <c r="Q292" s="240"/>
      <c r="R292" s="240"/>
      <c r="S292" s="240"/>
      <c r="T292" s="241"/>
      <c r="U292" s="13"/>
      <c r="V292" s="13"/>
      <c r="W292" s="13"/>
      <c r="X292" s="13"/>
      <c r="Y292" s="13"/>
      <c r="Z292" s="13"/>
      <c r="AA292" s="13"/>
      <c r="AB292" s="13"/>
      <c r="AC292" s="13"/>
      <c r="AD292" s="13"/>
      <c r="AE292" s="13"/>
      <c r="AT292" s="242" t="s">
        <v>163</v>
      </c>
      <c r="AU292" s="242" t="s">
        <v>81</v>
      </c>
      <c r="AV292" s="13" t="s">
        <v>79</v>
      </c>
      <c r="AW292" s="13" t="s">
        <v>33</v>
      </c>
      <c r="AX292" s="13" t="s">
        <v>72</v>
      </c>
      <c r="AY292" s="242" t="s">
        <v>152</v>
      </c>
    </row>
    <row r="293" s="14" customFormat="1">
      <c r="A293" s="14"/>
      <c r="B293" s="243"/>
      <c r="C293" s="244"/>
      <c r="D293" s="234" t="s">
        <v>163</v>
      </c>
      <c r="E293" s="245" t="s">
        <v>19</v>
      </c>
      <c r="F293" s="246" t="s">
        <v>445</v>
      </c>
      <c r="G293" s="244"/>
      <c r="H293" s="247">
        <v>237</v>
      </c>
      <c r="I293" s="248"/>
      <c r="J293" s="244"/>
      <c r="K293" s="244"/>
      <c r="L293" s="249"/>
      <c r="M293" s="250"/>
      <c r="N293" s="251"/>
      <c r="O293" s="251"/>
      <c r="P293" s="251"/>
      <c r="Q293" s="251"/>
      <c r="R293" s="251"/>
      <c r="S293" s="251"/>
      <c r="T293" s="252"/>
      <c r="U293" s="14"/>
      <c r="V293" s="14"/>
      <c r="W293" s="14"/>
      <c r="X293" s="14"/>
      <c r="Y293" s="14"/>
      <c r="Z293" s="14"/>
      <c r="AA293" s="14"/>
      <c r="AB293" s="14"/>
      <c r="AC293" s="14"/>
      <c r="AD293" s="14"/>
      <c r="AE293" s="14"/>
      <c r="AT293" s="253" t="s">
        <v>163</v>
      </c>
      <c r="AU293" s="253" t="s">
        <v>81</v>
      </c>
      <c r="AV293" s="14" t="s">
        <v>81</v>
      </c>
      <c r="AW293" s="14" t="s">
        <v>33</v>
      </c>
      <c r="AX293" s="14" t="s">
        <v>79</v>
      </c>
      <c r="AY293" s="253" t="s">
        <v>152</v>
      </c>
    </row>
    <row r="294" s="2" customFormat="1" ht="16.5" customHeight="1">
      <c r="A294" s="40"/>
      <c r="B294" s="41"/>
      <c r="C294" s="265" t="s">
        <v>505</v>
      </c>
      <c r="D294" s="265" t="s">
        <v>298</v>
      </c>
      <c r="E294" s="266" t="s">
        <v>506</v>
      </c>
      <c r="F294" s="267" t="s">
        <v>507</v>
      </c>
      <c r="G294" s="268" t="s">
        <v>182</v>
      </c>
      <c r="H294" s="269">
        <v>223.88999999999999</v>
      </c>
      <c r="I294" s="270"/>
      <c r="J294" s="271">
        <f>ROUND(I294*H294,2)</f>
        <v>0</v>
      </c>
      <c r="K294" s="267" t="s">
        <v>158</v>
      </c>
      <c r="L294" s="272"/>
      <c r="M294" s="273" t="s">
        <v>19</v>
      </c>
      <c r="N294" s="274" t="s">
        <v>43</v>
      </c>
      <c r="O294" s="86"/>
      <c r="P294" s="223">
        <f>O294*H294</f>
        <v>0</v>
      </c>
      <c r="Q294" s="223">
        <v>0.17599999999999999</v>
      </c>
      <c r="R294" s="223">
        <f>Q294*H294</f>
        <v>39.404639999999993</v>
      </c>
      <c r="S294" s="223">
        <v>0</v>
      </c>
      <c r="T294" s="224">
        <f>S294*H294</f>
        <v>0</v>
      </c>
      <c r="U294" s="40"/>
      <c r="V294" s="40"/>
      <c r="W294" s="40"/>
      <c r="X294" s="40"/>
      <c r="Y294" s="40"/>
      <c r="Z294" s="40"/>
      <c r="AA294" s="40"/>
      <c r="AB294" s="40"/>
      <c r="AC294" s="40"/>
      <c r="AD294" s="40"/>
      <c r="AE294" s="40"/>
      <c r="AR294" s="225" t="s">
        <v>199</v>
      </c>
      <c r="AT294" s="225" t="s">
        <v>298</v>
      </c>
      <c r="AU294" s="225" t="s">
        <v>81</v>
      </c>
      <c r="AY294" s="19" t="s">
        <v>152</v>
      </c>
      <c r="BE294" s="226">
        <f>IF(N294="základní",J294,0)</f>
        <v>0</v>
      </c>
      <c r="BF294" s="226">
        <f>IF(N294="snížená",J294,0)</f>
        <v>0</v>
      </c>
      <c r="BG294" s="226">
        <f>IF(N294="zákl. přenesená",J294,0)</f>
        <v>0</v>
      </c>
      <c r="BH294" s="226">
        <f>IF(N294="sníž. přenesená",J294,0)</f>
        <v>0</v>
      </c>
      <c r="BI294" s="226">
        <f>IF(N294="nulová",J294,0)</f>
        <v>0</v>
      </c>
      <c r="BJ294" s="19" t="s">
        <v>79</v>
      </c>
      <c r="BK294" s="226">
        <f>ROUND(I294*H294,2)</f>
        <v>0</v>
      </c>
      <c r="BL294" s="19" t="s">
        <v>159</v>
      </c>
      <c r="BM294" s="225" t="s">
        <v>508</v>
      </c>
    </row>
    <row r="295" s="14" customFormat="1">
      <c r="A295" s="14"/>
      <c r="B295" s="243"/>
      <c r="C295" s="244"/>
      <c r="D295" s="234" t="s">
        <v>163</v>
      </c>
      <c r="E295" s="245" t="s">
        <v>19</v>
      </c>
      <c r="F295" s="246" t="s">
        <v>509</v>
      </c>
      <c r="G295" s="244"/>
      <c r="H295" s="247">
        <v>219.5</v>
      </c>
      <c r="I295" s="248"/>
      <c r="J295" s="244"/>
      <c r="K295" s="244"/>
      <c r="L295" s="249"/>
      <c r="M295" s="250"/>
      <c r="N295" s="251"/>
      <c r="O295" s="251"/>
      <c r="P295" s="251"/>
      <c r="Q295" s="251"/>
      <c r="R295" s="251"/>
      <c r="S295" s="251"/>
      <c r="T295" s="252"/>
      <c r="U295" s="14"/>
      <c r="V295" s="14"/>
      <c r="W295" s="14"/>
      <c r="X295" s="14"/>
      <c r="Y295" s="14"/>
      <c r="Z295" s="14"/>
      <c r="AA295" s="14"/>
      <c r="AB295" s="14"/>
      <c r="AC295" s="14"/>
      <c r="AD295" s="14"/>
      <c r="AE295" s="14"/>
      <c r="AT295" s="253" t="s">
        <v>163</v>
      </c>
      <c r="AU295" s="253" t="s">
        <v>81</v>
      </c>
      <c r="AV295" s="14" t="s">
        <v>81</v>
      </c>
      <c r="AW295" s="14" t="s">
        <v>33</v>
      </c>
      <c r="AX295" s="14" t="s">
        <v>79</v>
      </c>
      <c r="AY295" s="253" t="s">
        <v>152</v>
      </c>
    </row>
    <row r="296" s="14" customFormat="1">
      <c r="A296" s="14"/>
      <c r="B296" s="243"/>
      <c r="C296" s="244"/>
      <c r="D296" s="234" t="s">
        <v>163</v>
      </c>
      <c r="E296" s="244"/>
      <c r="F296" s="246" t="s">
        <v>510</v>
      </c>
      <c r="G296" s="244"/>
      <c r="H296" s="247">
        <v>223.88999999999999</v>
      </c>
      <c r="I296" s="248"/>
      <c r="J296" s="244"/>
      <c r="K296" s="244"/>
      <c r="L296" s="249"/>
      <c r="M296" s="250"/>
      <c r="N296" s="251"/>
      <c r="O296" s="251"/>
      <c r="P296" s="251"/>
      <c r="Q296" s="251"/>
      <c r="R296" s="251"/>
      <c r="S296" s="251"/>
      <c r="T296" s="252"/>
      <c r="U296" s="14"/>
      <c r="V296" s="14"/>
      <c r="W296" s="14"/>
      <c r="X296" s="14"/>
      <c r="Y296" s="14"/>
      <c r="Z296" s="14"/>
      <c r="AA296" s="14"/>
      <c r="AB296" s="14"/>
      <c r="AC296" s="14"/>
      <c r="AD296" s="14"/>
      <c r="AE296" s="14"/>
      <c r="AT296" s="253" t="s">
        <v>163</v>
      </c>
      <c r="AU296" s="253" t="s">
        <v>81</v>
      </c>
      <c r="AV296" s="14" t="s">
        <v>81</v>
      </c>
      <c r="AW296" s="14" t="s">
        <v>4</v>
      </c>
      <c r="AX296" s="14" t="s">
        <v>79</v>
      </c>
      <c r="AY296" s="253" t="s">
        <v>152</v>
      </c>
    </row>
    <row r="297" s="2" customFormat="1" ht="16.5" customHeight="1">
      <c r="A297" s="40"/>
      <c r="B297" s="41"/>
      <c r="C297" s="265" t="s">
        <v>511</v>
      </c>
      <c r="D297" s="265" t="s">
        <v>298</v>
      </c>
      <c r="E297" s="266" t="s">
        <v>512</v>
      </c>
      <c r="F297" s="267" t="s">
        <v>513</v>
      </c>
      <c r="G297" s="268" t="s">
        <v>182</v>
      </c>
      <c r="H297" s="269">
        <v>17.850000000000001</v>
      </c>
      <c r="I297" s="270"/>
      <c r="J297" s="271">
        <f>ROUND(I297*H297,2)</f>
        <v>0</v>
      </c>
      <c r="K297" s="267" t="s">
        <v>158</v>
      </c>
      <c r="L297" s="272"/>
      <c r="M297" s="273" t="s">
        <v>19</v>
      </c>
      <c r="N297" s="274" t="s">
        <v>43</v>
      </c>
      <c r="O297" s="86"/>
      <c r="P297" s="223">
        <f>O297*H297</f>
        <v>0</v>
      </c>
      <c r="Q297" s="223">
        <v>0.17499999999999999</v>
      </c>
      <c r="R297" s="223">
        <f>Q297*H297</f>
        <v>3.1237500000000002</v>
      </c>
      <c r="S297" s="223">
        <v>0</v>
      </c>
      <c r="T297" s="224">
        <f>S297*H297</f>
        <v>0</v>
      </c>
      <c r="U297" s="40"/>
      <c r="V297" s="40"/>
      <c r="W297" s="40"/>
      <c r="X297" s="40"/>
      <c r="Y297" s="40"/>
      <c r="Z297" s="40"/>
      <c r="AA297" s="40"/>
      <c r="AB297" s="40"/>
      <c r="AC297" s="40"/>
      <c r="AD297" s="40"/>
      <c r="AE297" s="40"/>
      <c r="AR297" s="225" t="s">
        <v>199</v>
      </c>
      <c r="AT297" s="225" t="s">
        <v>298</v>
      </c>
      <c r="AU297" s="225" t="s">
        <v>81</v>
      </c>
      <c r="AY297" s="19" t="s">
        <v>152</v>
      </c>
      <c r="BE297" s="226">
        <f>IF(N297="základní",J297,0)</f>
        <v>0</v>
      </c>
      <c r="BF297" s="226">
        <f>IF(N297="snížená",J297,0)</f>
        <v>0</v>
      </c>
      <c r="BG297" s="226">
        <f>IF(N297="zákl. přenesená",J297,0)</f>
        <v>0</v>
      </c>
      <c r="BH297" s="226">
        <f>IF(N297="sníž. přenesená",J297,0)</f>
        <v>0</v>
      </c>
      <c r="BI297" s="226">
        <f>IF(N297="nulová",J297,0)</f>
        <v>0</v>
      </c>
      <c r="BJ297" s="19" t="s">
        <v>79</v>
      </c>
      <c r="BK297" s="226">
        <f>ROUND(I297*H297,2)</f>
        <v>0</v>
      </c>
      <c r="BL297" s="19" t="s">
        <v>159</v>
      </c>
      <c r="BM297" s="225" t="s">
        <v>514</v>
      </c>
    </row>
    <row r="298" s="14" customFormat="1">
      <c r="A298" s="14"/>
      <c r="B298" s="243"/>
      <c r="C298" s="244"/>
      <c r="D298" s="234" t="s">
        <v>163</v>
      </c>
      <c r="E298" s="245" t="s">
        <v>19</v>
      </c>
      <c r="F298" s="246" t="s">
        <v>515</v>
      </c>
      <c r="G298" s="244"/>
      <c r="H298" s="247">
        <v>17.5</v>
      </c>
      <c r="I298" s="248"/>
      <c r="J298" s="244"/>
      <c r="K298" s="244"/>
      <c r="L298" s="249"/>
      <c r="M298" s="250"/>
      <c r="N298" s="251"/>
      <c r="O298" s="251"/>
      <c r="P298" s="251"/>
      <c r="Q298" s="251"/>
      <c r="R298" s="251"/>
      <c r="S298" s="251"/>
      <c r="T298" s="252"/>
      <c r="U298" s="14"/>
      <c r="V298" s="14"/>
      <c r="W298" s="14"/>
      <c r="X298" s="14"/>
      <c r="Y298" s="14"/>
      <c r="Z298" s="14"/>
      <c r="AA298" s="14"/>
      <c r="AB298" s="14"/>
      <c r="AC298" s="14"/>
      <c r="AD298" s="14"/>
      <c r="AE298" s="14"/>
      <c r="AT298" s="253" t="s">
        <v>163</v>
      </c>
      <c r="AU298" s="253" t="s">
        <v>81</v>
      </c>
      <c r="AV298" s="14" t="s">
        <v>81</v>
      </c>
      <c r="AW298" s="14" t="s">
        <v>33</v>
      </c>
      <c r="AX298" s="14" t="s">
        <v>79</v>
      </c>
      <c r="AY298" s="253" t="s">
        <v>152</v>
      </c>
    </row>
    <row r="299" s="14" customFormat="1">
      <c r="A299" s="14"/>
      <c r="B299" s="243"/>
      <c r="C299" s="244"/>
      <c r="D299" s="234" t="s">
        <v>163</v>
      </c>
      <c r="E299" s="244"/>
      <c r="F299" s="246" t="s">
        <v>516</v>
      </c>
      <c r="G299" s="244"/>
      <c r="H299" s="247">
        <v>17.850000000000001</v>
      </c>
      <c r="I299" s="248"/>
      <c r="J299" s="244"/>
      <c r="K299" s="244"/>
      <c r="L299" s="249"/>
      <c r="M299" s="250"/>
      <c r="N299" s="251"/>
      <c r="O299" s="251"/>
      <c r="P299" s="251"/>
      <c r="Q299" s="251"/>
      <c r="R299" s="251"/>
      <c r="S299" s="251"/>
      <c r="T299" s="252"/>
      <c r="U299" s="14"/>
      <c r="V299" s="14"/>
      <c r="W299" s="14"/>
      <c r="X299" s="14"/>
      <c r="Y299" s="14"/>
      <c r="Z299" s="14"/>
      <c r="AA299" s="14"/>
      <c r="AB299" s="14"/>
      <c r="AC299" s="14"/>
      <c r="AD299" s="14"/>
      <c r="AE299" s="14"/>
      <c r="AT299" s="253" t="s">
        <v>163</v>
      </c>
      <c r="AU299" s="253" t="s">
        <v>81</v>
      </c>
      <c r="AV299" s="14" t="s">
        <v>81</v>
      </c>
      <c r="AW299" s="14" t="s">
        <v>4</v>
      </c>
      <c r="AX299" s="14" t="s">
        <v>79</v>
      </c>
      <c r="AY299" s="253" t="s">
        <v>152</v>
      </c>
    </row>
    <row r="300" s="2" customFormat="1" ht="37.8" customHeight="1">
      <c r="A300" s="40"/>
      <c r="B300" s="41"/>
      <c r="C300" s="214" t="s">
        <v>517</v>
      </c>
      <c r="D300" s="214" t="s">
        <v>154</v>
      </c>
      <c r="E300" s="215" t="s">
        <v>518</v>
      </c>
      <c r="F300" s="216" t="s">
        <v>519</v>
      </c>
      <c r="G300" s="217" t="s">
        <v>182</v>
      </c>
      <c r="H300" s="218">
        <v>127</v>
      </c>
      <c r="I300" s="219"/>
      <c r="J300" s="220">
        <f>ROUND(I300*H300,2)</f>
        <v>0</v>
      </c>
      <c r="K300" s="216" t="s">
        <v>158</v>
      </c>
      <c r="L300" s="46"/>
      <c r="M300" s="221" t="s">
        <v>19</v>
      </c>
      <c r="N300" s="222" t="s">
        <v>43</v>
      </c>
      <c r="O300" s="86"/>
      <c r="P300" s="223">
        <f>O300*H300</f>
        <v>0</v>
      </c>
      <c r="Q300" s="223">
        <v>0.098000000000000004</v>
      </c>
      <c r="R300" s="223">
        <f>Q300*H300</f>
        <v>12.446</v>
      </c>
      <c r="S300" s="223">
        <v>0</v>
      </c>
      <c r="T300" s="224">
        <f>S300*H300</f>
        <v>0</v>
      </c>
      <c r="U300" s="40"/>
      <c r="V300" s="40"/>
      <c r="W300" s="40"/>
      <c r="X300" s="40"/>
      <c r="Y300" s="40"/>
      <c r="Z300" s="40"/>
      <c r="AA300" s="40"/>
      <c r="AB300" s="40"/>
      <c r="AC300" s="40"/>
      <c r="AD300" s="40"/>
      <c r="AE300" s="40"/>
      <c r="AR300" s="225" t="s">
        <v>159</v>
      </c>
      <c r="AT300" s="225" t="s">
        <v>154</v>
      </c>
      <c r="AU300" s="225" t="s">
        <v>81</v>
      </c>
      <c r="AY300" s="19" t="s">
        <v>152</v>
      </c>
      <c r="BE300" s="226">
        <f>IF(N300="základní",J300,0)</f>
        <v>0</v>
      </c>
      <c r="BF300" s="226">
        <f>IF(N300="snížená",J300,0)</f>
        <v>0</v>
      </c>
      <c r="BG300" s="226">
        <f>IF(N300="zákl. přenesená",J300,0)</f>
        <v>0</v>
      </c>
      <c r="BH300" s="226">
        <f>IF(N300="sníž. přenesená",J300,0)</f>
        <v>0</v>
      </c>
      <c r="BI300" s="226">
        <f>IF(N300="nulová",J300,0)</f>
        <v>0</v>
      </c>
      <c r="BJ300" s="19" t="s">
        <v>79</v>
      </c>
      <c r="BK300" s="226">
        <f>ROUND(I300*H300,2)</f>
        <v>0</v>
      </c>
      <c r="BL300" s="19" t="s">
        <v>159</v>
      </c>
      <c r="BM300" s="225" t="s">
        <v>520</v>
      </c>
    </row>
    <row r="301" s="2" customFormat="1">
      <c r="A301" s="40"/>
      <c r="B301" s="41"/>
      <c r="C301" s="42"/>
      <c r="D301" s="227" t="s">
        <v>161</v>
      </c>
      <c r="E301" s="42"/>
      <c r="F301" s="228" t="s">
        <v>521</v>
      </c>
      <c r="G301" s="42"/>
      <c r="H301" s="42"/>
      <c r="I301" s="229"/>
      <c r="J301" s="42"/>
      <c r="K301" s="42"/>
      <c r="L301" s="46"/>
      <c r="M301" s="230"/>
      <c r="N301" s="231"/>
      <c r="O301" s="86"/>
      <c r="P301" s="86"/>
      <c r="Q301" s="86"/>
      <c r="R301" s="86"/>
      <c r="S301" s="86"/>
      <c r="T301" s="87"/>
      <c r="U301" s="40"/>
      <c r="V301" s="40"/>
      <c r="W301" s="40"/>
      <c r="X301" s="40"/>
      <c r="Y301" s="40"/>
      <c r="Z301" s="40"/>
      <c r="AA301" s="40"/>
      <c r="AB301" s="40"/>
      <c r="AC301" s="40"/>
      <c r="AD301" s="40"/>
      <c r="AE301" s="40"/>
      <c r="AT301" s="19" t="s">
        <v>161</v>
      </c>
      <c r="AU301" s="19" t="s">
        <v>81</v>
      </c>
    </row>
    <row r="302" s="13" customFormat="1">
      <c r="A302" s="13"/>
      <c r="B302" s="232"/>
      <c r="C302" s="233"/>
      <c r="D302" s="234" t="s">
        <v>163</v>
      </c>
      <c r="E302" s="235" t="s">
        <v>19</v>
      </c>
      <c r="F302" s="236" t="s">
        <v>440</v>
      </c>
      <c r="G302" s="233"/>
      <c r="H302" s="235" t="s">
        <v>19</v>
      </c>
      <c r="I302" s="237"/>
      <c r="J302" s="233"/>
      <c r="K302" s="233"/>
      <c r="L302" s="238"/>
      <c r="M302" s="239"/>
      <c r="N302" s="240"/>
      <c r="O302" s="240"/>
      <c r="P302" s="240"/>
      <c r="Q302" s="240"/>
      <c r="R302" s="240"/>
      <c r="S302" s="240"/>
      <c r="T302" s="241"/>
      <c r="U302" s="13"/>
      <c r="V302" s="13"/>
      <c r="W302" s="13"/>
      <c r="X302" s="13"/>
      <c r="Y302" s="13"/>
      <c r="Z302" s="13"/>
      <c r="AA302" s="13"/>
      <c r="AB302" s="13"/>
      <c r="AC302" s="13"/>
      <c r="AD302" s="13"/>
      <c r="AE302" s="13"/>
      <c r="AT302" s="242" t="s">
        <v>163</v>
      </c>
      <c r="AU302" s="242" t="s">
        <v>81</v>
      </c>
      <c r="AV302" s="13" t="s">
        <v>79</v>
      </c>
      <c r="AW302" s="13" t="s">
        <v>33</v>
      </c>
      <c r="AX302" s="13" t="s">
        <v>72</v>
      </c>
      <c r="AY302" s="242" t="s">
        <v>152</v>
      </c>
    </row>
    <row r="303" s="14" customFormat="1">
      <c r="A303" s="14"/>
      <c r="B303" s="243"/>
      <c r="C303" s="244"/>
      <c r="D303" s="234" t="s">
        <v>163</v>
      </c>
      <c r="E303" s="245" t="s">
        <v>19</v>
      </c>
      <c r="F303" s="246" t="s">
        <v>522</v>
      </c>
      <c r="G303" s="244"/>
      <c r="H303" s="247">
        <v>127</v>
      </c>
      <c r="I303" s="248"/>
      <c r="J303" s="244"/>
      <c r="K303" s="244"/>
      <c r="L303" s="249"/>
      <c r="M303" s="250"/>
      <c r="N303" s="251"/>
      <c r="O303" s="251"/>
      <c r="P303" s="251"/>
      <c r="Q303" s="251"/>
      <c r="R303" s="251"/>
      <c r="S303" s="251"/>
      <c r="T303" s="252"/>
      <c r="U303" s="14"/>
      <c r="V303" s="14"/>
      <c r="W303" s="14"/>
      <c r="X303" s="14"/>
      <c r="Y303" s="14"/>
      <c r="Z303" s="14"/>
      <c r="AA303" s="14"/>
      <c r="AB303" s="14"/>
      <c r="AC303" s="14"/>
      <c r="AD303" s="14"/>
      <c r="AE303" s="14"/>
      <c r="AT303" s="253" t="s">
        <v>163</v>
      </c>
      <c r="AU303" s="253" t="s">
        <v>81</v>
      </c>
      <c r="AV303" s="14" t="s">
        <v>81</v>
      </c>
      <c r="AW303" s="14" t="s">
        <v>33</v>
      </c>
      <c r="AX303" s="14" t="s">
        <v>79</v>
      </c>
      <c r="AY303" s="253" t="s">
        <v>152</v>
      </c>
    </row>
    <row r="304" s="2" customFormat="1" ht="16.5" customHeight="1">
      <c r="A304" s="40"/>
      <c r="B304" s="41"/>
      <c r="C304" s="265" t="s">
        <v>523</v>
      </c>
      <c r="D304" s="265" t="s">
        <v>298</v>
      </c>
      <c r="E304" s="266" t="s">
        <v>524</v>
      </c>
      <c r="F304" s="267" t="s">
        <v>525</v>
      </c>
      <c r="G304" s="268" t="s">
        <v>182</v>
      </c>
      <c r="H304" s="269">
        <v>129.53999999999999</v>
      </c>
      <c r="I304" s="270"/>
      <c r="J304" s="271">
        <f>ROUND(I304*H304,2)</f>
        <v>0</v>
      </c>
      <c r="K304" s="267" t="s">
        <v>19</v>
      </c>
      <c r="L304" s="272"/>
      <c r="M304" s="273" t="s">
        <v>19</v>
      </c>
      <c r="N304" s="274" t="s">
        <v>43</v>
      </c>
      <c r="O304" s="86"/>
      <c r="P304" s="223">
        <f>O304*H304</f>
        <v>0</v>
      </c>
      <c r="Q304" s="223">
        <v>0.14499999999999999</v>
      </c>
      <c r="R304" s="223">
        <f>Q304*H304</f>
        <v>18.783299999999997</v>
      </c>
      <c r="S304" s="223">
        <v>0</v>
      </c>
      <c r="T304" s="224">
        <f>S304*H304</f>
        <v>0</v>
      </c>
      <c r="U304" s="40"/>
      <c r="V304" s="40"/>
      <c r="W304" s="40"/>
      <c r="X304" s="40"/>
      <c r="Y304" s="40"/>
      <c r="Z304" s="40"/>
      <c r="AA304" s="40"/>
      <c r="AB304" s="40"/>
      <c r="AC304" s="40"/>
      <c r="AD304" s="40"/>
      <c r="AE304" s="40"/>
      <c r="AR304" s="225" t="s">
        <v>199</v>
      </c>
      <c r="AT304" s="225" t="s">
        <v>298</v>
      </c>
      <c r="AU304" s="225" t="s">
        <v>81</v>
      </c>
      <c r="AY304" s="19" t="s">
        <v>152</v>
      </c>
      <c r="BE304" s="226">
        <f>IF(N304="základní",J304,0)</f>
        <v>0</v>
      </c>
      <c r="BF304" s="226">
        <f>IF(N304="snížená",J304,0)</f>
        <v>0</v>
      </c>
      <c r="BG304" s="226">
        <f>IF(N304="zákl. přenesená",J304,0)</f>
        <v>0</v>
      </c>
      <c r="BH304" s="226">
        <f>IF(N304="sníž. přenesená",J304,0)</f>
        <v>0</v>
      </c>
      <c r="BI304" s="226">
        <f>IF(N304="nulová",J304,0)</f>
        <v>0</v>
      </c>
      <c r="BJ304" s="19" t="s">
        <v>79</v>
      </c>
      <c r="BK304" s="226">
        <f>ROUND(I304*H304,2)</f>
        <v>0</v>
      </c>
      <c r="BL304" s="19" t="s">
        <v>159</v>
      </c>
      <c r="BM304" s="225" t="s">
        <v>526</v>
      </c>
    </row>
    <row r="305" s="14" customFormat="1">
      <c r="A305" s="14"/>
      <c r="B305" s="243"/>
      <c r="C305" s="244"/>
      <c r="D305" s="234" t="s">
        <v>163</v>
      </c>
      <c r="E305" s="244"/>
      <c r="F305" s="246" t="s">
        <v>527</v>
      </c>
      <c r="G305" s="244"/>
      <c r="H305" s="247">
        <v>129.53999999999999</v>
      </c>
      <c r="I305" s="248"/>
      <c r="J305" s="244"/>
      <c r="K305" s="244"/>
      <c r="L305" s="249"/>
      <c r="M305" s="250"/>
      <c r="N305" s="251"/>
      <c r="O305" s="251"/>
      <c r="P305" s="251"/>
      <c r="Q305" s="251"/>
      <c r="R305" s="251"/>
      <c r="S305" s="251"/>
      <c r="T305" s="252"/>
      <c r="U305" s="14"/>
      <c r="V305" s="14"/>
      <c r="W305" s="14"/>
      <c r="X305" s="14"/>
      <c r="Y305" s="14"/>
      <c r="Z305" s="14"/>
      <c r="AA305" s="14"/>
      <c r="AB305" s="14"/>
      <c r="AC305" s="14"/>
      <c r="AD305" s="14"/>
      <c r="AE305" s="14"/>
      <c r="AT305" s="253" t="s">
        <v>163</v>
      </c>
      <c r="AU305" s="253" t="s">
        <v>81</v>
      </c>
      <c r="AV305" s="14" t="s">
        <v>81</v>
      </c>
      <c r="AW305" s="14" t="s">
        <v>4</v>
      </c>
      <c r="AX305" s="14" t="s">
        <v>79</v>
      </c>
      <c r="AY305" s="253" t="s">
        <v>152</v>
      </c>
    </row>
    <row r="306" s="2" customFormat="1" ht="16.5" customHeight="1">
      <c r="A306" s="40"/>
      <c r="B306" s="41"/>
      <c r="C306" s="214" t="s">
        <v>528</v>
      </c>
      <c r="D306" s="214" t="s">
        <v>154</v>
      </c>
      <c r="E306" s="215" t="s">
        <v>529</v>
      </c>
      <c r="F306" s="216" t="s">
        <v>530</v>
      </c>
      <c r="G306" s="217" t="s">
        <v>182</v>
      </c>
      <c r="H306" s="218">
        <v>2</v>
      </c>
      <c r="I306" s="219"/>
      <c r="J306" s="220">
        <f>ROUND(I306*H306,2)</f>
        <v>0</v>
      </c>
      <c r="K306" s="216" t="s">
        <v>19</v>
      </c>
      <c r="L306" s="46"/>
      <c r="M306" s="221" t="s">
        <v>19</v>
      </c>
      <c r="N306" s="222" t="s">
        <v>43</v>
      </c>
      <c r="O306" s="86"/>
      <c r="P306" s="223">
        <f>O306*H306</f>
        <v>0</v>
      </c>
      <c r="Q306" s="223">
        <v>0</v>
      </c>
      <c r="R306" s="223">
        <f>Q306*H306</f>
        <v>0</v>
      </c>
      <c r="S306" s="223">
        <v>0</v>
      </c>
      <c r="T306" s="224">
        <f>S306*H306</f>
        <v>0</v>
      </c>
      <c r="U306" s="40"/>
      <c r="V306" s="40"/>
      <c r="W306" s="40"/>
      <c r="X306" s="40"/>
      <c r="Y306" s="40"/>
      <c r="Z306" s="40"/>
      <c r="AA306" s="40"/>
      <c r="AB306" s="40"/>
      <c r="AC306" s="40"/>
      <c r="AD306" s="40"/>
      <c r="AE306" s="40"/>
      <c r="AR306" s="225" t="s">
        <v>159</v>
      </c>
      <c r="AT306" s="225" t="s">
        <v>154</v>
      </c>
      <c r="AU306" s="225" t="s">
        <v>81</v>
      </c>
      <c r="AY306" s="19" t="s">
        <v>152</v>
      </c>
      <c r="BE306" s="226">
        <f>IF(N306="základní",J306,0)</f>
        <v>0</v>
      </c>
      <c r="BF306" s="226">
        <f>IF(N306="snížená",J306,0)</f>
        <v>0</v>
      </c>
      <c r="BG306" s="226">
        <f>IF(N306="zákl. přenesená",J306,0)</f>
        <v>0</v>
      </c>
      <c r="BH306" s="226">
        <f>IF(N306="sníž. přenesená",J306,0)</f>
        <v>0</v>
      </c>
      <c r="BI306" s="226">
        <f>IF(N306="nulová",J306,0)</f>
        <v>0</v>
      </c>
      <c r="BJ306" s="19" t="s">
        <v>79</v>
      </c>
      <c r="BK306" s="226">
        <f>ROUND(I306*H306,2)</f>
        <v>0</v>
      </c>
      <c r="BL306" s="19" t="s">
        <v>159</v>
      </c>
      <c r="BM306" s="225" t="s">
        <v>531</v>
      </c>
    </row>
    <row r="307" s="12" customFormat="1" ht="22.8" customHeight="1">
      <c r="A307" s="12"/>
      <c r="B307" s="198"/>
      <c r="C307" s="199"/>
      <c r="D307" s="200" t="s">
        <v>71</v>
      </c>
      <c r="E307" s="212" t="s">
        <v>204</v>
      </c>
      <c r="F307" s="212" t="s">
        <v>532</v>
      </c>
      <c r="G307" s="199"/>
      <c r="H307" s="199"/>
      <c r="I307" s="202"/>
      <c r="J307" s="213">
        <f>BK307</f>
        <v>0</v>
      </c>
      <c r="K307" s="199"/>
      <c r="L307" s="204"/>
      <c r="M307" s="205"/>
      <c r="N307" s="206"/>
      <c r="O307" s="206"/>
      <c r="P307" s="207">
        <f>SUM(P308:P349)</f>
        <v>0</v>
      </c>
      <c r="Q307" s="206"/>
      <c r="R307" s="207">
        <f>SUM(R308:R349)</f>
        <v>113.4600232</v>
      </c>
      <c r="S307" s="206"/>
      <c r="T307" s="208">
        <f>SUM(T308:T349)</f>
        <v>0</v>
      </c>
      <c r="U307" s="12"/>
      <c r="V307" s="12"/>
      <c r="W307" s="12"/>
      <c r="X307" s="12"/>
      <c r="Y307" s="12"/>
      <c r="Z307" s="12"/>
      <c r="AA307" s="12"/>
      <c r="AB307" s="12"/>
      <c r="AC307" s="12"/>
      <c r="AD307" s="12"/>
      <c r="AE307" s="12"/>
      <c r="AR307" s="209" t="s">
        <v>79</v>
      </c>
      <c r="AT307" s="210" t="s">
        <v>71</v>
      </c>
      <c r="AU307" s="210" t="s">
        <v>79</v>
      </c>
      <c r="AY307" s="209" t="s">
        <v>152</v>
      </c>
      <c r="BK307" s="211">
        <f>SUM(BK308:BK349)</f>
        <v>0</v>
      </c>
    </row>
    <row r="308" s="2" customFormat="1" ht="21.75" customHeight="1">
      <c r="A308" s="40"/>
      <c r="B308" s="41"/>
      <c r="C308" s="214" t="s">
        <v>533</v>
      </c>
      <c r="D308" s="214" t="s">
        <v>154</v>
      </c>
      <c r="E308" s="215" t="s">
        <v>534</v>
      </c>
      <c r="F308" s="216" t="s">
        <v>535</v>
      </c>
      <c r="G308" s="217" t="s">
        <v>182</v>
      </c>
      <c r="H308" s="218">
        <v>60</v>
      </c>
      <c r="I308" s="219"/>
      <c r="J308" s="220">
        <f>ROUND(I308*H308,2)</f>
        <v>0</v>
      </c>
      <c r="K308" s="216" t="s">
        <v>158</v>
      </c>
      <c r="L308" s="46"/>
      <c r="M308" s="221" t="s">
        <v>19</v>
      </c>
      <c r="N308" s="222" t="s">
        <v>43</v>
      </c>
      <c r="O308" s="86"/>
      <c r="P308" s="223">
        <f>O308*H308</f>
        <v>0</v>
      </c>
      <c r="Q308" s="223">
        <v>0.0025999999999999999</v>
      </c>
      <c r="R308" s="223">
        <f>Q308*H308</f>
        <v>0.156</v>
      </c>
      <c r="S308" s="223">
        <v>0</v>
      </c>
      <c r="T308" s="224">
        <f>S308*H308</f>
        <v>0</v>
      </c>
      <c r="U308" s="40"/>
      <c r="V308" s="40"/>
      <c r="W308" s="40"/>
      <c r="X308" s="40"/>
      <c r="Y308" s="40"/>
      <c r="Z308" s="40"/>
      <c r="AA308" s="40"/>
      <c r="AB308" s="40"/>
      <c r="AC308" s="40"/>
      <c r="AD308" s="40"/>
      <c r="AE308" s="40"/>
      <c r="AR308" s="225" t="s">
        <v>159</v>
      </c>
      <c r="AT308" s="225" t="s">
        <v>154</v>
      </c>
      <c r="AU308" s="225" t="s">
        <v>81</v>
      </c>
      <c r="AY308" s="19" t="s">
        <v>152</v>
      </c>
      <c r="BE308" s="226">
        <f>IF(N308="základní",J308,0)</f>
        <v>0</v>
      </c>
      <c r="BF308" s="226">
        <f>IF(N308="snížená",J308,0)</f>
        <v>0</v>
      </c>
      <c r="BG308" s="226">
        <f>IF(N308="zákl. přenesená",J308,0)</f>
        <v>0</v>
      </c>
      <c r="BH308" s="226">
        <f>IF(N308="sníž. přenesená",J308,0)</f>
        <v>0</v>
      </c>
      <c r="BI308" s="226">
        <f>IF(N308="nulová",J308,0)</f>
        <v>0</v>
      </c>
      <c r="BJ308" s="19" t="s">
        <v>79</v>
      </c>
      <c r="BK308" s="226">
        <f>ROUND(I308*H308,2)</f>
        <v>0</v>
      </c>
      <c r="BL308" s="19" t="s">
        <v>159</v>
      </c>
      <c r="BM308" s="225" t="s">
        <v>536</v>
      </c>
    </row>
    <row r="309" s="2" customFormat="1">
      <c r="A309" s="40"/>
      <c r="B309" s="41"/>
      <c r="C309" s="42"/>
      <c r="D309" s="227" t="s">
        <v>161</v>
      </c>
      <c r="E309" s="42"/>
      <c r="F309" s="228" t="s">
        <v>537</v>
      </c>
      <c r="G309" s="42"/>
      <c r="H309" s="42"/>
      <c r="I309" s="229"/>
      <c r="J309" s="42"/>
      <c r="K309" s="42"/>
      <c r="L309" s="46"/>
      <c r="M309" s="230"/>
      <c r="N309" s="231"/>
      <c r="O309" s="86"/>
      <c r="P309" s="86"/>
      <c r="Q309" s="86"/>
      <c r="R309" s="86"/>
      <c r="S309" s="86"/>
      <c r="T309" s="87"/>
      <c r="U309" s="40"/>
      <c r="V309" s="40"/>
      <c r="W309" s="40"/>
      <c r="X309" s="40"/>
      <c r="Y309" s="40"/>
      <c r="Z309" s="40"/>
      <c r="AA309" s="40"/>
      <c r="AB309" s="40"/>
      <c r="AC309" s="40"/>
      <c r="AD309" s="40"/>
      <c r="AE309" s="40"/>
      <c r="AT309" s="19" t="s">
        <v>161</v>
      </c>
      <c r="AU309" s="19" t="s">
        <v>81</v>
      </c>
    </row>
    <row r="310" s="13" customFormat="1">
      <c r="A310" s="13"/>
      <c r="B310" s="232"/>
      <c r="C310" s="233"/>
      <c r="D310" s="234" t="s">
        <v>163</v>
      </c>
      <c r="E310" s="235" t="s">
        <v>19</v>
      </c>
      <c r="F310" s="236" t="s">
        <v>538</v>
      </c>
      <c r="G310" s="233"/>
      <c r="H310" s="235" t="s">
        <v>19</v>
      </c>
      <c r="I310" s="237"/>
      <c r="J310" s="233"/>
      <c r="K310" s="233"/>
      <c r="L310" s="238"/>
      <c r="M310" s="239"/>
      <c r="N310" s="240"/>
      <c r="O310" s="240"/>
      <c r="P310" s="240"/>
      <c r="Q310" s="240"/>
      <c r="R310" s="240"/>
      <c r="S310" s="240"/>
      <c r="T310" s="241"/>
      <c r="U310" s="13"/>
      <c r="V310" s="13"/>
      <c r="W310" s="13"/>
      <c r="X310" s="13"/>
      <c r="Y310" s="13"/>
      <c r="Z310" s="13"/>
      <c r="AA310" s="13"/>
      <c r="AB310" s="13"/>
      <c r="AC310" s="13"/>
      <c r="AD310" s="13"/>
      <c r="AE310" s="13"/>
      <c r="AT310" s="242" t="s">
        <v>163</v>
      </c>
      <c r="AU310" s="242" t="s">
        <v>81</v>
      </c>
      <c r="AV310" s="13" t="s">
        <v>79</v>
      </c>
      <c r="AW310" s="13" t="s">
        <v>33</v>
      </c>
      <c r="AX310" s="13" t="s">
        <v>72</v>
      </c>
      <c r="AY310" s="242" t="s">
        <v>152</v>
      </c>
    </row>
    <row r="311" s="14" customFormat="1">
      <c r="A311" s="14"/>
      <c r="B311" s="243"/>
      <c r="C311" s="244"/>
      <c r="D311" s="234" t="s">
        <v>163</v>
      </c>
      <c r="E311" s="245" t="s">
        <v>19</v>
      </c>
      <c r="F311" s="246" t="s">
        <v>539</v>
      </c>
      <c r="G311" s="244"/>
      <c r="H311" s="247">
        <v>60</v>
      </c>
      <c r="I311" s="248"/>
      <c r="J311" s="244"/>
      <c r="K311" s="244"/>
      <c r="L311" s="249"/>
      <c r="M311" s="250"/>
      <c r="N311" s="251"/>
      <c r="O311" s="251"/>
      <c r="P311" s="251"/>
      <c r="Q311" s="251"/>
      <c r="R311" s="251"/>
      <c r="S311" s="251"/>
      <c r="T311" s="252"/>
      <c r="U311" s="14"/>
      <c r="V311" s="14"/>
      <c r="W311" s="14"/>
      <c r="X311" s="14"/>
      <c r="Y311" s="14"/>
      <c r="Z311" s="14"/>
      <c r="AA311" s="14"/>
      <c r="AB311" s="14"/>
      <c r="AC311" s="14"/>
      <c r="AD311" s="14"/>
      <c r="AE311" s="14"/>
      <c r="AT311" s="253" t="s">
        <v>163</v>
      </c>
      <c r="AU311" s="253" t="s">
        <v>81</v>
      </c>
      <c r="AV311" s="14" t="s">
        <v>81</v>
      </c>
      <c r="AW311" s="14" t="s">
        <v>33</v>
      </c>
      <c r="AX311" s="14" t="s">
        <v>79</v>
      </c>
      <c r="AY311" s="253" t="s">
        <v>152</v>
      </c>
    </row>
    <row r="312" s="2" customFormat="1" ht="33" customHeight="1">
      <c r="A312" s="40"/>
      <c r="B312" s="41"/>
      <c r="C312" s="214" t="s">
        <v>540</v>
      </c>
      <c r="D312" s="214" t="s">
        <v>154</v>
      </c>
      <c r="E312" s="215" t="s">
        <v>541</v>
      </c>
      <c r="F312" s="216" t="s">
        <v>542</v>
      </c>
      <c r="G312" s="217" t="s">
        <v>227</v>
      </c>
      <c r="H312" s="218">
        <v>477</v>
      </c>
      <c r="I312" s="219"/>
      <c r="J312" s="220">
        <f>ROUND(I312*H312,2)</f>
        <v>0</v>
      </c>
      <c r="K312" s="216" t="s">
        <v>19</v>
      </c>
      <c r="L312" s="46"/>
      <c r="M312" s="221" t="s">
        <v>19</v>
      </c>
      <c r="N312" s="222" t="s">
        <v>43</v>
      </c>
      <c r="O312" s="86"/>
      <c r="P312" s="223">
        <f>O312*H312</f>
        <v>0</v>
      </c>
      <c r="Q312" s="223">
        <v>0.15540000000000001</v>
      </c>
      <c r="R312" s="223">
        <f>Q312*H312</f>
        <v>74.125799999999998</v>
      </c>
      <c r="S312" s="223">
        <v>0</v>
      </c>
      <c r="T312" s="224">
        <f>S312*H312</f>
        <v>0</v>
      </c>
      <c r="U312" s="40"/>
      <c r="V312" s="40"/>
      <c r="W312" s="40"/>
      <c r="X312" s="40"/>
      <c r="Y312" s="40"/>
      <c r="Z312" s="40"/>
      <c r="AA312" s="40"/>
      <c r="AB312" s="40"/>
      <c r="AC312" s="40"/>
      <c r="AD312" s="40"/>
      <c r="AE312" s="40"/>
      <c r="AR312" s="225" t="s">
        <v>159</v>
      </c>
      <c r="AT312" s="225" t="s">
        <v>154</v>
      </c>
      <c r="AU312" s="225" t="s">
        <v>81</v>
      </c>
      <c r="AY312" s="19" t="s">
        <v>152</v>
      </c>
      <c r="BE312" s="226">
        <f>IF(N312="základní",J312,0)</f>
        <v>0</v>
      </c>
      <c r="BF312" s="226">
        <f>IF(N312="snížená",J312,0)</f>
        <v>0</v>
      </c>
      <c r="BG312" s="226">
        <f>IF(N312="zákl. přenesená",J312,0)</f>
        <v>0</v>
      </c>
      <c r="BH312" s="226">
        <f>IF(N312="sníž. přenesená",J312,0)</f>
        <v>0</v>
      </c>
      <c r="BI312" s="226">
        <f>IF(N312="nulová",J312,0)</f>
        <v>0</v>
      </c>
      <c r="BJ312" s="19" t="s">
        <v>79</v>
      </c>
      <c r="BK312" s="226">
        <f>ROUND(I312*H312,2)</f>
        <v>0</v>
      </c>
      <c r="BL312" s="19" t="s">
        <v>159</v>
      </c>
      <c r="BM312" s="225" t="s">
        <v>543</v>
      </c>
    </row>
    <row r="313" s="13" customFormat="1">
      <c r="A313" s="13"/>
      <c r="B313" s="232"/>
      <c r="C313" s="233"/>
      <c r="D313" s="234" t="s">
        <v>163</v>
      </c>
      <c r="E313" s="235" t="s">
        <v>19</v>
      </c>
      <c r="F313" s="236" t="s">
        <v>544</v>
      </c>
      <c r="G313" s="233"/>
      <c r="H313" s="235" t="s">
        <v>19</v>
      </c>
      <c r="I313" s="237"/>
      <c r="J313" s="233"/>
      <c r="K313" s="233"/>
      <c r="L313" s="238"/>
      <c r="M313" s="239"/>
      <c r="N313" s="240"/>
      <c r="O313" s="240"/>
      <c r="P313" s="240"/>
      <c r="Q313" s="240"/>
      <c r="R313" s="240"/>
      <c r="S313" s="240"/>
      <c r="T313" s="241"/>
      <c r="U313" s="13"/>
      <c r="V313" s="13"/>
      <c r="W313" s="13"/>
      <c r="X313" s="13"/>
      <c r="Y313" s="13"/>
      <c r="Z313" s="13"/>
      <c r="AA313" s="13"/>
      <c r="AB313" s="13"/>
      <c r="AC313" s="13"/>
      <c r="AD313" s="13"/>
      <c r="AE313" s="13"/>
      <c r="AT313" s="242" t="s">
        <v>163</v>
      </c>
      <c r="AU313" s="242" t="s">
        <v>81</v>
      </c>
      <c r="AV313" s="13" t="s">
        <v>79</v>
      </c>
      <c r="AW313" s="13" t="s">
        <v>33</v>
      </c>
      <c r="AX313" s="13" t="s">
        <v>72</v>
      </c>
      <c r="AY313" s="242" t="s">
        <v>152</v>
      </c>
    </row>
    <row r="314" s="14" customFormat="1">
      <c r="A314" s="14"/>
      <c r="B314" s="243"/>
      <c r="C314" s="244"/>
      <c r="D314" s="234" t="s">
        <v>163</v>
      </c>
      <c r="E314" s="245" t="s">
        <v>19</v>
      </c>
      <c r="F314" s="246" t="s">
        <v>545</v>
      </c>
      <c r="G314" s="244"/>
      <c r="H314" s="247">
        <v>220</v>
      </c>
      <c r="I314" s="248"/>
      <c r="J314" s="244"/>
      <c r="K314" s="244"/>
      <c r="L314" s="249"/>
      <c r="M314" s="250"/>
      <c r="N314" s="251"/>
      <c r="O314" s="251"/>
      <c r="P314" s="251"/>
      <c r="Q314" s="251"/>
      <c r="R314" s="251"/>
      <c r="S314" s="251"/>
      <c r="T314" s="252"/>
      <c r="U314" s="14"/>
      <c r="V314" s="14"/>
      <c r="W314" s="14"/>
      <c r="X314" s="14"/>
      <c r="Y314" s="14"/>
      <c r="Z314" s="14"/>
      <c r="AA314" s="14"/>
      <c r="AB314" s="14"/>
      <c r="AC314" s="14"/>
      <c r="AD314" s="14"/>
      <c r="AE314" s="14"/>
      <c r="AT314" s="253" t="s">
        <v>163</v>
      </c>
      <c r="AU314" s="253" t="s">
        <v>81</v>
      </c>
      <c r="AV314" s="14" t="s">
        <v>81</v>
      </c>
      <c r="AW314" s="14" t="s">
        <v>33</v>
      </c>
      <c r="AX314" s="14" t="s">
        <v>72</v>
      </c>
      <c r="AY314" s="253" t="s">
        <v>152</v>
      </c>
    </row>
    <row r="315" s="13" customFormat="1">
      <c r="A315" s="13"/>
      <c r="B315" s="232"/>
      <c r="C315" s="233"/>
      <c r="D315" s="234" t="s">
        <v>163</v>
      </c>
      <c r="E315" s="235" t="s">
        <v>19</v>
      </c>
      <c r="F315" s="236" t="s">
        <v>546</v>
      </c>
      <c r="G315" s="233"/>
      <c r="H315" s="235" t="s">
        <v>19</v>
      </c>
      <c r="I315" s="237"/>
      <c r="J315" s="233"/>
      <c r="K315" s="233"/>
      <c r="L315" s="238"/>
      <c r="M315" s="239"/>
      <c r="N315" s="240"/>
      <c r="O315" s="240"/>
      <c r="P315" s="240"/>
      <c r="Q315" s="240"/>
      <c r="R315" s="240"/>
      <c r="S315" s="240"/>
      <c r="T315" s="241"/>
      <c r="U315" s="13"/>
      <c r="V315" s="13"/>
      <c r="W315" s="13"/>
      <c r="X315" s="13"/>
      <c r="Y315" s="13"/>
      <c r="Z315" s="13"/>
      <c r="AA315" s="13"/>
      <c r="AB315" s="13"/>
      <c r="AC315" s="13"/>
      <c r="AD315" s="13"/>
      <c r="AE315" s="13"/>
      <c r="AT315" s="242" t="s">
        <v>163</v>
      </c>
      <c r="AU315" s="242" t="s">
        <v>81</v>
      </c>
      <c r="AV315" s="13" t="s">
        <v>79</v>
      </c>
      <c r="AW315" s="13" t="s">
        <v>33</v>
      </c>
      <c r="AX315" s="13" t="s">
        <v>72</v>
      </c>
      <c r="AY315" s="242" t="s">
        <v>152</v>
      </c>
    </row>
    <row r="316" s="14" customFormat="1">
      <c r="A316" s="14"/>
      <c r="B316" s="243"/>
      <c r="C316" s="244"/>
      <c r="D316" s="234" t="s">
        <v>163</v>
      </c>
      <c r="E316" s="245" t="s">
        <v>19</v>
      </c>
      <c r="F316" s="246" t="s">
        <v>253</v>
      </c>
      <c r="G316" s="244"/>
      <c r="H316" s="247">
        <v>16</v>
      </c>
      <c r="I316" s="248"/>
      <c r="J316" s="244"/>
      <c r="K316" s="244"/>
      <c r="L316" s="249"/>
      <c r="M316" s="250"/>
      <c r="N316" s="251"/>
      <c r="O316" s="251"/>
      <c r="P316" s="251"/>
      <c r="Q316" s="251"/>
      <c r="R316" s="251"/>
      <c r="S316" s="251"/>
      <c r="T316" s="252"/>
      <c r="U316" s="14"/>
      <c r="V316" s="14"/>
      <c r="W316" s="14"/>
      <c r="X316" s="14"/>
      <c r="Y316" s="14"/>
      <c r="Z316" s="14"/>
      <c r="AA316" s="14"/>
      <c r="AB316" s="14"/>
      <c r="AC316" s="14"/>
      <c r="AD316" s="14"/>
      <c r="AE316" s="14"/>
      <c r="AT316" s="253" t="s">
        <v>163</v>
      </c>
      <c r="AU316" s="253" t="s">
        <v>81</v>
      </c>
      <c r="AV316" s="14" t="s">
        <v>81</v>
      </c>
      <c r="AW316" s="14" t="s">
        <v>33</v>
      </c>
      <c r="AX316" s="14" t="s">
        <v>72</v>
      </c>
      <c r="AY316" s="253" t="s">
        <v>152</v>
      </c>
    </row>
    <row r="317" s="13" customFormat="1">
      <c r="A317" s="13"/>
      <c r="B317" s="232"/>
      <c r="C317" s="233"/>
      <c r="D317" s="234" t="s">
        <v>163</v>
      </c>
      <c r="E317" s="235" t="s">
        <v>19</v>
      </c>
      <c r="F317" s="236" t="s">
        <v>547</v>
      </c>
      <c r="G317" s="233"/>
      <c r="H317" s="235" t="s">
        <v>19</v>
      </c>
      <c r="I317" s="237"/>
      <c r="J317" s="233"/>
      <c r="K317" s="233"/>
      <c r="L317" s="238"/>
      <c r="M317" s="239"/>
      <c r="N317" s="240"/>
      <c r="O317" s="240"/>
      <c r="P317" s="240"/>
      <c r="Q317" s="240"/>
      <c r="R317" s="240"/>
      <c r="S317" s="240"/>
      <c r="T317" s="241"/>
      <c r="U317" s="13"/>
      <c r="V317" s="13"/>
      <c r="W317" s="13"/>
      <c r="X317" s="13"/>
      <c r="Y317" s="13"/>
      <c r="Z317" s="13"/>
      <c r="AA317" s="13"/>
      <c r="AB317" s="13"/>
      <c r="AC317" s="13"/>
      <c r="AD317" s="13"/>
      <c r="AE317" s="13"/>
      <c r="AT317" s="242" t="s">
        <v>163</v>
      </c>
      <c r="AU317" s="242" t="s">
        <v>81</v>
      </c>
      <c r="AV317" s="13" t="s">
        <v>79</v>
      </c>
      <c r="AW317" s="13" t="s">
        <v>33</v>
      </c>
      <c r="AX317" s="13" t="s">
        <v>72</v>
      </c>
      <c r="AY317" s="242" t="s">
        <v>152</v>
      </c>
    </row>
    <row r="318" s="14" customFormat="1">
      <c r="A318" s="14"/>
      <c r="B318" s="243"/>
      <c r="C318" s="244"/>
      <c r="D318" s="234" t="s">
        <v>163</v>
      </c>
      <c r="E318" s="245" t="s">
        <v>19</v>
      </c>
      <c r="F318" s="246" t="s">
        <v>548</v>
      </c>
      <c r="G318" s="244"/>
      <c r="H318" s="247">
        <v>116</v>
      </c>
      <c r="I318" s="248"/>
      <c r="J318" s="244"/>
      <c r="K318" s="244"/>
      <c r="L318" s="249"/>
      <c r="M318" s="250"/>
      <c r="N318" s="251"/>
      <c r="O318" s="251"/>
      <c r="P318" s="251"/>
      <c r="Q318" s="251"/>
      <c r="R318" s="251"/>
      <c r="S318" s="251"/>
      <c r="T318" s="252"/>
      <c r="U318" s="14"/>
      <c r="V318" s="14"/>
      <c r="W318" s="14"/>
      <c r="X318" s="14"/>
      <c r="Y318" s="14"/>
      <c r="Z318" s="14"/>
      <c r="AA318" s="14"/>
      <c r="AB318" s="14"/>
      <c r="AC318" s="14"/>
      <c r="AD318" s="14"/>
      <c r="AE318" s="14"/>
      <c r="AT318" s="253" t="s">
        <v>163</v>
      </c>
      <c r="AU318" s="253" t="s">
        <v>81</v>
      </c>
      <c r="AV318" s="14" t="s">
        <v>81</v>
      </c>
      <c r="AW318" s="14" t="s">
        <v>33</v>
      </c>
      <c r="AX318" s="14" t="s">
        <v>72</v>
      </c>
      <c r="AY318" s="253" t="s">
        <v>152</v>
      </c>
    </row>
    <row r="319" s="13" customFormat="1">
      <c r="A319" s="13"/>
      <c r="B319" s="232"/>
      <c r="C319" s="233"/>
      <c r="D319" s="234" t="s">
        <v>163</v>
      </c>
      <c r="E319" s="235" t="s">
        <v>19</v>
      </c>
      <c r="F319" s="236" t="s">
        <v>549</v>
      </c>
      <c r="G319" s="233"/>
      <c r="H319" s="235" t="s">
        <v>19</v>
      </c>
      <c r="I319" s="237"/>
      <c r="J319" s="233"/>
      <c r="K319" s="233"/>
      <c r="L319" s="238"/>
      <c r="M319" s="239"/>
      <c r="N319" s="240"/>
      <c r="O319" s="240"/>
      <c r="P319" s="240"/>
      <c r="Q319" s="240"/>
      <c r="R319" s="240"/>
      <c r="S319" s="240"/>
      <c r="T319" s="241"/>
      <c r="U319" s="13"/>
      <c r="V319" s="13"/>
      <c r="W319" s="13"/>
      <c r="X319" s="13"/>
      <c r="Y319" s="13"/>
      <c r="Z319" s="13"/>
      <c r="AA319" s="13"/>
      <c r="AB319" s="13"/>
      <c r="AC319" s="13"/>
      <c r="AD319" s="13"/>
      <c r="AE319" s="13"/>
      <c r="AT319" s="242" t="s">
        <v>163</v>
      </c>
      <c r="AU319" s="242" t="s">
        <v>81</v>
      </c>
      <c r="AV319" s="13" t="s">
        <v>79</v>
      </c>
      <c r="AW319" s="13" t="s">
        <v>33</v>
      </c>
      <c r="AX319" s="13" t="s">
        <v>72</v>
      </c>
      <c r="AY319" s="242" t="s">
        <v>152</v>
      </c>
    </row>
    <row r="320" s="14" customFormat="1">
      <c r="A320" s="14"/>
      <c r="B320" s="243"/>
      <c r="C320" s="244"/>
      <c r="D320" s="234" t="s">
        <v>163</v>
      </c>
      <c r="E320" s="245" t="s">
        <v>19</v>
      </c>
      <c r="F320" s="246" t="s">
        <v>550</v>
      </c>
      <c r="G320" s="244"/>
      <c r="H320" s="247">
        <v>24</v>
      </c>
      <c r="I320" s="248"/>
      <c r="J320" s="244"/>
      <c r="K320" s="244"/>
      <c r="L320" s="249"/>
      <c r="M320" s="250"/>
      <c r="N320" s="251"/>
      <c r="O320" s="251"/>
      <c r="P320" s="251"/>
      <c r="Q320" s="251"/>
      <c r="R320" s="251"/>
      <c r="S320" s="251"/>
      <c r="T320" s="252"/>
      <c r="U320" s="14"/>
      <c r="V320" s="14"/>
      <c r="W320" s="14"/>
      <c r="X320" s="14"/>
      <c r="Y320" s="14"/>
      <c r="Z320" s="14"/>
      <c r="AA320" s="14"/>
      <c r="AB320" s="14"/>
      <c r="AC320" s="14"/>
      <c r="AD320" s="14"/>
      <c r="AE320" s="14"/>
      <c r="AT320" s="253" t="s">
        <v>163</v>
      </c>
      <c r="AU320" s="253" t="s">
        <v>81</v>
      </c>
      <c r="AV320" s="14" t="s">
        <v>81</v>
      </c>
      <c r="AW320" s="14" t="s">
        <v>33</v>
      </c>
      <c r="AX320" s="14" t="s">
        <v>72</v>
      </c>
      <c r="AY320" s="253" t="s">
        <v>152</v>
      </c>
    </row>
    <row r="321" s="13" customFormat="1">
      <c r="A321" s="13"/>
      <c r="B321" s="232"/>
      <c r="C321" s="233"/>
      <c r="D321" s="234" t="s">
        <v>163</v>
      </c>
      <c r="E321" s="235" t="s">
        <v>19</v>
      </c>
      <c r="F321" s="236" t="s">
        <v>551</v>
      </c>
      <c r="G321" s="233"/>
      <c r="H321" s="235" t="s">
        <v>19</v>
      </c>
      <c r="I321" s="237"/>
      <c r="J321" s="233"/>
      <c r="K321" s="233"/>
      <c r="L321" s="238"/>
      <c r="M321" s="239"/>
      <c r="N321" s="240"/>
      <c r="O321" s="240"/>
      <c r="P321" s="240"/>
      <c r="Q321" s="240"/>
      <c r="R321" s="240"/>
      <c r="S321" s="240"/>
      <c r="T321" s="241"/>
      <c r="U321" s="13"/>
      <c r="V321" s="13"/>
      <c r="W321" s="13"/>
      <c r="X321" s="13"/>
      <c r="Y321" s="13"/>
      <c r="Z321" s="13"/>
      <c r="AA321" s="13"/>
      <c r="AB321" s="13"/>
      <c r="AC321" s="13"/>
      <c r="AD321" s="13"/>
      <c r="AE321" s="13"/>
      <c r="AT321" s="242" t="s">
        <v>163</v>
      </c>
      <c r="AU321" s="242" t="s">
        <v>81</v>
      </c>
      <c r="AV321" s="13" t="s">
        <v>79</v>
      </c>
      <c r="AW321" s="13" t="s">
        <v>33</v>
      </c>
      <c r="AX321" s="13" t="s">
        <v>72</v>
      </c>
      <c r="AY321" s="242" t="s">
        <v>152</v>
      </c>
    </row>
    <row r="322" s="14" customFormat="1">
      <c r="A322" s="14"/>
      <c r="B322" s="243"/>
      <c r="C322" s="244"/>
      <c r="D322" s="234" t="s">
        <v>163</v>
      </c>
      <c r="E322" s="245" t="s">
        <v>19</v>
      </c>
      <c r="F322" s="246" t="s">
        <v>552</v>
      </c>
      <c r="G322" s="244"/>
      <c r="H322" s="247">
        <v>101</v>
      </c>
      <c r="I322" s="248"/>
      <c r="J322" s="244"/>
      <c r="K322" s="244"/>
      <c r="L322" s="249"/>
      <c r="M322" s="250"/>
      <c r="N322" s="251"/>
      <c r="O322" s="251"/>
      <c r="P322" s="251"/>
      <c r="Q322" s="251"/>
      <c r="R322" s="251"/>
      <c r="S322" s="251"/>
      <c r="T322" s="252"/>
      <c r="U322" s="14"/>
      <c r="V322" s="14"/>
      <c r="W322" s="14"/>
      <c r="X322" s="14"/>
      <c r="Y322" s="14"/>
      <c r="Z322" s="14"/>
      <c r="AA322" s="14"/>
      <c r="AB322" s="14"/>
      <c r="AC322" s="14"/>
      <c r="AD322" s="14"/>
      <c r="AE322" s="14"/>
      <c r="AT322" s="253" t="s">
        <v>163</v>
      </c>
      <c r="AU322" s="253" t="s">
        <v>81</v>
      </c>
      <c r="AV322" s="14" t="s">
        <v>81</v>
      </c>
      <c r="AW322" s="14" t="s">
        <v>33</v>
      </c>
      <c r="AX322" s="14" t="s">
        <v>72</v>
      </c>
      <c r="AY322" s="253" t="s">
        <v>152</v>
      </c>
    </row>
    <row r="323" s="15" customFormat="1">
      <c r="A323" s="15"/>
      <c r="B323" s="254"/>
      <c r="C323" s="255"/>
      <c r="D323" s="234" t="s">
        <v>163</v>
      </c>
      <c r="E323" s="256" t="s">
        <v>19</v>
      </c>
      <c r="F323" s="257" t="s">
        <v>212</v>
      </c>
      <c r="G323" s="255"/>
      <c r="H323" s="258">
        <v>477</v>
      </c>
      <c r="I323" s="259"/>
      <c r="J323" s="255"/>
      <c r="K323" s="255"/>
      <c r="L323" s="260"/>
      <c r="M323" s="261"/>
      <c r="N323" s="262"/>
      <c r="O323" s="262"/>
      <c r="P323" s="262"/>
      <c r="Q323" s="262"/>
      <c r="R323" s="262"/>
      <c r="S323" s="262"/>
      <c r="T323" s="263"/>
      <c r="U323" s="15"/>
      <c r="V323" s="15"/>
      <c r="W323" s="15"/>
      <c r="X323" s="15"/>
      <c r="Y323" s="15"/>
      <c r="Z323" s="15"/>
      <c r="AA323" s="15"/>
      <c r="AB323" s="15"/>
      <c r="AC323" s="15"/>
      <c r="AD323" s="15"/>
      <c r="AE323" s="15"/>
      <c r="AT323" s="264" t="s">
        <v>163</v>
      </c>
      <c r="AU323" s="264" t="s">
        <v>81</v>
      </c>
      <c r="AV323" s="15" t="s">
        <v>159</v>
      </c>
      <c r="AW323" s="15" t="s">
        <v>33</v>
      </c>
      <c r="AX323" s="15" t="s">
        <v>79</v>
      </c>
      <c r="AY323" s="264" t="s">
        <v>152</v>
      </c>
    </row>
    <row r="324" s="2" customFormat="1" ht="16.5" customHeight="1">
      <c r="A324" s="40"/>
      <c r="B324" s="41"/>
      <c r="C324" s="265" t="s">
        <v>553</v>
      </c>
      <c r="D324" s="265" t="s">
        <v>298</v>
      </c>
      <c r="E324" s="266" t="s">
        <v>554</v>
      </c>
      <c r="F324" s="267" t="s">
        <v>555</v>
      </c>
      <c r="G324" s="268" t="s">
        <v>227</v>
      </c>
      <c r="H324" s="269">
        <v>228.80000000000001</v>
      </c>
      <c r="I324" s="270"/>
      <c r="J324" s="271">
        <f>ROUND(I324*H324,2)</f>
        <v>0</v>
      </c>
      <c r="K324" s="267" t="s">
        <v>158</v>
      </c>
      <c r="L324" s="272"/>
      <c r="M324" s="273" t="s">
        <v>19</v>
      </c>
      <c r="N324" s="274" t="s">
        <v>43</v>
      </c>
      <c r="O324" s="86"/>
      <c r="P324" s="223">
        <f>O324*H324</f>
        <v>0</v>
      </c>
      <c r="Q324" s="223">
        <v>0.080000000000000002</v>
      </c>
      <c r="R324" s="223">
        <f>Q324*H324</f>
        <v>18.304000000000002</v>
      </c>
      <c r="S324" s="223">
        <v>0</v>
      </c>
      <c r="T324" s="224">
        <f>S324*H324</f>
        <v>0</v>
      </c>
      <c r="U324" s="40"/>
      <c r="V324" s="40"/>
      <c r="W324" s="40"/>
      <c r="X324" s="40"/>
      <c r="Y324" s="40"/>
      <c r="Z324" s="40"/>
      <c r="AA324" s="40"/>
      <c r="AB324" s="40"/>
      <c r="AC324" s="40"/>
      <c r="AD324" s="40"/>
      <c r="AE324" s="40"/>
      <c r="AR324" s="225" t="s">
        <v>199</v>
      </c>
      <c r="AT324" s="225" t="s">
        <v>298</v>
      </c>
      <c r="AU324" s="225" t="s">
        <v>81</v>
      </c>
      <c r="AY324" s="19" t="s">
        <v>152</v>
      </c>
      <c r="BE324" s="226">
        <f>IF(N324="základní",J324,0)</f>
        <v>0</v>
      </c>
      <c r="BF324" s="226">
        <f>IF(N324="snížená",J324,0)</f>
        <v>0</v>
      </c>
      <c r="BG324" s="226">
        <f>IF(N324="zákl. přenesená",J324,0)</f>
        <v>0</v>
      </c>
      <c r="BH324" s="226">
        <f>IF(N324="sníž. přenesená",J324,0)</f>
        <v>0</v>
      </c>
      <c r="BI324" s="226">
        <f>IF(N324="nulová",J324,0)</f>
        <v>0</v>
      </c>
      <c r="BJ324" s="19" t="s">
        <v>79</v>
      </c>
      <c r="BK324" s="226">
        <f>ROUND(I324*H324,2)</f>
        <v>0</v>
      </c>
      <c r="BL324" s="19" t="s">
        <v>159</v>
      </c>
      <c r="BM324" s="225" t="s">
        <v>556</v>
      </c>
    </row>
    <row r="325" s="14" customFormat="1">
      <c r="A325" s="14"/>
      <c r="B325" s="243"/>
      <c r="C325" s="244"/>
      <c r="D325" s="234" t="s">
        <v>163</v>
      </c>
      <c r="E325" s="245" t="s">
        <v>19</v>
      </c>
      <c r="F325" s="246" t="s">
        <v>545</v>
      </c>
      <c r="G325" s="244"/>
      <c r="H325" s="247">
        <v>220</v>
      </c>
      <c r="I325" s="248"/>
      <c r="J325" s="244"/>
      <c r="K325" s="244"/>
      <c r="L325" s="249"/>
      <c r="M325" s="250"/>
      <c r="N325" s="251"/>
      <c r="O325" s="251"/>
      <c r="P325" s="251"/>
      <c r="Q325" s="251"/>
      <c r="R325" s="251"/>
      <c r="S325" s="251"/>
      <c r="T325" s="252"/>
      <c r="U325" s="14"/>
      <c r="V325" s="14"/>
      <c r="W325" s="14"/>
      <c r="X325" s="14"/>
      <c r="Y325" s="14"/>
      <c r="Z325" s="14"/>
      <c r="AA325" s="14"/>
      <c r="AB325" s="14"/>
      <c r="AC325" s="14"/>
      <c r="AD325" s="14"/>
      <c r="AE325" s="14"/>
      <c r="AT325" s="253" t="s">
        <v>163</v>
      </c>
      <c r="AU325" s="253" t="s">
        <v>81</v>
      </c>
      <c r="AV325" s="14" t="s">
        <v>81</v>
      </c>
      <c r="AW325" s="14" t="s">
        <v>33</v>
      </c>
      <c r="AX325" s="14" t="s">
        <v>79</v>
      </c>
      <c r="AY325" s="253" t="s">
        <v>152</v>
      </c>
    </row>
    <row r="326" s="14" customFormat="1">
      <c r="A326" s="14"/>
      <c r="B326" s="243"/>
      <c r="C326" s="244"/>
      <c r="D326" s="234" t="s">
        <v>163</v>
      </c>
      <c r="E326" s="244"/>
      <c r="F326" s="246" t="s">
        <v>557</v>
      </c>
      <c r="G326" s="244"/>
      <c r="H326" s="247">
        <v>228.80000000000001</v>
      </c>
      <c r="I326" s="248"/>
      <c r="J326" s="244"/>
      <c r="K326" s="244"/>
      <c r="L326" s="249"/>
      <c r="M326" s="250"/>
      <c r="N326" s="251"/>
      <c r="O326" s="251"/>
      <c r="P326" s="251"/>
      <c r="Q326" s="251"/>
      <c r="R326" s="251"/>
      <c r="S326" s="251"/>
      <c r="T326" s="252"/>
      <c r="U326" s="14"/>
      <c r="V326" s="14"/>
      <c r="W326" s="14"/>
      <c r="X326" s="14"/>
      <c r="Y326" s="14"/>
      <c r="Z326" s="14"/>
      <c r="AA326" s="14"/>
      <c r="AB326" s="14"/>
      <c r="AC326" s="14"/>
      <c r="AD326" s="14"/>
      <c r="AE326" s="14"/>
      <c r="AT326" s="253" t="s">
        <v>163</v>
      </c>
      <c r="AU326" s="253" t="s">
        <v>81</v>
      </c>
      <c r="AV326" s="14" t="s">
        <v>81</v>
      </c>
      <c r="AW326" s="14" t="s">
        <v>4</v>
      </c>
      <c r="AX326" s="14" t="s">
        <v>79</v>
      </c>
      <c r="AY326" s="253" t="s">
        <v>152</v>
      </c>
    </row>
    <row r="327" s="2" customFormat="1" ht="16.5" customHeight="1">
      <c r="A327" s="40"/>
      <c r="B327" s="41"/>
      <c r="C327" s="265" t="s">
        <v>558</v>
      </c>
      <c r="D327" s="265" t="s">
        <v>298</v>
      </c>
      <c r="E327" s="266" t="s">
        <v>559</v>
      </c>
      <c r="F327" s="267" t="s">
        <v>560</v>
      </c>
      <c r="G327" s="268" t="s">
        <v>227</v>
      </c>
      <c r="H327" s="269">
        <v>16.640000000000001</v>
      </c>
      <c r="I327" s="270"/>
      <c r="J327" s="271">
        <f>ROUND(I327*H327,2)</f>
        <v>0</v>
      </c>
      <c r="K327" s="267" t="s">
        <v>158</v>
      </c>
      <c r="L327" s="272"/>
      <c r="M327" s="273" t="s">
        <v>19</v>
      </c>
      <c r="N327" s="274" t="s">
        <v>43</v>
      </c>
      <c r="O327" s="86"/>
      <c r="P327" s="223">
        <f>O327*H327</f>
        <v>0</v>
      </c>
      <c r="Q327" s="223">
        <v>0.14000000000000001</v>
      </c>
      <c r="R327" s="223">
        <f>Q327*H327</f>
        <v>2.3296000000000001</v>
      </c>
      <c r="S327" s="223">
        <v>0</v>
      </c>
      <c r="T327" s="224">
        <f>S327*H327</f>
        <v>0</v>
      </c>
      <c r="U327" s="40"/>
      <c r="V327" s="40"/>
      <c r="W327" s="40"/>
      <c r="X327" s="40"/>
      <c r="Y327" s="40"/>
      <c r="Z327" s="40"/>
      <c r="AA327" s="40"/>
      <c r="AB327" s="40"/>
      <c r="AC327" s="40"/>
      <c r="AD327" s="40"/>
      <c r="AE327" s="40"/>
      <c r="AR327" s="225" t="s">
        <v>199</v>
      </c>
      <c r="AT327" s="225" t="s">
        <v>298</v>
      </c>
      <c r="AU327" s="225" t="s">
        <v>81</v>
      </c>
      <c r="AY327" s="19" t="s">
        <v>152</v>
      </c>
      <c r="BE327" s="226">
        <f>IF(N327="základní",J327,0)</f>
        <v>0</v>
      </c>
      <c r="BF327" s="226">
        <f>IF(N327="snížená",J327,0)</f>
        <v>0</v>
      </c>
      <c r="BG327" s="226">
        <f>IF(N327="zákl. přenesená",J327,0)</f>
        <v>0</v>
      </c>
      <c r="BH327" s="226">
        <f>IF(N327="sníž. přenesená",J327,0)</f>
        <v>0</v>
      </c>
      <c r="BI327" s="226">
        <f>IF(N327="nulová",J327,0)</f>
        <v>0</v>
      </c>
      <c r="BJ327" s="19" t="s">
        <v>79</v>
      </c>
      <c r="BK327" s="226">
        <f>ROUND(I327*H327,2)</f>
        <v>0</v>
      </c>
      <c r="BL327" s="19" t="s">
        <v>159</v>
      </c>
      <c r="BM327" s="225" t="s">
        <v>561</v>
      </c>
    </row>
    <row r="328" s="14" customFormat="1">
      <c r="A328" s="14"/>
      <c r="B328" s="243"/>
      <c r="C328" s="244"/>
      <c r="D328" s="234" t="s">
        <v>163</v>
      </c>
      <c r="E328" s="245" t="s">
        <v>19</v>
      </c>
      <c r="F328" s="246" t="s">
        <v>253</v>
      </c>
      <c r="G328" s="244"/>
      <c r="H328" s="247">
        <v>16</v>
      </c>
      <c r="I328" s="248"/>
      <c r="J328" s="244"/>
      <c r="K328" s="244"/>
      <c r="L328" s="249"/>
      <c r="M328" s="250"/>
      <c r="N328" s="251"/>
      <c r="O328" s="251"/>
      <c r="P328" s="251"/>
      <c r="Q328" s="251"/>
      <c r="R328" s="251"/>
      <c r="S328" s="251"/>
      <c r="T328" s="252"/>
      <c r="U328" s="14"/>
      <c r="V328" s="14"/>
      <c r="W328" s="14"/>
      <c r="X328" s="14"/>
      <c r="Y328" s="14"/>
      <c r="Z328" s="14"/>
      <c r="AA328" s="14"/>
      <c r="AB328" s="14"/>
      <c r="AC328" s="14"/>
      <c r="AD328" s="14"/>
      <c r="AE328" s="14"/>
      <c r="AT328" s="253" t="s">
        <v>163</v>
      </c>
      <c r="AU328" s="253" t="s">
        <v>81</v>
      </c>
      <c r="AV328" s="14" t="s">
        <v>81</v>
      </c>
      <c r="AW328" s="14" t="s">
        <v>33</v>
      </c>
      <c r="AX328" s="14" t="s">
        <v>79</v>
      </c>
      <c r="AY328" s="253" t="s">
        <v>152</v>
      </c>
    </row>
    <row r="329" s="14" customFormat="1">
      <c r="A329" s="14"/>
      <c r="B329" s="243"/>
      <c r="C329" s="244"/>
      <c r="D329" s="234" t="s">
        <v>163</v>
      </c>
      <c r="E329" s="244"/>
      <c r="F329" s="246" t="s">
        <v>562</v>
      </c>
      <c r="G329" s="244"/>
      <c r="H329" s="247">
        <v>16.640000000000001</v>
      </c>
      <c r="I329" s="248"/>
      <c r="J329" s="244"/>
      <c r="K329" s="244"/>
      <c r="L329" s="249"/>
      <c r="M329" s="250"/>
      <c r="N329" s="251"/>
      <c r="O329" s="251"/>
      <c r="P329" s="251"/>
      <c r="Q329" s="251"/>
      <c r="R329" s="251"/>
      <c r="S329" s="251"/>
      <c r="T329" s="252"/>
      <c r="U329" s="14"/>
      <c r="V329" s="14"/>
      <c r="W329" s="14"/>
      <c r="X329" s="14"/>
      <c r="Y329" s="14"/>
      <c r="Z329" s="14"/>
      <c r="AA329" s="14"/>
      <c r="AB329" s="14"/>
      <c r="AC329" s="14"/>
      <c r="AD329" s="14"/>
      <c r="AE329" s="14"/>
      <c r="AT329" s="253" t="s">
        <v>163</v>
      </c>
      <c r="AU329" s="253" t="s">
        <v>81</v>
      </c>
      <c r="AV329" s="14" t="s">
        <v>81</v>
      </c>
      <c r="AW329" s="14" t="s">
        <v>4</v>
      </c>
      <c r="AX329" s="14" t="s">
        <v>79</v>
      </c>
      <c r="AY329" s="253" t="s">
        <v>152</v>
      </c>
    </row>
    <row r="330" s="2" customFormat="1" ht="16.5" customHeight="1">
      <c r="A330" s="40"/>
      <c r="B330" s="41"/>
      <c r="C330" s="265" t="s">
        <v>563</v>
      </c>
      <c r="D330" s="265" t="s">
        <v>298</v>
      </c>
      <c r="E330" s="266" t="s">
        <v>564</v>
      </c>
      <c r="F330" s="267" t="s">
        <v>565</v>
      </c>
      <c r="G330" s="268" t="s">
        <v>227</v>
      </c>
      <c r="H330" s="269">
        <v>120.64</v>
      </c>
      <c r="I330" s="270"/>
      <c r="J330" s="271">
        <f>ROUND(I330*H330,2)</f>
        <v>0</v>
      </c>
      <c r="K330" s="267" t="s">
        <v>158</v>
      </c>
      <c r="L330" s="272"/>
      <c r="M330" s="273" t="s">
        <v>19</v>
      </c>
      <c r="N330" s="274" t="s">
        <v>43</v>
      </c>
      <c r="O330" s="86"/>
      <c r="P330" s="223">
        <f>O330*H330</f>
        <v>0</v>
      </c>
      <c r="Q330" s="223">
        <v>0.055</v>
      </c>
      <c r="R330" s="223">
        <f>Q330*H330</f>
        <v>6.6352000000000002</v>
      </c>
      <c r="S330" s="223">
        <v>0</v>
      </c>
      <c r="T330" s="224">
        <f>S330*H330</f>
        <v>0</v>
      </c>
      <c r="U330" s="40"/>
      <c r="V330" s="40"/>
      <c r="W330" s="40"/>
      <c r="X330" s="40"/>
      <c r="Y330" s="40"/>
      <c r="Z330" s="40"/>
      <c r="AA330" s="40"/>
      <c r="AB330" s="40"/>
      <c r="AC330" s="40"/>
      <c r="AD330" s="40"/>
      <c r="AE330" s="40"/>
      <c r="AR330" s="225" t="s">
        <v>199</v>
      </c>
      <c r="AT330" s="225" t="s">
        <v>298</v>
      </c>
      <c r="AU330" s="225" t="s">
        <v>81</v>
      </c>
      <c r="AY330" s="19" t="s">
        <v>152</v>
      </c>
      <c r="BE330" s="226">
        <f>IF(N330="základní",J330,0)</f>
        <v>0</v>
      </c>
      <c r="BF330" s="226">
        <f>IF(N330="snížená",J330,0)</f>
        <v>0</v>
      </c>
      <c r="BG330" s="226">
        <f>IF(N330="zákl. přenesená",J330,0)</f>
        <v>0</v>
      </c>
      <c r="BH330" s="226">
        <f>IF(N330="sníž. přenesená",J330,0)</f>
        <v>0</v>
      </c>
      <c r="BI330" s="226">
        <f>IF(N330="nulová",J330,0)</f>
        <v>0</v>
      </c>
      <c r="BJ330" s="19" t="s">
        <v>79</v>
      </c>
      <c r="BK330" s="226">
        <f>ROUND(I330*H330,2)</f>
        <v>0</v>
      </c>
      <c r="BL330" s="19" t="s">
        <v>159</v>
      </c>
      <c r="BM330" s="225" t="s">
        <v>566</v>
      </c>
    </row>
    <row r="331" s="14" customFormat="1">
      <c r="A331" s="14"/>
      <c r="B331" s="243"/>
      <c r="C331" s="244"/>
      <c r="D331" s="234" t="s">
        <v>163</v>
      </c>
      <c r="E331" s="245" t="s">
        <v>19</v>
      </c>
      <c r="F331" s="246" t="s">
        <v>548</v>
      </c>
      <c r="G331" s="244"/>
      <c r="H331" s="247">
        <v>116</v>
      </c>
      <c r="I331" s="248"/>
      <c r="J331" s="244"/>
      <c r="K331" s="244"/>
      <c r="L331" s="249"/>
      <c r="M331" s="250"/>
      <c r="N331" s="251"/>
      <c r="O331" s="251"/>
      <c r="P331" s="251"/>
      <c r="Q331" s="251"/>
      <c r="R331" s="251"/>
      <c r="S331" s="251"/>
      <c r="T331" s="252"/>
      <c r="U331" s="14"/>
      <c r="V331" s="14"/>
      <c r="W331" s="14"/>
      <c r="X331" s="14"/>
      <c r="Y331" s="14"/>
      <c r="Z331" s="14"/>
      <c r="AA331" s="14"/>
      <c r="AB331" s="14"/>
      <c r="AC331" s="14"/>
      <c r="AD331" s="14"/>
      <c r="AE331" s="14"/>
      <c r="AT331" s="253" t="s">
        <v>163</v>
      </c>
      <c r="AU331" s="253" t="s">
        <v>81</v>
      </c>
      <c r="AV331" s="14" t="s">
        <v>81</v>
      </c>
      <c r="AW331" s="14" t="s">
        <v>33</v>
      </c>
      <c r="AX331" s="14" t="s">
        <v>79</v>
      </c>
      <c r="AY331" s="253" t="s">
        <v>152</v>
      </c>
    </row>
    <row r="332" s="14" customFormat="1">
      <c r="A332" s="14"/>
      <c r="B332" s="243"/>
      <c r="C332" s="244"/>
      <c r="D332" s="234" t="s">
        <v>163</v>
      </c>
      <c r="E332" s="244"/>
      <c r="F332" s="246" t="s">
        <v>567</v>
      </c>
      <c r="G332" s="244"/>
      <c r="H332" s="247">
        <v>120.64</v>
      </c>
      <c r="I332" s="248"/>
      <c r="J332" s="244"/>
      <c r="K332" s="244"/>
      <c r="L332" s="249"/>
      <c r="M332" s="250"/>
      <c r="N332" s="251"/>
      <c r="O332" s="251"/>
      <c r="P332" s="251"/>
      <c r="Q332" s="251"/>
      <c r="R332" s="251"/>
      <c r="S332" s="251"/>
      <c r="T332" s="252"/>
      <c r="U332" s="14"/>
      <c r="V332" s="14"/>
      <c r="W332" s="14"/>
      <c r="X332" s="14"/>
      <c r="Y332" s="14"/>
      <c r="Z332" s="14"/>
      <c r="AA332" s="14"/>
      <c r="AB332" s="14"/>
      <c r="AC332" s="14"/>
      <c r="AD332" s="14"/>
      <c r="AE332" s="14"/>
      <c r="AT332" s="253" t="s">
        <v>163</v>
      </c>
      <c r="AU332" s="253" t="s">
        <v>81</v>
      </c>
      <c r="AV332" s="14" t="s">
        <v>81</v>
      </c>
      <c r="AW332" s="14" t="s">
        <v>4</v>
      </c>
      <c r="AX332" s="14" t="s">
        <v>79</v>
      </c>
      <c r="AY332" s="253" t="s">
        <v>152</v>
      </c>
    </row>
    <row r="333" s="2" customFormat="1" ht="16.5" customHeight="1">
      <c r="A333" s="40"/>
      <c r="B333" s="41"/>
      <c r="C333" s="265" t="s">
        <v>568</v>
      </c>
      <c r="D333" s="265" t="s">
        <v>298</v>
      </c>
      <c r="E333" s="266" t="s">
        <v>569</v>
      </c>
      <c r="F333" s="267" t="s">
        <v>570</v>
      </c>
      <c r="G333" s="268" t="s">
        <v>227</v>
      </c>
      <c r="H333" s="269">
        <v>24.960000000000001</v>
      </c>
      <c r="I333" s="270"/>
      <c r="J333" s="271">
        <f>ROUND(I333*H333,2)</f>
        <v>0</v>
      </c>
      <c r="K333" s="267" t="s">
        <v>158</v>
      </c>
      <c r="L333" s="272"/>
      <c r="M333" s="273" t="s">
        <v>19</v>
      </c>
      <c r="N333" s="274" t="s">
        <v>43</v>
      </c>
      <c r="O333" s="86"/>
      <c r="P333" s="223">
        <f>O333*H333</f>
        <v>0</v>
      </c>
      <c r="Q333" s="223">
        <v>0.065670000000000006</v>
      </c>
      <c r="R333" s="223">
        <f>Q333*H333</f>
        <v>1.6391232000000002</v>
      </c>
      <c r="S333" s="223">
        <v>0</v>
      </c>
      <c r="T333" s="224">
        <f>S333*H333</f>
        <v>0</v>
      </c>
      <c r="U333" s="40"/>
      <c r="V333" s="40"/>
      <c r="W333" s="40"/>
      <c r="X333" s="40"/>
      <c r="Y333" s="40"/>
      <c r="Z333" s="40"/>
      <c r="AA333" s="40"/>
      <c r="AB333" s="40"/>
      <c r="AC333" s="40"/>
      <c r="AD333" s="40"/>
      <c r="AE333" s="40"/>
      <c r="AR333" s="225" t="s">
        <v>199</v>
      </c>
      <c r="AT333" s="225" t="s">
        <v>298</v>
      </c>
      <c r="AU333" s="225" t="s">
        <v>81</v>
      </c>
      <c r="AY333" s="19" t="s">
        <v>152</v>
      </c>
      <c r="BE333" s="226">
        <f>IF(N333="základní",J333,0)</f>
        <v>0</v>
      </c>
      <c r="BF333" s="226">
        <f>IF(N333="snížená",J333,0)</f>
        <v>0</v>
      </c>
      <c r="BG333" s="226">
        <f>IF(N333="zákl. přenesená",J333,0)</f>
        <v>0</v>
      </c>
      <c r="BH333" s="226">
        <f>IF(N333="sníž. přenesená",J333,0)</f>
        <v>0</v>
      </c>
      <c r="BI333" s="226">
        <f>IF(N333="nulová",J333,0)</f>
        <v>0</v>
      </c>
      <c r="BJ333" s="19" t="s">
        <v>79</v>
      </c>
      <c r="BK333" s="226">
        <f>ROUND(I333*H333,2)</f>
        <v>0</v>
      </c>
      <c r="BL333" s="19" t="s">
        <v>159</v>
      </c>
      <c r="BM333" s="225" t="s">
        <v>571</v>
      </c>
    </row>
    <row r="334" s="14" customFormat="1">
      <c r="A334" s="14"/>
      <c r="B334" s="243"/>
      <c r="C334" s="244"/>
      <c r="D334" s="234" t="s">
        <v>163</v>
      </c>
      <c r="E334" s="245" t="s">
        <v>19</v>
      </c>
      <c r="F334" s="246" t="s">
        <v>550</v>
      </c>
      <c r="G334" s="244"/>
      <c r="H334" s="247">
        <v>24</v>
      </c>
      <c r="I334" s="248"/>
      <c r="J334" s="244"/>
      <c r="K334" s="244"/>
      <c r="L334" s="249"/>
      <c r="M334" s="250"/>
      <c r="N334" s="251"/>
      <c r="O334" s="251"/>
      <c r="P334" s="251"/>
      <c r="Q334" s="251"/>
      <c r="R334" s="251"/>
      <c r="S334" s="251"/>
      <c r="T334" s="252"/>
      <c r="U334" s="14"/>
      <c r="V334" s="14"/>
      <c r="W334" s="14"/>
      <c r="X334" s="14"/>
      <c r="Y334" s="14"/>
      <c r="Z334" s="14"/>
      <c r="AA334" s="14"/>
      <c r="AB334" s="14"/>
      <c r="AC334" s="14"/>
      <c r="AD334" s="14"/>
      <c r="AE334" s="14"/>
      <c r="AT334" s="253" t="s">
        <v>163</v>
      </c>
      <c r="AU334" s="253" t="s">
        <v>81</v>
      </c>
      <c r="AV334" s="14" t="s">
        <v>81</v>
      </c>
      <c r="AW334" s="14" t="s">
        <v>33</v>
      </c>
      <c r="AX334" s="14" t="s">
        <v>79</v>
      </c>
      <c r="AY334" s="253" t="s">
        <v>152</v>
      </c>
    </row>
    <row r="335" s="14" customFormat="1">
      <c r="A335" s="14"/>
      <c r="B335" s="243"/>
      <c r="C335" s="244"/>
      <c r="D335" s="234" t="s">
        <v>163</v>
      </c>
      <c r="E335" s="244"/>
      <c r="F335" s="246" t="s">
        <v>572</v>
      </c>
      <c r="G335" s="244"/>
      <c r="H335" s="247">
        <v>24.960000000000001</v>
      </c>
      <c r="I335" s="248"/>
      <c r="J335" s="244"/>
      <c r="K335" s="244"/>
      <c r="L335" s="249"/>
      <c r="M335" s="250"/>
      <c r="N335" s="251"/>
      <c r="O335" s="251"/>
      <c r="P335" s="251"/>
      <c r="Q335" s="251"/>
      <c r="R335" s="251"/>
      <c r="S335" s="251"/>
      <c r="T335" s="252"/>
      <c r="U335" s="14"/>
      <c r="V335" s="14"/>
      <c r="W335" s="14"/>
      <c r="X335" s="14"/>
      <c r="Y335" s="14"/>
      <c r="Z335" s="14"/>
      <c r="AA335" s="14"/>
      <c r="AB335" s="14"/>
      <c r="AC335" s="14"/>
      <c r="AD335" s="14"/>
      <c r="AE335" s="14"/>
      <c r="AT335" s="253" t="s">
        <v>163</v>
      </c>
      <c r="AU335" s="253" t="s">
        <v>81</v>
      </c>
      <c r="AV335" s="14" t="s">
        <v>81</v>
      </c>
      <c r="AW335" s="14" t="s">
        <v>4</v>
      </c>
      <c r="AX335" s="14" t="s">
        <v>79</v>
      </c>
      <c r="AY335" s="253" t="s">
        <v>152</v>
      </c>
    </row>
    <row r="336" s="2" customFormat="1" ht="16.5" customHeight="1">
      <c r="A336" s="40"/>
      <c r="B336" s="41"/>
      <c r="C336" s="265" t="s">
        <v>573</v>
      </c>
      <c r="D336" s="265" t="s">
        <v>298</v>
      </c>
      <c r="E336" s="266" t="s">
        <v>574</v>
      </c>
      <c r="F336" s="267" t="s">
        <v>575</v>
      </c>
      <c r="G336" s="268" t="s">
        <v>227</v>
      </c>
      <c r="H336" s="269">
        <v>105.04000000000001</v>
      </c>
      <c r="I336" s="270"/>
      <c r="J336" s="271">
        <f>ROUND(I336*H336,2)</f>
        <v>0</v>
      </c>
      <c r="K336" s="267" t="s">
        <v>158</v>
      </c>
      <c r="L336" s="272"/>
      <c r="M336" s="273" t="s">
        <v>19</v>
      </c>
      <c r="N336" s="274" t="s">
        <v>43</v>
      </c>
      <c r="O336" s="86"/>
      <c r="P336" s="223">
        <f>O336*H336</f>
        <v>0</v>
      </c>
      <c r="Q336" s="223">
        <v>0.056000000000000001</v>
      </c>
      <c r="R336" s="223">
        <f>Q336*H336</f>
        <v>5.8822400000000004</v>
      </c>
      <c r="S336" s="223">
        <v>0</v>
      </c>
      <c r="T336" s="224">
        <f>S336*H336</f>
        <v>0</v>
      </c>
      <c r="U336" s="40"/>
      <c r="V336" s="40"/>
      <c r="W336" s="40"/>
      <c r="X336" s="40"/>
      <c r="Y336" s="40"/>
      <c r="Z336" s="40"/>
      <c r="AA336" s="40"/>
      <c r="AB336" s="40"/>
      <c r="AC336" s="40"/>
      <c r="AD336" s="40"/>
      <c r="AE336" s="40"/>
      <c r="AR336" s="225" t="s">
        <v>199</v>
      </c>
      <c r="AT336" s="225" t="s">
        <v>298</v>
      </c>
      <c r="AU336" s="225" t="s">
        <v>81</v>
      </c>
      <c r="AY336" s="19" t="s">
        <v>152</v>
      </c>
      <c r="BE336" s="226">
        <f>IF(N336="základní",J336,0)</f>
        <v>0</v>
      </c>
      <c r="BF336" s="226">
        <f>IF(N336="snížená",J336,0)</f>
        <v>0</v>
      </c>
      <c r="BG336" s="226">
        <f>IF(N336="zákl. přenesená",J336,0)</f>
        <v>0</v>
      </c>
      <c r="BH336" s="226">
        <f>IF(N336="sníž. přenesená",J336,0)</f>
        <v>0</v>
      </c>
      <c r="BI336" s="226">
        <f>IF(N336="nulová",J336,0)</f>
        <v>0</v>
      </c>
      <c r="BJ336" s="19" t="s">
        <v>79</v>
      </c>
      <c r="BK336" s="226">
        <f>ROUND(I336*H336,2)</f>
        <v>0</v>
      </c>
      <c r="BL336" s="19" t="s">
        <v>159</v>
      </c>
      <c r="BM336" s="225" t="s">
        <v>576</v>
      </c>
    </row>
    <row r="337" s="14" customFormat="1">
      <c r="A337" s="14"/>
      <c r="B337" s="243"/>
      <c r="C337" s="244"/>
      <c r="D337" s="234" t="s">
        <v>163</v>
      </c>
      <c r="E337" s="245" t="s">
        <v>19</v>
      </c>
      <c r="F337" s="246" t="s">
        <v>552</v>
      </c>
      <c r="G337" s="244"/>
      <c r="H337" s="247">
        <v>101</v>
      </c>
      <c r="I337" s="248"/>
      <c r="J337" s="244"/>
      <c r="K337" s="244"/>
      <c r="L337" s="249"/>
      <c r="M337" s="250"/>
      <c r="N337" s="251"/>
      <c r="O337" s="251"/>
      <c r="P337" s="251"/>
      <c r="Q337" s="251"/>
      <c r="R337" s="251"/>
      <c r="S337" s="251"/>
      <c r="T337" s="252"/>
      <c r="U337" s="14"/>
      <c r="V337" s="14"/>
      <c r="W337" s="14"/>
      <c r="X337" s="14"/>
      <c r="Y337" s="14"/>
      <c r="Z337" s="14"/>
      <c r="AA337" s="14"/>
      <c r="AB337" s="14"/>
      <c r="AC337" s="14"/>
      <c r="AD337" s="14"/>
      <c r="AE337" s="14"/>
      <c r="AT337" s="253" t="s">
        <v>163</v>
      </c>
      <c r="AU337" s="253" t="s">
        <v>81</v>
      </c>
      <c r="AV337" s="14" t="s">
        <v>81</v>
      </c>
      <c r="AW337" s="14" t="s">
        <v>33</v>
      </c>
      <c r="AX337" s="14" t="s">
        <v>79</v>
      </c>
      <c r="AY337" s="253" t="s">
        <v>152</v>
      </c>
    </row>
    <row r="338" s="14" customFormat="1">
      <c r="A338" s="14"/>
      <c r="B338" s="243"/>
      <c r="C338" s="244"/>
      <c r="D338" s="234" t="s">
        <v>163</v>
      </c>
      <c r="E338" s="244"/>
      <c r="F338" s="246" t="s">
        <v>577</v>
      </c>
      <c r="G338" s="244"/>
      <c r="H338" s="247">
        <v>105.04000000000001</v>
      </c>
      <c r="I338" s="248"/>
      <c r="J338" s="244"/>
      <c r="K338" s="244"/>
      <c r="L338" s="249"/>
      <c r="M338" s="250"/>
      <c r="N338" s="251"/>
      <c r="O338" s="251"/>
      <c r="P338" s="251"/>
      <c r="Q338" s="251"/>
      <c r="R338" s="251"/>
      <c r="S338" s="251"/>
      <c r="T338" s="252"/>
      <c r="U338" s="14"/>
      <c r="V338" s="14"/>
      <c r="W338" s="14"/>
      <c r="X338" s="14"/>
      <c r="Y338" s="14"/>
      <c r="Z338" s="14"/>
      <c r="AA338" s="14"/>
      <c r="AB338" s="14"/>
      <c r="AC338" s="14"/>
      <c r="AD338" s="14"/>
      <c r="AE338" s="14"/>
      <c r="AT338" s="253" t="s">
        <v>163</v>
      </c>
      <c r="AU338" s="253" t="s">
        <v>81</v>
      </c>
      <c r="AV338" s="14" t="s">
        <v>81</v>
      </c>
      <c r="AW338" s="14" t="s">
        <v>4</v>
      </c>
      <c r="AX338" s="14" t="s">
        <v>79</v>
      </c>
      <c r="AY338" s="253" t="s">
        <v>152</v>
      </c>
    </row>
    <row r="339" s="2" customFormat="1" ht="24.15" customHeight="1">
      <c r="A339" s="40"/>
      <c r="B339" s="41"/>
      <c r="C339" s="214" t="s">
        <v>578</v>
      </c>
      <c r="D339" s="214" t="s">
        <v>154</v>
      </c>
      <c r="E339" s="215" t="s">
        <v>579</v>
      </c>
      <c r="F339" s="216" t="s">
        <v>580</v>
      </c>
      <c r="G339" s="217" t="s">
        <v>227</v>
      </c>
      <c r="H339" s="218">
        <v>25</v>
      </c>
      <c r="I339" s="219"/>
      <c r="J339" s="220">
        <f>ROUND(I339*H339,2)</f>
        <v>0</v>
      </c>
      <c r="K339" s="216" t="s">
        <v>158</v>
      </c>
      <c r="L339" s="46"/>
      <c r="M339" s="221" t="s">
        <v>19</v>
      </c>
      <c r="N339" s="222" t="s">
        <v>43</v>
      </c>
      <c r="O339" s="86"/>
      <c r="P339" s="223">
        <f>O339*H339</f>
        <v>0</v>
      </c>
      <c r="Q339" s="223">
        <v>0.1295</v>
      </c>
      <c r="R339" s="223">
        <f>Q339*H339</f>
        <v>3.2375000000000003</v>
      </c>
      <c r="S339" s="223">
        <v>0</v>
      </c>
      <c r="T339" s="224">
        <f>S339*H339</f>
        <v>0</v>
      </c>
      <c r="U339" s="40"/>
      <c r="V339" s="40"/>
      <c r="W339" s="40"/>
      <c r="X339" s="40"/>
      <c r="Y339" s="40"/>
      <c r="Z339" s="40"/>
      <c r="AA339" s="40"/>
      <c r="AB339" s="40"/>
      <c r="AC339" s="40"/>
      <c r="AD339" s="40"/>
      <c r="AE339" s="40"/>
      <c r="AR339" s="225" t="s">
        <v>159</v>
      </c>
      <c r="AT339" s="225" t="s">
        <v>154</v>
      </c>
      <c r="AU339" s="225" t="s">
        <v>81</v>
      </c>
      <c r="AY339" s="19" t="s">
        <v>152</v>
      </c>
      <c r="BE339" s="226">
        <f>IF(N339="základní",J339,0)</f>
        <v>0</v>
      </c>
      <c r="BF339" s="226">
        <f>IF(N339="snížená",J339,0)</f>
        <v>0</v>
      </c>
      <c r="BG339" s="226">
        <f>IF(N339="zákl. přenesená",J339,0)</f>
        <v>0</v>
      </c>
      <c r="BH339" s="226">
        <f>IF(N339="sníž. přenesená",J339,0)</f>
        <v>0</v>
      </c>
      <c r="BI339" s="226">
        <f>IF(N339="nulová",J339,0)</f>
        <v>0</v>
      </c>
      <c r="BJ339" s="19" t="s">
        <v>79</v>
      </c>
      <c r="BK339" s="226">
        <f>ROUND(I339*H339,2)</f>
        <v>0</v>
      </c>
      <c r="BL339" s="19" t="s">
        <v>159</v>
      </c>
      <c r="BM339" s="225" t="s">
        <v>581</v>
      </c>
    </row>
    <row r="340" s="2" customFormat="1">
      <c r="A340" s="40"/>
      <c r="B340" s="41"/>
      <c r="C340" s="42"/>
      <c r="D340" s="227" t="s">
        <v>161</v>
      </c>
      <c r="E340" s="42"/>
      <c r="F340" s="228" t="s">
        <v>582</v>
      </c>
      <c r="G340" s="42"/>
      <c r="H340" s="42"/>
      <c r="I340" s="229"/>
      <c r="J340" s="42"/>
      <c r="K340" s="42"/>
      <c r="L340" s="46"/>
      <c r="M340" s="230"/>
      <c r="N340" s="231"/>
      <c r="O340" s="86"/>
      <c r="P340" s="86"/>
      <c r="Q340" s="86"/>
      <c r="R340" s="86"/>
      <c r="S340" s="86"/>
      <c r="T340" s="87"/>
      <c r="U340" s="40"/>
      <c r="V340" s="40"/>
      <c r="W340" s="40"/>
      <c r="X340" s="40"/>
      <c r="Y340" s="40"/>
      <c r="Z340" s="40"/>
      <c r="AA340" s="40"/>
      <c r="AB340" s="40"/>
      <c r="AC340" s="40"/>
      <c r="AD340" s="40"/>
      <c r="AE340" s="40"/>
      <c r="AT340" s="19" t="s">
        <v>161</v>
      </c>
      <c r="AU340" s="19" t="s">
        <v>81</v>
      </c>
    </row>
    <row r="341" s="13" customFormat="1">
      <c r="A341" s="13"/>
      <c r="B341" s="232"/>
      <c r="C341" s="233"/>
      <c r="D341" s="234" t="s">
        <v>163</v>
      </c>
      <c r="E341" s="235" t="s">
        <v>19</v>
      </c>
      <c r="F341" s="236" t="s">
        <v>583</v>
      </c>
      <c r="G341" s="233"/>
      <c r="H341" s="235" t="s">
        <v>19</v>
      </c>
      <c r="I341" s="237"/>
      <c r="J341" s="233"/>
      <c r="K341" s="233"/>
      <c r="L341" s="238"/>
      <c r="M341" s="239"/>
      <c r="N341" s="240"/>
      <c r="O341" s="240"/>
      <c r="P341" s="240"/>
      <c r="Q341" s="240"/>
      <c r="R341" s="240"/>
      <c r="S341" s="240"/>
      <c r="T341" s="241"/>
      <c r="U341" s="13"/>
      <c r="V341" s="13"/>
      <c r="W341" s="13"/>
      <c r="X341" s="13"/>
      <c r="Y341" s="13"/>
      <c r="Z341" s="13"/>
      <c r="AA341" s="13"/>
      <c r="AB341" s="13"/>
      <c r="AC341" s="13"/>
      <c r="AD341" s="13"/>
      <c r="AE341" s="13"/>
      <c r="AT341" s="242" t="s">
        <v>163</v>
      </c>
      <c r="AU341" s="242" t="s">
        <v>81</v>
      </c>
      <c r="AV341" s="13" t="s">
        <v>79</v>
      </c>
      <c r="AW341" s="13" t="s">
        <v>33</v>
      </c>
      <c r="AX341" s="13" t="s">
        <v>72</v>
      </c>
      <c r="AY341" s="242" t="s">
        <v>152</v>
      </c>
    </row>
    <row r="342" s="14" customFormat="1">
      <c r="A342" s="14"/>
      <c r="B342" s="243"/>
      <c r="C342" s="244"/>
      <c r="D342" s="234" t="s">
        <v>163</v>
      </c>
      <c r="E342" s="245" t="s">
        <v>19</v>
      </c>
      <c r="F342" s="246" t="s">
        <v>311</v>
      </c>
      <c r="G342" s="244"/>
      <c r="H342" s="247">
        <v>25</v>
      </c>
      <c r="I342" s="248"/>
      <c r="J342" s="244"/>
      <c r="K342" s="244"/>
      <c r="L342" s="249"/>
      <c r="M342" s="250"/>
      <c r="N342" s="251"/>
      <c r="O342" s="251"/>
      <c r="P342" s="251"/>
      <c r="Q342" s="251"/>
      <c r="R342" s="251"/>
      <c r="S342" s="251"/>
      <c r="T342" s="252"/>
      <c r="U342" s="14"/>
      <c r="V342" s="14"/>
      <c r="W342" s="14"/>
      <c r="X342" s="14"/>
      <c r="Y342" s="14"/>
      <c r="Z342" s="14"/>
      <c r="AA342" s="14"/>
      <c r="AB342" s="14"/>
      <c r="AC342" s="14"/>
      <c r="AD342" s="14"/>
      <c r="AE342" s="14"/>
      <c r="AT342" s="253" t="s">
        <v>163</v>
      </c>
      <c r="AU342" s="253" t="s">
        <v>81</v>
      </c>
      <c r="AV342" s="14" t="s">
        <v>81</v>
      </c>
      <c r="AW342" s="14" t="s">
        <v>33</v>
      </c>
      <c r="AX342" s="14" t="s">
        <v>79</v>
      </c>
      <c r="AY342" s="253" t="s">
        <v>152</v>
      </c>
    </row>
    <row r="343" s="2" customFormat="1" ht="16.5" customHeight="1">
      <c r="A343" s="40"/>
      <c r="B343" s="41"/>
      <c r="C343" s="265" t="s">
        <v>584</v>
      </c>
      <c r="D343" s="265" t="s">
        <v>298</v>
      </c>
      <c r="E343" s="266" t="s">
        <v>585</v>
      </c>
      <c r="F343" s="267" t="s">
        <v>586</v>
      </c>
      <c r="G343" s="268" t="s">
        <v>227</v>
      </c>
      <c r="H343" s="269">
        <v>25.5</v>
      </c>
      <c r="I343" s="270"/>
      <c r="J343" s="271">
        <f>ROUND(I343*H343,2)</f>
        <v>0</v>
      </c>
      <c r="K343" s="267" t="s">
        <v>158</v>
      </c>
      <c r="L343" s="272"/>
      <c r="M343" s="273" t="s">
        <v>19</v>
      </c>
      <c r="N343" s="274" t="s">
        <v>43</v>
      </c>
      <c r="O343" s="86"/>
      <c r="P343" s="223">
        <f>O343*H343</f>
        <v>0</v>
      </c>
      <c r="Q343" s="223">
        <v>0.044999999999999998</v>
      </c>
      <c r="R343" s="223">
        <f>Q343*H343</f>
        <v>1.1475</v>
      </c>
      <c r="S343" s="223">
        <v>0</v>
      </c>
      <c r="T343" s="224">
        <f>S343*H343</f>
        <v>0</v>
      </c>
      <c r="U343" s="40"/>
      <c r="V343" s="40"/>
      <c r="W343" s="40"/>
      <c r="X343" s="40"/>
      <c r="Y343" s="40"/>
      <c r="Z343" s="40"/>
      <c r="AA343" s="40"/>
      <c r="AB343" s="40"/>
      <c r="AC343" s="40"/>
      <c r="AD343" s="40"/>
      <c r="AE343" s="40"/>
      <c r="AR343" s="225" t="s">
        <v>199</v>
      </c>
      <c r="AT343" s="225" t="s">
        <v>298</v>
      </c>
      <c r="AU343" s="225" t="s">
        <v>81</v>
      </c>
      <c r="AY343" s="19" t="s">
        <v>152</v>
      </c>
      <c r="BE343" s="226">
        <f>IF(N343="základní",J343,0)</f>
        <v>0</v>
      </c>
      <c r="BF343" s="226">
        <f>IF(N343="snížená",J343,0)</f>
        <v>0</v>
      </c>
      <c r="BG343" s="226">
        <f>IF(N343="zákl. přenesená",J343,0)</f>
        <v>0</v>
      </c>
      <c r="BH343" s="226">
        <f>IF(N343="sníž. přenesená",J343,0)</f>
        <v>0</v>
      </c>
      <c r="BI343" s="226">
        <f>IF(N343="nulová",J343,0)</f>
        <v>0</v>
      </c>
      <c r="BJ343" s="19" t="s">
        <v>79</v>
      </c>
      <c r="BK343" s="226">
        <f>ROUND(I343*H343,2)</f>
        <v>0</v>
      </c>
      <c r="BL343" s="19" t="s">
        <v>159</v>
      </c>
      <c r="BM343" s="225" t="s">
        <v>587</v>
      </c>
    </row>
    <row r="344" s="14" customFormat="1">
      <c r="A344" s="14"/>
      <c r="B344" s="243"/>
      <c r="C344" s="244"/>
      <c r="D344" s="234" t="s">
        <v>163</v>
      </c>
      <c r="E344" s="244"/>
      <c r="F344" s="246" t="s">
        <v>588</v>
      </c>
      <c r="G344" s="244"/>
      <c r="H344" s="247">
        <v>25.5</v>
      </c>
      <c r="I344" s="248"/>
      <c r="J344" s="244"/>
      <c r="K344" s="244"/>
      <c r="L344" s="249"/>
      <c r="M344" s="250"/>
      <c r="N344" s="251"/>
      <c r="O344" s="251"/>
      <c r="P344" s="251"/>
      <c r="Q344" s="251"/>
      <c r="R344" s="251"/>
      <c r="S344" s="251"/>
      <c r="T344" s="252"/>
      <c r="U344" s="14"/>
      <c r="V344" s="14"/>
      <c r="W344" s="14"/>
      <c r="X344" s="14"/>
      <c r="Y344" s="14"/>
      <c r="Z344" s="14"/>
      <c r="AA344" s="14"/>
      <c r="AB344" s="14"/>
      <c r="AC344" s="14"/>
      <c r="AD344" s="14"/>
      <c r="AE344" s="14"/>
      <c r="AT344" s="253" t="s">
        <v>163</v>
      </c>
      <c r="AU344" s="253" t="s">
        <v>81</v>
      </c>
      <c r="AV344" s="14" t="s">
        <v>81</v>
      </c>
      <c r="AW344" s="14" t="s">
        <v>4</v>
      </c>
      <c r="AX344" s="14" t="s">
        <v>79</v>
      </c>
      <c r="AY344" s="253" t="s">
        <v>152</v>
      </c>
    </row>
    <row r="345" s="2" customFormat="1" ht="24.15" customHeight="1">
      <c r="A345" s="40"/>
      <c r="B345" s="41"/>
      <c r="C345" s="214" t="s">
        <v>589</v>
      </c>
      <c r="D345" s="214" t="s">
        <v>154</v>
      </c>
      <c r="E345" s="215" t="s">
        <v>590</v>
      </c>
      <c r="F345" s="216" t="s">
        <v>591</v>
      </c>
      <c r="G345" s="217" t="s">
        <v>227</v>
      </c>
      <c r="H345" s="218">
        <v>9</v>
      </c>
      <c r="I345" s="219"/>
      <c r="J345" s="220">
        <f>ROUND(I345*H345,2)</f>
        <v>0</v>
      </c>
      <c r="K345" s="216" t="s">
        <v>158</v>
      </c>
      <c r="L345" s="46"/>
      <c r="M345" s="221" t="s">
        <v>19</v>
      </c>
      <c r="N345" s="222" t="s">
        <v>43</v>
      </c>
      <c r="O345" s="86"/>
      <c r="P345" s="223">
        <f>O345*H345</f>
        <v>0</v>
      </c>
      <c r="Q345" s="223">
        <v>0.00034000000000000002</v>
      </c>
      <c r="R345" s="223">
        <f>Q345*H345</f>
        <v>0.0030600000000000002</v>
      </c>
      <c r="S345" s="223">
        <v>0</v>
      </c>
      <c r="T345" s="224">
        <f>S345*H345</f>
        <v>0</v>
      </c>
      <c r="U345" s="40"/>
      <c r="V345" s="40"/>
      <c r="W345" s="40"/>
      <c r="X345" s="40"/>
      <c r="Y345" s="40"/>
      <c r="Z345" s="40"/>
      <c r="AA345" s="40"/>
      <c r="AB345" s="40"/>
      <c r="AC345" s="40"/>
      <c r="AD345" s="40"/>
      <c r="AE345" s="40"/>
      <c r="AR345" s="225" t="s">
        <v>159</v>
      </c>
      <c r="AT345" s="225" t="s">
        <v>154</v>
      </c>
      <c r="AU345" s="225" t="s">
        <v>81</v>
      </c>
      <c r="AY345" s="19" t="s">
        <v>152</v>
      </c>
      <c r="BE345" s="226">
        <f>IF(N345="základní",J345,0)</f>
        <v>0</v>
      </c>
      <c r="BF345" s="226">
        <f>IF(N345="snížená",J345,0)</f>
        <v>0</v>
      </c>
      <c r="BG345" s="226">
        <f>IF(N345="zákl. přenesená",J345,0)</f>
        <v>0</v>
      </c>
      <c r="BH345" s="226">
        <f>IF(N345="sníž. přenesená",J345,0)</f>
        <v>0</v>
      </c>
      <c r="BI345" s="226">
        <f>IF(N345="nulová",J345,0)</f>
        <v>0</v>
      </c>
      <c r="BJ345" s="19" t="s">
        <v>79</v>
      </c>
      <c r="BK345" s="226">
        <f>ROUND(I345*H345,2)</f>
        <v>0</v>
      </c>
      <c r="BL345" s="19" t="s">
        <v>159</v>
      </c>
      <c r="BM345" s="225" t="s">
        <v>592</v>
      </c>
    </row>
    <row r="346" s="2" customFormat="1">
      <c r="A346" s="40"/>
      <c r="B346" s="41"/>
      <c r="C346" s="42"/>
      <c r="D346" s="227" t="s">
        <v>161</v>
      </c>
      <c r="E346" s="42"/>
      <c r="F346" s="228" t="s">
        <v>593</v>
      </c>
      <c r="G346" s="42"/>
      <c r="H346" s="42"/>
      <c r="I346" s="229"/>
      <c r="J346" s="42"/>
      <c r="K346" s="42"/>
      <c r="L346" s="46"/>
      <c r="M346" s="230"/>
      <c r="N346" s="231"/>
      <c r="O346" s="86"/>
      <c r="P346" s="86"/>
      <c r="Q346" s="86"/>
      <c r="R346" s="86"/>
      <c r="S346" s="86"/>
      <c r="T346" s="87"/>
      <c r="U346" s="40"/>
      <c r="V346" s="40"/>
      <c r="W346" s="40"/>
      <c r="X346" s="40"/>
      <c r="Y346" s="40"/>
      <c r="Z346" s="40"/>
      <c r="AA346" s="40"/>
      <c r="AB346" s="40"/>
      <c r="AC346" s="40"/>
      <c r="AD346" s="40"/>
      <c r="AE346" s="40"/>
      <c r="AT346" s="19" t="s">
        <v>161</v>
      </c>
      <c r="AU346" s="19" t="s">
        <v>81</v>
      </c>
    </row>
    <row r="347" s="2" customFormat="1" ht="16.5" customHeight="1">
      <c r="A347" s="40"/>
      <c r="B347" s="41"/>
      <c r="C347" s="214" t="s">
        <v>594</v>
      </c>
      <c r="D347" s="214" t="s">
        <v>154</v>
      </c>
      <c r="E347" s="215" t="s">
        <v>595</v>
      </c>
      <c r="F347" s="216" t="s">
        <v>596</v>
      </c>
      <c r="G347" s="217" t="s">
        <v>227</v>
      </c>
      <c r="H347" s="218">
        <v>9</v>
      </c>
      <c r="I347" s="219"/>
      <c r="J347" s="220">
        <f>ROUND(I347*H347,2)</f>
        <v>0</v>
      </c>
      <c r="K347" s="216" t="s">
        <v>158</v>
      </c>
      <c r="L347" s="46"/>
      <c r="M347" s="221" t="s">
        <v>19</v>
      </c>
      <c r="N347" s="222" t="s">
        <v>43</v>
      </c>
      <c r="O347" s="86"/>
      <c r="P347" s="223">
        <f>O347*H347</f>
        <v>0</v>
      </c>
      <c r="Q347" s="223">
        <v>0</v>
      </c>
      <c r="R347" s="223">
        <f>Q347*H347</f>
        <v>0</v>
      </c>
      <c r="S347" s="223">
        <v>0</v>
      </c>
      <c r="T347" s="224">
        <f>S347*H347</f>
        <v>0</v>
      </c>
      <c r="U347" s="40"/>
      <c r="V347" s="40"/>
      <c r="W347" s="40"/>
      <c r="X347" s="40"/>
      <c r="Y347" s="40"/>
      <c r="Z347" s="40"/>
      <c r="AA347" s="40"/>
      <c r="AB347" s="40"/>
      <c r="AC347" s="40"/>
      <c r="AD347" s="40"/>
      <c r="AE347" s="40"/>
      <c r="AR347" s="225" t="s">
        <v>159</v>
      </c>
      <c r="AT347" s="225" t="s">
        <v>154</v>
      </c>
      <c r="AU347" s="225" t="s">
        <v>81</v>
      </c>
      <c r="AY347" s="19" t="s">
        <v>152</v>
      </c>
      <c r="BE347" s="226">
        <f>IF(N347="základní",J347,0)</f>
        <v>0</v>
      </c>
      <c r="BF347" s="226">
        <f>IF(N347="snížená",J347,0)</f>
        <v>0</v>
      </c>
      <c r="BG347" s="226">
        <f>IF(N347="zákl. přenesená",J347,0)</f>
        <v>0</v>
      </c>
      <c r="BH347" s="226">
        <f>IF(N347="sníž. přenesená",J347,0)</f>
        <v>0</v>
      </c>
      <c r="BI347" s="226">
        <f>IF(N347="nulová",J347,0)</f>
        <v>0</v>
      </c>
      <c r="BJ347" s="19" t="s">
        <v>79</v>
      </c>
      <c r="BK347" s="226">
        <f>ROUND(I347*H347,2)</f>
        <v>0</v>
      </c>
      <c r="BL347" s="19" t="s">
        <v>159</v>
      </c>
      <c r="BM347" s="225" t="s">
        <v>597</v>
      </c>
    </row>
    <row r="348" s="2" customFormat="1">
      <c r="A348" s="40"/>
      <c r="B348" s="41"/>
      <c r="C348" s="42"/>
      <c r="D348" s="227" t="s">
        <v>161</v>
      </c>
      <c r="E348" s="42"/>
      <c r="F348" s="228" t="s">
        <v>598</v>
      </c>
      <c r="G348" s="42"/>
      <c r="H348" s="42"/>
      <c r="I348" s="229"/>
      <c r="J348" s="42"/>
      <c r="K348" s="42"/>
      <c r="L348" s="46"/>
      <c r="M348" s="230"/>
      <c r="N348" s="231"/>
      <c r="O348" s="86"/>
      <c r="P348" s="86"/>
      <c r="Q348" s="86"/>
      <c r="R348" s="86"/>
      <c r="S348" s="86"/>
      <c r="T348" s="87"/>
      <c r="U348" s="40"/>
      <c r="V348" s="40"/>
      <c r="W348" s="40"/>
      <c r="X348" s="40"/>
      <c r="Y348" s="40"/>
      <c r="Z348" s="40"/>
      <c r="AA348" s="40"/>
      <c r="AB348" s="40"/>
      <c r="AC348" s="40"/>
      <c r="AD348" s="40"/>
      <c r="AE348" s="40"/>
      <c r="AT348" s="19" t="s">
        <v>161</v>
      </c>
      <c r="AU348" s="19" t="s">
        <v>81</v>
      </c>
    </row>
    <row r="349" s="14" customFormat="1">
      <c r="A349" s="14"/>
      <c r="B349" s="243"/>
      <c r="C349" s="244"/>
      <c r="D349" s="234" t="s">
        <v>163</v>
      </c>
      <c r="E349" s="245" t="s">
        <v>19</v>
      </c>
      <c r="F349" s="246" t="s">
        <v>204</v>
      </c>
      <c r="G349" s="244"/>
      <c r="H349" s="247">
        <v>9</v>
      </c>
      <c r="I349" s="248"/>
      <c r="J349" s="244"/>
      <c r="K349" s="244"/>
      <c r="L349" s="249"/>
      <c r="M349" s="250"/>
      <c r="N349" s="251"/>
      <c r="O349" s="251"/>
      <c r="P349" s="251"/>
      <c r="Q349" s="251"/>
      <c r="R349" s="251"/>
      <c r="S349" s="251"/>
      <c r="T349" s="252"/>
      <c r="U349" s="14"/>
      <c r="V349" s="14"/>
      <c r="W349" s="14"/>
      <c r="X349" s="14"/>
      <c r="Y349" s="14"/>
      <c r="Z349" s="14"/>
      <c r="AA349" s="14"/>
      <c r="AB349" s="14"/>
      <c r="AC349" s="14"/>
      <c r="AD349" s="14"/>
      <c r="AE349" s="14"/>
      <c r="AT349" s="253" t="s">
        <v>163</v>
      </c>
      <c r="AU349" s="253" t="s">
        <v>81</v>
      </c>
      <c r="AV349" s="14" t="s">
        <v>81</v>
      </c>
      <c r="AW349" s="14" t="s">
        <v>33</v>
      </c>
      <c r="AX349" s="14" t="s">
        <v>79</v>
      </c>
      <c r="AY349" s="253" t="s">
        <v>152</v>
      </c>
    </row>
    <row r="350" s="12" customFormat="1" ht="22.8" customHeight="1">
      <c r="A350" s="12"/>
      <c r="B350" s="198"/>
      <c r="C350" s="199"/>
      <c r="D350" s="200" t="s">
        <v>71</v>
      </c>
      <c r="E350" s="212" t="s">
        <v>599</v>
      </c>
      <c r="F350" s="212" t="s">
        <v>600</v>
      </c>
      <c r="G350" s="199"/>
      <c r="H350" s="199"/>
      <c r="I350" s="202"/>
      <c r="J350" s="213">
        <f>BK350</f>
        <v>0</v>
      </c>
      <c r="K350" s="199"/>
      <c r="L350" s="204"/>
      <c r="M350" s="205"/>
      <c r="N350" s="206"/>
      <c r="O350" s="206"/>
      <c r="P350" s="207">
        <f>SUM(P351:P372)</f>
        <v>0</v>
      </c>
      <c r="Q350" s="206"/>
      <c r="R350" s="207">
        <f>SUM(R351:R372)</f>
        <v>0</v>
      </c>
      <c r="S350" s="206"/>
      <c r="T350" s="208">
        <f>SUM(T351:T372)</f>
        <v>0</v>
      </c>
      <c r="U350" s="12"/>
      <c r="V350" s="12"/>
      <c r="W350" s="12"/>
      <c r="X350" s="12"/>
      <c r="Y350" s="12"/>
      <c r="Z350" s="12"/>
      <c r="AA350" s="12"/>
      <c r="AB350" s="12"/>
      <c r="AC350" s="12"/>
      <c r="AD350" s="12"/>
      <c r="AE350" s="12"/>
      <c r="AR350" s="209" t="s">
        <v>79</v>
      </c>
      <c r="AT350" s="210" t="s">
        <v>71</v>
      </c>
      <c r="AU350" s="210" t="s">
        <v>79</v>
      </c>
      <c r="AY350" s="209" t="s">
        <v>152</v>
      </c>
      <c r="BK350" s="211">
        <f>SUM(BK351:BK372)</f>
        <v>0</v>
      </c>
    </row>
    <row r="351" s="2" customFormat="1" ht="24.15" customHeight="1">
      <c r="A351" s="40"/>
      <c r="B351" s="41"/>
      <c r="C351" s="214" t="s">
        <v>601</v>
      </c>
      <c r="D351" s="214" t="s">
        <v>154</v>
      </c>
      <c r="E351" s="215" t="s">
        <v>602</v>
      </c>
      <c r="F351" s="216" t="s">
        <v>603</v>
      </c>
      <c r="G351" s="217" t="s">
        <v>282</v>
      </c>
      <c r="H351" s="218">
        <v>244.25</v>
      </c>
      <c r="I351" s="219"/>
      <c r="J351" s="220">
        <f>ROUND(I351*H351,2)</f>
        <v>0</v>
      </c>
      <c r="K351" s="216" t="s">
        <v>158</v>
      </c>
      <c r="L351" s="46"/>
      <c r="M351" s="221" t="s">
        <v>19</v>
      </c>
      <c r="N351" s="222" t="s">
        <v>43</v>
      </c>
      <c r="O351" s="86"/>
      <c r="P351" s="223">
        <f>O351*H351</f>
        <v>0</v>
      </c>
      <c r="Q351" s="223">
        <v>0</v>
      </c>
      <c r="R351" s="223">
        <f>Q351*H351</f>
        <v>0</v>
      </c>
      <c r="S351" s="223">
        <v>0</v>
      </c>
      <c r="T351" s="224">
        <f>S351*H351</f>
        <v>0</v>
      </c>
      <c r="U351" s="40"/>
      <c r="V351" s="40"/>
      <c r="W351" s="40"/>
      <c r="X351" s="40"/>
      <c r="Y351" s="40"/>
      <c r="Z351" s="40"/>
      <c r="AA351" s="40"/>
      <c r="AB351" s="40"/>
      <c r="AC351" s="40"/>
      <c r="AD351" s="40"/>
      <c r="AE351" s="40"/>
      <c r="AR351" s="225" t="s">
        <v>159</v>
      </c>
      <c r="AT351" s="225" t="s">
        <v>154</v>
      </c>
      <c r="AU351" s="225" t="s">
        <v>81</v>
      </c>
      <c r="AY351" s="19" t="s">
        <v>152</v>
      </c>
      <c r="BE351" s="226">
        <f>IF(N351="základní",J351,0)</f>
        <v>0</v>
      </c>
      <c r="BF351" s="226">
        <f>IF(N351="snížená",J351,0)</f>
        <v>0</v>
      </c>
      <c r="BG351" s="226">
        <f>IF(N351="zákl. přenesená",J351,0)</f>
        <v>0</v>
      </c>
      <c r="BH351" s="226">
        <f>IF(N351="sníž. přenesená",J351,0)</f>
        <v>0</v>
      </c>
      <c r="BI351" s="226">
        <f>IF(N351="nulová",J351,0)</f>
        <v>0</v>
      </c>
      <c r="BJ351" s="19" t="s">
        <v>79</v>
      </c>
      <c r="BK351" s="226">
        <f>ROUND(I351*H351,2)</f>
        <v>0</v>
      </c>
      <c r="BL351" s="19" t="s">
        <v>159</v>
      </c>
      <c r="BM351" s="225" t="s">
        <v>604</v>
      </c>
    </row>
    <row r="352" s="2" customFormat="1">
      <c r="A352" s="40"/>
      <c r="B352" s="41"/>
      <c r="C352" s="42"/>
      <c r="D352" s="227" t="s">
        <v>161</v>
      </c>
      <c r="E352" s="42"/>
      <c r="F352" s="228" t="s">
        <v>605</v>
      </c>
      <c r="G352" s="42"/>
      <c r="H352" s="42"/>
      <c r="I352" s="229"/>
      <c r="J352" s="42"/>
      <c r="K352" s="42"/>
      <c r="L352" s="46"/>
      <c r="M352" s="230"/>
      <c r="N352" s="231"/>
      <c r="O352" s="86"/>
      <c r="P352" s="86"/>
      <c r="Q352" s="86"/>
      <c r="R352" s="86"/>
      <c r="S352" s="86"/>
      <c r="T352" s="87"/>
      <c r="U352" s="40"/>
      <c r="V352" s="40"/>
      <c r="W352" s="40"/>
      <c r="X352" s="40"/>
      <c r="Y352" s="40"/>
      <c r="Z352" s="40"/>
      <c r="AA352" s="40"/>
      <c r="AB352" s="40"/>
      <c r="AC352" s="40"/>
      <c r="AD352" s="40"/>
      <c r="AE352" s="40"/>
      <c r="AT352" s="19" t="s">
        <v>161</v>
      </c>
      <c r="AU352" s="19" t="s">
        <v>81</v>
      </c>
    </row>
    <row r="353" s="14" customFormat="1">
      <c r="A353" s="14"/>
      <c r="B353" s="243"/>
      <c r="C353" s="244"/>
      <c r="D353" s="234" t="s">
        <v>163</v>
      </c>
      <c r="E353" s="245" t="s">
        <v>19</v>
      </c>
      <c r="F353" s="246" t="s">
        <v>606</v>
      </c>
      <c r="G353" s="244"/>
      <c r="H353" s="247">
        <v>872.48599999999999</v>
      </c>
      <c r="I353" s="248"/>
      <c r="J353" s="244"/>
      <c r="K353" s="244"/>
      <c r="L353" s="249"/>
      <c r="M353" s="250"/>
      <c r="N353" s="251"/>
      <c r="O353" s="251"/>
      <c r="P353" s="251"/>
      <c r="Q353" s="251"/>
      <c r="R353" s="251"/>
      <c r="S353" s="251"/>
      <c r="T353" s="252"/>
      <c r="U353" s="14"/>
      <c r="V353" s="14"/>
      <c r="W353" s="14"/>
      <c r="X353" s="14"/>
      <c r="Y353" s="14"/>
      <c r="Z353" s="14"/>
      <c r="AA353" s="14"/>
      <c r="AB353" s="14"/>
      <c r="AC353" s="14"/>
      <c r="AD353" s="14"/>
      <c r="AE353" s="14"/>
      <c r="AT353" s="253" t="s">
        <v>163</v>
      </c>
      <c r="AU353" s="253" t="s">
        <v>81</v>
      </c>
      <c r="AV353" s="14" t="s">
        <v>81</v>
      </c>
      <c r="AW353" s="14" t="s">
        <v>33</v>
      </c>
      <c r="AX353" s="14" t="s">
        <v>72</v>
      </c>
      <c r="AY353" s="253" t="s">
        <v>152</v>
      </c>
    </row>
    <row r="354" s="13" customFormat="1">
      <c r="A354" s="13"/>
      <c r="B354" s="232"/>
      <c r="C354" s="233"/>
      <c r="D354" s="234" t="s">
        <v>163</v>
      </c>
      <c r="E354" s="235" t="s">
        <v>19</v>
      </c>
      <c r="F354" s="236" t="s">
        <v>607</v>
      </c>
      <c r="G354" s="233"/>
      <c r="H354" s="235" t="s">
        <v>19</v>
      </c>
      <c r="I354" s="237"/>
      <c r="J354" s="233"/>
      <c r="K354" s="233"/>
      <c r="L354" s="238"/>
      <c r="M354" s="239"/>
      <c r="N354" s="240"/>
      <c r="O354" s="240"/>
      <c r="P354" s="240"/>
      <c r="Q354" s="240"/>
      <c r="R354" s="240"/>
      <c r="S354" s="240"/>
      <c r="T354" s="241"/>
      <c r="U354" s="13"/>
      <c r="V354" s="13"/>
      <c r="W354" s="13"/>
      <c r="X354" s="13"/>
      <c r="Y354" s="13"/>
      <c r="Z354" s="13"/>
      <c r="AA354" s="13"/>
      <c r="AB354" s="13"/>
      <c r="AC354" s="13"/>
      <c r="AD354" s="13"/>
      <c r="AE354" s="13"/>
      <c r="AT354" s="242" t="s">
        <v>163</v>
      </c>
      <c r="AU354" s="242" t="s">
        <v>81</v>
      </c>
      <c r="AV354" s="13" t="s">
        <v>79</v>
      </c>
      <c r="AW354" s="13" t="s">
        <v>33</v>
      </c>
      <c r="AX354" s="13" t="s">
        <v>72</v>
      </c>
      <c r="AY354" s="242" t="s">
        <v>152</v>
      </c>
    </row>
    <row r="355" s="14" customFormat="1">
      <c r="A355" s="14"/>
      <c r="B355" s="243"/>
      <c r="C355" s="244"/>
      <c r="D355" s="234" t="s">
        <v>163</v>
      </c>
      <c r="E355" s="245" t="s">
        <v>19</v>
      </c>
      <c r="F355" s="246" t="s">
        <v>608</v>
      </c>
      <c r="G355" s="244"/>
      <c r="H355" s="247">
        <v>-365.63999999999999</v>
      </c>
      <c r="I355" s="248"/>
      <c r="J355" s="244"/>
      <c r="K355" s="244"/>
      <c r="L355" s="249"/>
      <c r="M355" s="250"/>
      <c r="N355" s="251"/>
      <c r="O355" s="251"/>
      <c r="P355" s="251"/>
      <c r="Q355" s="251"/>
      <c r="R355" s="251"/>
      <c r="S355" s="251"/>
      <c r="T355" s="252"/>
      <c r="U355" s="14"/>
      <c r="V355" s="14"/>
      <c r="W355" s="14"/>
      <c r="X355" s="14"/>
      <c r="Y355" s="14"/>
      <c r="Z355" s="14"/>
      <c r="AA355" s="14"/>
      <c r="AB355" s="14"/>
      <c r="AC355" s="14"/>
      <c r="AD355" s="14"/>
      <c r="AE355" s="14"/>
      <c r="AT355" s="253" t="s">
        <v>163</v>
      </c>
      <c r="AU355" s="253" t="s">
        <v>81</v>
      </c>
      <c r="AV355" s="14" t="s">
        <v>81</v>
      </c>
      <c r="AW355" s="14" t="s">
        <v>33</v>
      </c>
      <c r="AX355" s="14" t="s">
        <v>72</v>
      </c>
      <c r="AY355" s="253" t="s">
        <v>152</v>
      </c>
    </row>
    <row r="356" s="14" customFormat="1">
      <c r="A356" s="14"/>
      <c r="B356" s="243"/>
      <c r="C356" s="244"/>
      <c r="D356" s="234" t="s">
        <v>163</v>
      </c>
      <c r="E356" s="245" t="s">
        <v>19</v>
      </c>
      <c r="F356" s="246" t="s">
        <v>609</v>
      </c>
      <c r="G356" s="244"/>
      <c r="H356" s="247">
        <v>-262.596</v>
      </c>
      <c r="I356" s="248"/>
      <c r="J356" s="244"/>
      <c r="K356" s="244"/>
      <c r="L356" s="249"/>
      <c r="M356" s="250"/>
      <c r="N356" s="251"/>
      <c r="O356" s="251"/>
      <c r="P356" s="251"/>
      <c r="Q356" s="251"/>
      <c r="R356" s="251"/>
      <c r="S356" s="251"/>
      <c r="T356" s="252"/>
      <c r="U356" s="14"/>
      <c r="V356" s="14"/>
      <c r="W356" s="14"/>
      <c r="X356" s="14"/>
      <c r="Y356" s="14"/>
      <c r="Z356" s="14"/>
      <c r="AA356" s="14"/>
      <c r="AB356" s="14"/>
      <c r="AC356" s="14"/>
      <c r="AD356" s="14"/>
      <c r="AE356" s="14"/>
      <c r="AT356" s="253" t="s">
        <v>163</v>
      </c>
      <c r="AU356" s="253" t="s">
        <v>81</v>
      </c>
      <c r="AV356" s="14" t="s">
        <v>81</v>
      </c>
      <c r="AW356" s="14" t="s">
        <v>33</v>
      </c>
      <c r="AX356" s="14" t="s">
        <v>72</v>
      </c>
      <c r="AY356" s="253" t="s">
        <v>152</v>
      </c>
    </row>
    <row r="357" s="15" customFormat="1">
      <c r="A357" s="15"/>
      <c r="B357" s="254"/>
      <c r="C357" s="255"/>
      <c r="D357" s="234" t="s">
        <v>163</v>
      </c>
      <c r="E357" s="256" t="s">
        <v>19</v>
      </c>
      <c r="F357" s="257" t="s">
        <v>212</v>
      </c>
      <c r="G357" s="255"/>
      <c r="H357" s="258">
        <v>244.25</v>
      </c>
      <c r="I357" s="259"/>
      <c r="J357" s="255"/>
      <c r="K357" s="255"/>
      <c r="L357" s="260"/>
      <c r="M357" s="261"/>
      <c r="N357" s="262"/>
      <c r="O357" s="262"/>
      <c r="P357" s="262"/>
      <c r="Q357" s="262"/>
      <c r="R357" s="262"/>
      <c r="S357" s="262"/>
      <c r="T357" s="263"/>
      <c r="U357" s="15"/>
      <c r="V357" s="15"/>
      <c r="W357" s="15"/>
      <c r="X357" s="15"/>
      <c r="Y357" s="15"/>
      <c r="Z357" s="15"/>
      <c r="AA357" s="15"/>
      <c r="AB357" s="15"/>
      <c r="AC357" s="15"/>
      <c r="AD357" s="15"/>
      <c r="AE357" s="15"/>
      <c r="AT357" s="264" t="s">
        <v>163</v>
      </c>
      <c r="AU357" s="264" t="s">
        <v>81</v>
      </c>
      <c r="AV357" s="15" t="s">
        <v>159</v>
      </c>
      <c r="AW357" s="15" t="s">
        <v>33</v>
      </c>
      <c r="AX357" s="15" t="s">
        <v>79</v>
      </c>
      <c r="AY357" s="264" t="s">
        <v>152</v>
      </c>
    </row>
    <row r="358" s="2" customFormat="1" ht="24.15" customHeight="1">
      <c r="A358" s="40"/>
      <c r="B358" s="41"/>
      <c r="C358" s="214" t="s">
        <v>610</v>
      </c>
      <c r="D358" s="214" t="s">
        <v>154</v>
      </c>
      <c r="E358" s="215" t="s">
        <v>611</v>
      </c>
      <c r="F358" s="216" t="s">
        <v>612</v>
      </c>
      <c r="G358" s="217" t="s">
        <v>282</v>
      </c>
      <c r="H358" s="218">
        <v>5862</v>
      </c>
      <c r="I358" s="219"/>
      <c r="J358" s="220">
        <f>ROUND(I358*H358,2)</f>
        <v>0</v>
      </c>
      <c r="K358" s="216" t="s">
        <v>158</v>
      </c>
      <c r="L358" s="46"/>
      <c r="M358" s="221" t="s">
        <v>19</v>
      </c>
      <c r="N358" s="222" t="s">
        <v>43</v>
      </c>
      <c r="O358" s="86"/>
      <c r="P358" s="223">
        <f>O358*H358</f>
        <v>0</v>
      </c>
      <c r="Q358" s="223">
        <v>0</v>
      </c>
      <c r="R358" s="223">
        <f>Q358*H358</f>
        <v>0</v>
      </c>
      <c r="S358" s="223">
        <v>0</v>
      </c>
      <c r="T358" s="224">
        <f>S358*H358</f>
        <v>0</v>
      </c>
      <c r="U358" s="40"/>
      <c r="V358" s="40"/>
      <c r="W358" s="40"/>
      <c r="X358" s="40"/>
      <c r="Y358" s="40"/>
      <c r="Z358" s="40"/>
      <c r="AA358" s="40"/>
      <c r="AB358" s="40"/>
      <c r="AC358" s="40"/>
      <c r="AD358" s="40"/>
      <c r="AE358" s="40"/>
      <c r="AR358" s="225" t="s">
        <v>159</v>
      </c>
      <c r="AT358" s="225" t="s">
        <v>154</v>
      </c>
      <c r="AU358" s="225" t="s">
        <v>81</v>
      </c>
      <c r="AY358" s="19" t="s">
        <v>152</v>
      </c>
      <c r="BE358" s="226">
        <f>IF(N358="základní",J358,0)</f>
        <v>0</v>
      </c>
      <c r="BF358" s="226">
        <f>IF(N358="snížená",J358,0)</f>
        <v>0</v>
      </c>
      <c r="BG358" s="226">
        <f>IF(N358="zákl. přenesená",J358,0)</f>
        <v>0</v>
      </c>
      <c r="BH358" s="226">
        <f>IF(N358="sníž. přenesená",J358,0)</f>
        <v>0</v>
      </c>
      <c r="BI358" s="226">
        <f>IF(N358="nulová",J358,0)</f>
        <v>0</v>
      </c>
      <c r="BJ358" s="19" t="s">
        <v>79</v>
      </c>
      <c r="BK358" s="226">
        <f>ROUND(I358*H358,2)</f>
        <v>0</v>
      </c>
      <c r="BL358" s="19" t="s">
        <v>159</v>
      </c>
      <c r="BM358" s="225" t="s">
        <v>613</v>
      </c>
    </row>
    <row r="359" s="2" customFormat="1">
      <c r="A359" s="40"/>
      <c r="B359" s="41"/>
      <c r="C359" s="42"/>
      <c r="D359" s="227" t="s">
        <v>161</v>
      </c>
      <c r="E359" s="42"/>
      <c r="F359" s="228" t="s">
        <v>614</v>
      </c>
      <c r="G359" s="42"/>
      <c r="H359" s="42"/>
      <c r="I359" s="229"/>
      <c r="J359" s="42"/>
      <c r="K359" s="42"/>
      <c r="L359" s="46"/>
      <c r="M359" s="230"/>
      <c r="N359" s="231"/>
      <c r="O359" s="86"/>
      <c r="P359" s="86"/>
      <c r="Q359" s="86"/>
      <c r="R359" s="86"/>
      <c r="S359" s="86"/>
      <c r="T359" s="87"/>
      <c r="U359" s="40"/>
      <c r="V359" s="40"/>
      <c r="W359" s="40"/>
      <c r="X359" s="40"/>
      <c r="Y359" s="40"/>
      <c r="Z359" s="40"/>
      <c r="AA359" s="40"/>
      <c r="AB359" s="40"/>
      <c r="AC359" s="40"/>
      <c r="AD359" s="40"/>
      <c r="AE359" s="40"/>
      <c r="AT359" s="19" t="s">
        <v>161</v>
      </c>
      <c r="AU359" s="19" t="s">
        <v>81</v>
      </c>
    </row>
    <row r="360" s="14" customFormat="1">
      <c r="A360" s="14"/>
      <c r="B360" s="243"/>
      <c r="C360" s="244"/>
      <c r="D360" s="234" t="s">
        <v>163</v>
      </c>
      <c r="E360" s="245" t="s">
        <v>19</v>
      </c>
      <c r="F360" s="246" t="s">
        <v>615</v>
      </c>
      <c r="G360" s="244"/>
      <c r="H360" s="247">
        <v>5862</v>
      </c>
      <c r="I360" s="248"/>
      <c r="J360" s="244"/>
      <c r="K360" s="244"/>
      <c r="L360" s="249"/>
      <c r="M360" s="250"/>
      <c r="N360" s="251"/>
      <c r="O360" s="251"/>
      <c r="P360" s="251"/>
      <c r="Q360" s="251"/>
      <c r="R360" s="251"/>
      <c r="S360" s="251"/>
      <c r="T360" s="252"/>
      <c r="U360" s="14"/>
      <c r="V360" s="14"/>
      <c r="W360" s="14"/>
      <c r="X360" s="14"/>
      <c r="Y360" s="14"/>
      <c r="Z360" s="14"/>
      <c r="AA360" s="14"/>
      <c r="AB360" s="14"/>
      <c r="AC360" s="14"/>
      <c r="AD360" s="14"/>
      <c r="AE360" s="14"/>
      <c r="AT360" s="253" t="s">
        <v>163</v>
      </c>
      <c r="AU360" s="253" t="s">
        <v>81</v>
      </c>
      <c r="AV360" s="14" t="s">
        <v>81</v>
      </c>
      <c r="AW360" s="14" t="s">
        <v>33</v>
      </c>
      <c r="AX360" s="14" t="s">
        <v>79</v>
      </c>
      <c r="AY360" s="253" t="s">
        <v>152</v>
      </c>
    </row>
    <row r="361" s="2" customFormat="1" ht="16.5" customHeight="1">
      <c r="A361" s="40"/>
      <c r="B361" s="41"/>
      <c r="C361" s="214" t="s">
        <v>616</v>
      </c>
      <c r="D361" s="214" t="s">
        <v>154</v>
      </c>
      <c r="E361" s="215" t="s">
        <v>617</v>
      </c>
      <c r="F361" s="216" t="s">
        <v>618</v>
      </c>
      <c r="G361" s="217" t="s">
        <v>282</v>
      </c>
      <c r="H361" s="218">
        <v>244.25</v>
      </c>
      <c r="I361" s="219"/>
      <c r="J361" s="220">
        <f>ROUND(I361*H361,2)</f>
        <v>0</v>
      </c>
      <c r="K361" s="216" t="s">
        <v>158</v>
      </c>
      <c r="L361" s="46"/>
      <c r="M361" s="221" t="s">
        <v>19</v>
      </c>
      <c r="N361" s="222" t="s">
        <v>43</v>
      </c>
      <c r="O361" s="86"/>
      <c r="P361" s="223">
        <f>O361*H361</f>
        <v>0</v>
      </c>
      <c r="Q361" s="223">
        <v>0</v>
      </c>
      <c r="R361" s="223">
        <f>Q361*H361</f>
        <v>0</v>
      </c>
      <c r="S361" s="223">
        <v>0</v>
      </c>
      <c r="T361" s="224">
        <f>S361*H361</f>
        <v>0</v>
      </c>
      <c r="U361" s="40"/>
      <c r="V361" s="40"/>
      <c r="W361" s="40"/>
      <c r="X361" s="40"/>
      <c r="Y361" s="40"/>
      <c r="Z361" s="40"/>
      <c r="AA361" s="40"/>
      <c r="AB361" s="40"/>
      <c r="AC361" s="40"/>
      <c r="AD361" s="40"/>
      <c r="AE361" s="40"/>
      <c r="AR361" s="225" t="s">
        <v>159</v>
      </c>
      <c r="AT361" s="225" t="s">
        <v>154</v>
      </c>
      <c r="AU361" s="225" t="s">
        <v>81</v>
      </c>
      <c r="AY361" s="19" t="s">
        <v>152</v>
      </c>
      <c r="BE361" s="226">
        <f>IF(N361="základní",J361,0)</f>
        <v>0</v>
      </c>
      <c r="BF361" s="226">
        <f>IF(N361="snížená",J361,0)</f>
        <v>0</v>
      </c>
      <c r="BG361" s="226">
        <f>IF(N361="zákl. přenesená",J361,0)</f>
        <v>0</v>
      </c>
      <c r="BH361" s="226">
        <f>IF(N361="sníž. přenesená",J361,0)</f>
        <v>0</v>
      </c>
      <c r="BI361" s="226">
        <f>IF(N361="nulová",J361,0)</f>
        <v>0</v>
      </c>
      <c r="BJ361" s="19" t="s">
        <v>79</v>
      </c>
      <c r="BK361" s="226">
        <f>ROUND(I361*H361,2)</f>
        <v>0</v>
      </c>
      <c r="BL361" s="19" t="s">
        <v>159</v>
      </c>
      <c r="BM361" s="225" t="s">
        <v>619</v>
      </c>
    </row>
    <row r="362" s="2" customFormat="1">
      <c r="A362" s="40"/>
      <c r="B362" s="41"/>
      <c r="C362" s="42"/>
      <c r="D362" s="227" t="s">
        <v>161</v>
      </c>
      <c r="E362" s="42"/>
      <c r="F362" s="228" t="s">
        <v>620</v>
      </c>
      <c r="G362" s="42"/>
      <c r="H362" s="42"/>
      <c r="I362" s="229"/>
      <c r="J362" s="42"/>
      <c r="K362" s="42"/>
      <c r="L362" s="46"/>
      <c r="M362" s="230"/>
      <c r="N362" s="231"/>
      <c r="O362" s="86"/>
      <c r="P362" s="86"/>
      <c r="Q362" s="86"/>
      <c r="R362" s="86"/>
      <c r="S362" s="86"/>
      <c r="T362" s="87"/>
      <c r="U362" s="40"/>
      <c r="V362" s="40"/>
      <c r="W362" s="40"/>
      <c r="X362" s="40"/>
      <c r="Y362" s="40"/>
      <c r="Z362" s="40"/>
      <c r="AA362" s="40"/>
      <c r="AB362" s="40"/>
      <c r="AC362" s="40"/>
      <c r="AD362" s="40"/>
      <c r="AE362" s="40"/>
      <c r="AT362" s="19" t="s">
        <v>161</v>
      </c>
      <c r="AU362" s="19" t="s">
        <v>81</v>
      </c>
    </row>
    <row r="363" s="14" customFormat="1">
      <c r="A363" s="14"/>
      <c r="B363" s="243"/>
      <c r="C363" s="244"/>
      <c r="D363" s="234" t="s">
        <v>163</v>
      </c>
      <c r="E363" s="245" t="s">
        <v>19</v>
      </c>
      <c r="F363" s="246" t="s">
        <v>621</v>
      </c>
      <c r="G363" s="244"/>
      <c r="H363" s="247">
        <v>244.25</v>
      </c>
      <c r="I363" s="248"/>
      <c r="J363" s="244"/>
      <c r="K363" s="244"/>
      <c r="L363" s="249"/>
      <c r="M363" s="250"/>
      <c r="N363" s="251"/>
      <c r="O363" s="251"/>
      <c r="P363" s="251"/>
      <c r="Q363" s="251"/>
      <c r="R363" s="251"/>
      <c r="S363" s="251"/>
      <c r="T363" s="252"/>
      <c r="U363" s="14"/>
      <c r="V363" s="14"/>
      <c r="W363" s="14"/>
      <c r="X363" s="14"/>
      <c r="Y363" s="14"/>
      <c r="Z363" s="14"/>
      <c r="AA363" s="14"/>
      <c r="AB363" s="14"/>
      <c r="AC363" s="14"/>
      <c r="AD363" s="14"/>
      <c r="AE363" s="14"/>
      <c r="AT363" s="253" t="s">
        <v>163</v>
      </c>
      <c r="AU363" s="253" t="s">
        <v>81</v>
      </c>
      <c r="AV363" s="14" t="s">
        <v>81</v>
      </c>
      <c r="AW363" s="14" t="s">
        <v>33</v>
      </c>
      <c r="AX363" s="14" t="s">
        <v>79</v>
      </c>
      <c r="AY363" s="253" t="s">
        <v>152</v>
      </c>
    </row>
    <row r="364" s="2" customFormat="1" ht="24.15" customHeight="1">
      <c r="A364" s="40"/>
      <c r="B364" s="41"/>
      <c r="C364" s="214" t="s">
        <v>622</v>
      </c>
      <c r="D364" s="214" t="s">
        <v>154</v>
      </c>
      <c r="E364" s="215" t="s">
        <v>623</v>
      </c>
      <c r="F364" s="216" t="s">
        <v>624</v>
      </c>
      <c r="G364" s="217" t="s">
        <v>282</v>
      </c>
      <c r="H364" s="218">
        <v>164.61000000000001</v>
      </c>
      <c r="I364" s="219"/>
      <c r="J364" s="220">
        <f>ROUND(I364*H364,2)</f>
        <v>0</v>
      </c>
      <c r="K364" s="216" t="s">
        <v>158</v>
      </c>
      <c r="L364" s="46"/>
      <c r="M364" s="221" t="s">
        <v>19</v>
      </c>
      <c r="N364" s="222" t="s">
        <v>43</v>
      </c>
      <c r="O364" s="86"/>
      <c r="P364" s="223">
        <f>O364*H364</f>
        <v>0</v>
      </c>
      <c r="Q364" s="223">
        <v>0</v>
      </c>
      <c r="R364" s="223">
        <f>Q364*H364</f>
        <v>0</v>
      </c>
      <c r="S364" s="223">
        <v>0</v>
      </c>
      <c r="T364" s="224">
        <f>S364*H364</f>
        <v>0</v>
      </c>
      <c r="U364" s="40"/>
      <c r="V364" s="40"/>
      <c r="W364" s="40"/>
      <c r="X364" s="40"/>
      <c r="Y364" s="40"/>
      <c r="Z364" s="40"/>
      <c r="AA364" s="40"/>
      <c r="AB364" s="40"/>
      <c r="AC364" s="40"/>
      <c r="AD364" s="40"/>
      <c r="AE364" s="40"/>
      <c r="AR364" s="225" t="s">
        <v>159</v>
      </c>
      <c r="AT364" s="225" t="s">
        <v>154</v>
      </c>
      <c r="AU364" s="225" t="s">
        <v>81</v>
      </c>
      <c r="AY364" s="19" t="s">
        <v>152</v>
      </c>
      <c r="BE364" s="226">
        <f>IF(N364="základní",J364,0)</f>
        <v>0</v>
      </c>
      <c r="BF364" s="226">
        <f>IF(N364="snížená",J364,0)</f>
        <v>0</v>
      </c>
      <c r="BG364" s="226">
        <f>IF(N364="zákl. přenesená",J364,0)</f>
        <v>0</v>
      </c>
      <c r="BH364" s="226">
        <f>IF(N364="sníž. přenesená",J364,0)</f>
        <v>0</v>
      </c>
      <c r="BI364" s="226">
        <f>IF(N364="nulová",J364,0)</f>
        <v>0</v>
      </c>
      <c r="BJ364" s="19" t="s">
        <v>79</v>
      </c>
      <c r="BK364" s="226">
        <f>ROUND(I364*H364,2)</f>
        <v>0</v>
      </c>
      <c r="BL364" s="19" t="s">
        <v>159</v>
      </c>
      <c r="BM364" s="225" t="s">
        <v>625</v>
      </c>
    </row>
    <row r="365" s="2" customFormat="1">
      <c r="A365" s="40"/>
      <c r="B365" s="41"/>
      <c r="C365" s="42"/>
      <c r="D365" s="227" t="s">
        <v>161</v>
      </c>
      <c r="E365" s="42"/>
      <c r="F365" s="228" t="s">
        <v>626</v>
      </c>
      <c r="G365" s="42"/>
      <c r="H365" s="42"/>
      <c r="I365" s="229"/>
      <c r="J365" s="42"/>
      <c r="K365" s="42"/>
      <c r="L365" s="46"/>
      <c r="M365" s="230"/>
      <c r="N365" s="231"/>
      <c r="O365" s="86"/>
      <c r="P365" s="86"/>
      <c r="Q365" s="86"/>
      <c r="R365" s="86"/>
      <c r="S365" s="86"/>
      <c r="T365" s="87"/>
      <c r="U365" s="40"/>
      <c r="V365" s="40"/>
      <c r="W365" s="40"/>
      <c r="X365" s="40"/>
      <c r="Y365" s="40"/>
      <c r="Z365" s="40"/>
      <c r="AA365" s="40"/>
      <c r="AB365" s="40"/>
      <c r="AC365" s="40"/>
      <c r="AD365" s="40"/>
      <c r="AE365" s="40"/>
      <c r="AT365" s="19" t="s">
        <v>161</v>
      </c>
      <c r="AU365" s="19" t="s">
        <v>81</v>
      </c>
    </row>
    <row r="366" s="14" customFormat="1">
      <c r="A366" s="14"/>
      <c r="B366" s="243"/>
      <c r="C366" s="244"/>
      <c r="D366" s="234" t="s">
        <v>163</v>
      </c>
      <c r="E366" s="245" t="s">
        <v>19</v>
      </c>
      <c r="F366" s="246" t="s">
        <v>627</v>
      </c>
      <c r="G366" s="244"/>
      <c r="H366" s="247">
        <v>164.61000000000001</v>
      </c>
      <c r="I366" s="248"/>
      <c r="J366" s="244"/>
      <c r="K366" s="244"/>
      <c r="L366" s="249"/>
      <c r="M366" s="250"/>
      <c r="N366" s="251"/>
      <c r="O366" s="251"/>
      <c r="P366" s="251"/>
      <c r="Q366" s="251"/>
      <c r="R366" s="251"/>
      <c r="S366" s="251"/>
      <c r="T366" s="252"/>
      <c r="U366" s="14"/>
      <c r="V366" s="14"/>
      <c r="W366" s="14"/>
      <c r="X366" s="14"/>
      <c r="Y366" s="14"/>
      <c r="Z366" s="14"/>
      <c r="AA366" s="14"/>
      <c r="AB366" s="14"/>
      <c r="AC366" s="14"/>
      <c r="AD366" s="14"/>
      <c r="AE366" s="14"/>
      <c r="AT366" s="253" t="s">
        <v>163</v>
      </c>
      <c r="AU366" s="253" t="s">
        <v>81</v>
      </c>
      <c r="AV366" s="14" t="s">
        <v>81</v>
      </c>
      <c r="AW366" s="14" t="s">
        <v>33</v>
      </c>
      <c r="AX366" s="14" t="s">
        <v>79</v>
      </c>
      <c r="AY366" s="253" t="s">
        <v>152</v>
      </c>
    </row>
    <row r="367" s="2" customFormat="1" ht="24.15" customHeight="1">
      <c r="A367" s="40"/>
      <c r="B367" s="41"/>
      <c r="C367" s="214" t="s">
        <v>628</v>
      </c>
      <c r="D367" s="214" t="s">
        <v>154</v>
      </c>
      <c r="E367" s="215" t="s">
        <v>629</v>
      </c>
      <c r="F367" s="216" t="s">
        <v>281</v>
      </c>
      <c r="G367" s="217" t="s">
        <v>282</v>
      </c>
      <c r="H367" s="218">
        <v>75.730000000000004</v>
      </c>
      <c r="I367" s="219"/>
      <c r="J367" s="220">
        <f>ROUND(I367*H367,2)</f>
        <v>0</v>
      </c>
      <c r="K367" s="216" t="s">
        <v>158</v>
      </c>
      <c r="L367" s="46"/>
      <c r="M367" s="221" t="s">
        <v>19</v>
      </c>
      <c r="N367" s="222" t="s">
        <v>43</v>
      </c>
      <c r="O367" s="86"/>
      <c r="P367" s="223">
        <f>O367*H367</f>
        <v>0</v>
      </c>
      <c r="Q367" s="223">
        <v>0</v>
      </c>
      <c r="R367" s="223">
        <f>Q367*H367</f>
        <v>0</v>
      </c>
      <c r="S367" s="223">
        <v>0</v>
      </c>
      <c r="T367" s="224">
        <f>S367*H367</f>
        <v>0</v>
      </c>
      <c r="U367" s="40"/>
      <c r="V367" s="40"/>
      <c r="W367" s="40"/>
      <c r="X367" s="40"/>
      <c r="Y367" s="40"/>
      <c r="Z367" s="40"/>
      <c r="AA367" s="40"/>
      <c r="AB367" s="40"/>
      <c r="AC367" s="40"/>
      <c r="AD367" s="40"/>
      <c r="AE367" s="40"/>
      <c r="AR367" s="225" t="s">
        <v>159</v>
      </c>
      <c r="AT367" s="225" t="s">
        <v>154</v>
      </c>
      <c r="AU367" s="225" t="s">
        <v>81</v>
      </c>
      <c r="AY367" s="19" t="s">
        <v>152</v>
      </c>
      <c r="BE367" s="226">
        <f>IF(N367="základní",J367,0)</f>
        <v>0</v>
      </c>
      <c r="BF367" s="226">
        <f>IF(N367="snížená",J367,0)</f>
        <v>0</v>
      </c>
      <c r="BG367" s="226">
        <f>IF(N367="zákl. přenesená",J367,0)</f>
        <v>0</v>
      </c>
      <c r="BH367" s="226">
        <f>IF(N367="sníž. přenesená",J367,0)</f>
        <v>0</v>
      </c>
      <c r="BI367" s="226">
        <f>IF(N367="nulová",J367,0)</f>
        <v>0</v>
      </c>
      <c r="BJ367" s="19" t="s">
        <v>79</v>
      </c>
      <c r="BK367" s="226">
        <f>ROUND(I367*H367,2)</f>
        <v>0</v>
      </c>
      <c r="BL367" s="19" t="s">
        <v>159</v>
      </c>
      <c r="BM367" s="225" t="s">
        <v>630</v>
      </c>
    </row>
    <row r="368" s="2" customFormat="1">
      <c r="A368" s="40"/>
      <c r="B368" s="41"/>
      <c r="C368" s="42"/>
      <c r="D368" s="227" t="s">
        <v>161</v>
      </c>
      <c r="E368" s="42"/>
      <c r="F368" s="228" t="s">
        <v>631</v>
      </c>
      <c r="G368" s="42"/>
      <c r="H368" s="42"/>
      <c r="I368" s="229"/>
      <c r="J368" s="42"/>
      <c r="K368" s="42"/>
      <c r="L368" s="46"/>
      <c r="M368" s="230"/>
      <c r="N368" s="231"/>
      <c r="O368" s="86"/>
      <c r="P368" s="86"/>
      <c r="Q368" s="86"/>
      <c r="R368" s="86"/>
      <c r="S368" s="86"/>
      <c r="T368" s="87"/>
      <c r="U368" s="40"/>
      <c r="V368" s="40"/>
      <c r="W368" s="40"/>
      <c r="X368" s="40"/>
      <c r="Y368" s="40"/>
      <c r="Z368" s="40"/>
      <c r="AA368" s="40"/>
      <c r="AB368" s="40"/>
      <c r="AC368" s="40"/>
      <c r="AD368" s="40"/>
      <c r="AE368" s="40"/>
      <c r="AT368" s="19" t="s">
        <v>161</v>
      </c>
      <c r="AU368" s="19" t="s">
        <v>81</v>
      </c>
    </row>
    <row r="369" s="14" customFormat="1">
      <c r="A369" s="14"/>
      <c r="B369" s="243"/>
      <c r="C369" s="244"/>
      <c r="D369" s="234" t="s">
        <v>163</v>
      </c>
      <c r="E369" s="245" t="s">
        <v>19</v>
      </c>
      <c r="F369" s="246" t="s">
        <v>632</v>
      </c>
      <c r="G369" s="244"/>
      <c r="H369" s="247">
        <v>75.730000000000004</v>
      </c>
      <c r="I369" s="248"/>
      <c r="J369" s="244"/>
      <c r="K369" s="244"/>
      <c r="L369" s="249"/>
      <c r="M369" s="250"/>
      <c r="N369" s="251"/>
      <c r="O369" s="251"/>
      <c r="P369" s="251"/>
      <c r="Q369" s="251"/>
      <c r="R369" s="251"/>
      <c r="S369" s="251"/>
      <c r="T369" s="252"/>
      <c r="U369" s="14"/>
      <c r="V369" s="14"/>
      <c r="W369" s="14"/>
      <c r="X369" s="14"/>
      <c r="Y369" s="14"/>
      <c r="Z369" s="14"/>
      <c r="AA369" s="14"/>
      <c r="AB369" s="14"/>
      <c r="AC369" s="14"/>
      <c r="AD369" s="14"/>
      <c r="AE369" s="14"/>
      <c r="AT369" s="253" t="s">
        <v>163</v>
      </c>
      <c r="AU369" s="253" t="s">
        <v>81</v>
      </c>
      <c r="AV369" s="14" t="s">
        <v>81</v>
      </c>
      <c r="AW369" s="14" t="s">
        <v>33</v>
      </c>
      <c r="AX369" s="14" t="s">
        <v>79</v>
      </c>
      <c r="AY369" s="253" t="s">
        <v>152</v>
      </c>
    </row>
    <row r="370" s="2" customFormat="1" ht="24.15" customHeight="1">
      <c r="A370" s="40"/>
      <c r="B370" s="41"/>
      <c r="C370" s="214" t="s">
        <v>633</v>
      </c>
      <c r="D370" s="214" t="s">
        <v>154</v>
      </c>
      <c r="E370" s="215" t="s">
        <v>634</v>
      </c>
      <c r="F370" s="216" t="s">
        <v>635</v>
      </c>
      <c r="G370" s="217" t="s">
        <v>282</v>
      </c>
      <c r="H370" s="218">
        <v>3.9100000000000001</v>
      </c>
      <c r="I370" s="219"/>
      <c r="J370" s="220">
        <f>ROUND(I370*H370,2)</f>
        <v>0</v>
      </c>
      <c r="K370" s="216" t="s">
        <v>158</v>
      </c>
      <c r="L370" s="46"/>
      <c r="M370" s="221" t="s">
        <v>19</v>
      </c>
      <c r="N370" s="222" t="s">
        <v>43</v>
      </c>
      <c r="O370" s="86"/>
      <c r="P370" s="223">
        <f>O370*H370</f>
        <v>0</v>
      </c>
      <c r="Q370" s="223">
        <v>0</v>
      </c>
      <c r="R370" s="223">
        <f>Q370*H370</f>
        <v>0</v>
      </c>
      <c r="S370" s="223">
        <v>0</v>
      </c>
      <c r="T370" s="224">
        <f>S370*H370</f>
        <v>0</v>
      </c>
      <c r="U370" s="40"/>
      <c r="V370" s="40"/>
      <c r="W370" s="40"/>
      <c r="X370" s="40"/>
      <c r="Y370" s="40"/>
      <c r="Z370" s="40"/>
      <c r="AA370" s="40"/>
      <c r="AB370" s="40"/>
      <c r="AC370" s="40"/>
      <c r="AD370" s="40"/>
      <c r="AE370" s="40"/>
      <c r="AR370" s="225" t="s">
        <v>159</v>
      </c>
      <c r="AT370" s="225" t="s">
        <v>154</v>
      </c>
      <c r="AU370" s="225" t="s">
        <v>81</v>
      </c>
      <c r="AY370" s="19" t="s">
        <v>152</v>
      </c>
      <c r="BE370" s="226">
        <f>IF(N370="základní",J370,0)</f>
        <v>0</v>
      </c>
      <c r="BF370" s="226">
        <f>IF(N370="snížená",J370,0)</f>
        <v>0</v>
      </c>
      <c r="BG370" s="226">
        <f>IF(N370="zákl. přenesená",J370,0)</f>
        <v>0</v>
      </c>
      <c r="BH370" s="226">
        <f>IF(N370="sníž. přenesená",J370,0)</f>
        <v>0</v>
      </c>
      <c r="BI370" s="226">
        <f>IF(N370="nulová",J370,0)</f>
        <v>0</v>
      </c>
      <c r="BJ370" s="19" t="s">
        <v>79</v>
      </c>
      <c r="BK370" s="226">
        <f>ROUND(I370*H370,2)</f>
        <v>0</v>
      </c>
      <c r="BL370" s="19" t="s">
        <v>159</v>
      </c>
      <c r="BM370" s="225" t="s">
        <v>636</v>
      </c>
    </row>
    <row r="371" s="2" customFormat="1">
      <c r="A371" s="40"/>
      <c r="B371" s="41"/>
      <c r="C371" s="42"/>
      <c r="D371" s="227" t="s">
        <v>161</v>
      </c>
      <c r="E371" s="42"/>
      <c r="F371" s="228" t="s">
        <v>637</v>
      </c>
      <c r="G371" s="42"/>
      <c r="H371" s="42"/>
      <c r="I371" s="229"/>
      <c r="J371" s="42"/>
      <c r="K371" s="42"/>
      <c r="L371" s="46"/>
      <c r="M371" s="230"/>
      <c r="N371" s="231"/>
      <c r="O371" s="86"/>
      <c r="P371" s="86"/>
      <c r="Q371" s="86"/>
      <c r="R371" s="86"/>
      <c r="S371" s="86"/>
      <c r="T371" s="87"/>
      <c r="U371" s="40"/>
      <c r="V371" s="40"/>
      <c r="W371" s="40"/>
      <c r="X371" s="40"/>
      <c r="Y371" s="40"/>
      <c r="Z371" s="40"/>
      <c r="AA371" s="40"/>
      <c r="AB371" s="40"/>
      <c r="AC371" s="40"/>
      <c r="AD371" s="40"/>
      <c r="AE371" s="40"/>
      <c r="AT371" s="19" t="s">
        <v>161</v>
      </c>
      <c r="AU371" s="19" t="s">
        <v>81</v>
      </c>
    </row>
    <row r="372" s="14" customFormat="1">
      <c r="A372" s="14"/>
      <c r="B372" s="243"/>
      <c r="C372" s="244"/>
      <c r="D372" s="234" t="s">
        <v>163</v>
      </c>
      <c r="E372" s="245" t="s">
        <v>19</v>
      </c>
      <c r="F372" s="246" t="s">
        <v>638</v>
      </c>
      <c r="G372" s="244"/>
      <c r="H372" s="247">
        <v>3.9100000000000001</v>
      </c>
      <c r="I372" s="248"/>
      <c r="J372" s="244"/>
      <c r="K372" s="244"/>
      <c r="L372" s="249"/>
      <c r="M372" s="250"/>
      <c r="N372" s="251"/>
      <c r="O372" s="251"/>
      <c r="P372" s="251"/>
      <c r="Q372" s="251"/>
      <c r="R372" s="251"/>
      <c r="S372" s="251"/>
      <c r="T372" s="252"/>
      <c r="U372" s="14"/>
      <c r="V372" s="14"/>
      <c r="W372" s="14"/>
      <c r="X372" s="14"/>
      <c r="Y372" s="14"/>
      <c r="Z372" s="14"/>
      <c r="AA372" s="14"/>
      <c r="AB372" s="14"/>
      <c r="AC372" s="14"/>
      <c r="AD372" s="14"/>
      <c r="AE372" s="14"/>
      <c r="AT372" s="253" t="s">
        <v>163</v>
      </c>
      <c r="AU372" s="253" t="s">
        <v>81</v>
      </c>
      <c r="AV372" s="14" t="s">
        <v>81</v>
      </c>
      <c r="AW372" s="14" t="s">
        <v>33</v>
      </c>
      <c r="AX372" s="14" t="s">
        <v>79</v>
      </c>
      <c r="AY372" s="253" t="s">
        <v>152</v>
      </c>
    </row>
    <row r="373" s="12" customFormat="1" ht="22.8" customHeight="1">
      <c r="A373" s="12"/>
      <c r="B373" s="198"/>
      <c r="C373" s="199"/>
      <c r="D373" s="200" t="s">
        <v>71</v>
      </c>
      <c r="E373" s="212" t="s">
        <v>639</v>
      </c>
      <c r="F373" s="212" t="s">
        <v>640</v>
      </c>
      <c r="G373" s="199"/>
      <c r="H373" s="199"/>
      <c r="I373" s="202"/>
      <c r="J373" s="213">
        <f>BK373</f>
        <v>0</v>
      </c>
      <c r="K373" s="199"/>
      <c r="L373" s="204"/>
      <c r="M373" s="205"/>
      <c r="N373" s="206"/>
      <c r="O373" s="206"/>
      <c r="P373" s="207">
        <f>SUM(P374:P375)</f>
        <v>0</v>
      </c>
      <c r="Q373" s="206"/>
      <c r="R373" s="207">
        <f>SUM(R374:R375)</f>
        <v>0</v>
      </c>
      <c r="S373" s="206"/>
      <c r="T373" s="208">
        <f>SUM(T374:T375)</f>
        <v>0</v>
      </c>
      <c r="U373" s="12"/>
      <c r="V373" s="12"/>
      <c r="W373" s="12"/>
      <c r="X373" s="12"/>
      <c r="Y373" s="12"/>
      <c r="Z373" s="12"/>
      <c r="AA373" s="12"/>
      <c r="AB373" s="12"/>
      <c r="AC373" s="12"/>
      <c r="AD373" s="12"/>
      <c r="AE373" s="12"/>
      <c r="AR373" s="209" t="s">
        <v>79</v>
      </c>
      <c r="AT373" s="210" t="s">
        <v>71</v>
      </c>
      <c r="AU373" s="210" t="s">
        <v>79</v>
      </c>
      <c r="AY373" s="209" t="s">
        <v>152</v>
      </c>
      <c r="BK373" s="211">
        <f>SUM(BK374:BK375)</f>
        <v>0</v>
      </c>
    </row>
    <row r="374" s="2" customFormat="1" ht="24.15" customHeight="1">
      <c r="A374" s="40"/>
      <c r="B374" s="41"/>
      <c r="C374" s="214" t="s">
        <v>641</v>
      </c>
      <c r="D374" s="214" t="s">
        <v>154</v>
      </c>
      <c r="E374" s="215" t="s">
        <v>642</v>
      </c>
      <c r="F374" s="216" t="s">
        <v>643</v>
      </c>
      <c r="G374" s="217" t="s">
        <v>282</v>
      </c>
      <c r="H374" s="218">
        <v>370.66300000000001</v>
      </c>
      <c r="I374" s="219"/>
      <c r="J374" s="220">
        <f>ROUND(I374*H374,2)</f>
        <v>0</v>
      </c>
      <c r="K374" s="216" t="s">
        <v>158</v>
      </c>
      <c r="L374" s="46"/>
      <c r="M374" s="221" t="s">
        <v>19</v>
      </c>
      <c r="N374" s="222" t="s">
        <v>43</v>
      </c>
      <c r="O374" s="86"/>
      <c r="P374" s="223">
        <f>O374*H374</f>
        <v>0</v>
      </c>
      <c r="Q374" s="223">
        <v>0</v>
      </c>
      <c r="R374" s="223">
        <f>Q374*H374</f>
        <v>0</v>
      </c>
      <c r="S374" s="223">
        <v>0</v>
      </c>
      <c r="T374" s="224">
        <f>S374*H374</f>
        <v>0</v>
      </c>
      <c r="U374" s="40"/>
      <c r="V374" s="40"/>
      <c r="W374" s="40"/>
      <c r="X374" s="40"/>
      <c r="Y374" s="40"/>
      <c r="Z374" s="40"/>
      <c r="AA374" s="40"/>
      <c r="AB374" s="40"/>
      <c r="AC374" s="40"/>
      <c r="AD374" s="40"/>
      <c r="AE374" s="40"/>
      <c r="AR374" s="225" t="s">
        <v>159</v>
      </c>
      <c r="AT374" s="225" t="s">
        <v>154</v>
      </c>
      <c r="AU374" s="225" t="s">
        <v>81</v>
      </c>
      <c r="AY374" s="19" t="s">
        <v>152</v>
      </c>
      <c r="BE374" s="226">
        <f>IF(N374="základní",J374,0)</f>
        <v>0</v>
      </c>
      <c r="BF374" s="226">
        <f>IF(N374="snížená",J374,0)</f>
        <v>0</v>
      </c>
      <c r="BG374" s="226">
        <f>IF(N374="zákl. přenesená",J374,0)</f>
        <v>0</v>
      </c>
      <c r="BH374" s="226">
        <f>IF(N374="sníž. přenesená",J374,0)</f>
        <v>0</v>
      </c>
      <c r="BI374" s="226">
        <f>IF(N374="nulová",J374,0)</f>
        <v>0</v>
      </c>
      <c r="BJ374" s="19" t="s">
        <v>79</v>
      </c>
      <c r="BK374" s="226">
        <f>ROUND(I374*H374,2)</f>
        <v>0</v>
      </c>
      <c r="BL374" s="19" t="s">
        <v>159</v>
      </c>
      <c r="BM374" s="225" t="s">
        <v>644</v>
      </c>
    </row>
    <row r="375" s="2" customFormat="1">
      <c r="A375" s="40"/>
      <c r="B375" s="41"/>
      <c r="C375" s="42"/>
      <c r="D375" s="227" t="s">
        <v>161</v>
      </c>
      <c r="E375" s="42"/>
      <c r="F375" s="228" t="s">
        <v>645</v>
      </c>
      <c r="G375" s="42"/>
      <c r="H375" s="42"/>
      <c r="I375" s="229"/>
      <c r="J375" s="42"/>
      <c r="K375" s="42"/>
      <c r="L375" s="46"/>
      <c r="M375" s="230"/>
      <c r="N375" s="231"/>
      <c r="O375" s="86"/>
      <c r="P375" s="86"/>
      <c r="Q375" s="86"/>
      <c r="R375" s="86"/>
      <c r="S375" s="86"/>
      <c r="T375" s="87"/>
      <c r="U375" s="40"/>
      <c r="V375" s="40"/>
      <c r="W375" s="40"/>
      <c r="X375" s="40"/>
      <c r="Y375" s="40"/>
      <c r="Z375" s="40"/>
      <c r="AA375" s="40"/>
      <c r="AB375" s="40"/>
      <c r="AC375" s="40"/>
      <c r="AD375" s="40"/>
      <c r="AE375" s="40"/>
      <c r="AT375" s="19" t="s">
        <v>161</v>
      </c>
      <c r="AU375" s="19" t="s">
        <v>81</v>
      </c>
    </row>
    <row r="376" s="12" customFormat="1" ht="25.92" customHeight="1">
      <c r="A376" s="12"/>
      <c r="B376" s="198"/>
      <c r="C376" s="199"/>
      <c r="D376" s="200" t="s">
        <v>71</v>
      </c>
      <c r="E376" s="201" t="s">
        <v>646</v>
      </c>
      <c r="F376" s="201" t="s">
        <v>647</v>
      </c>
      <c r="G376" s="199"/>
      <c r="H376" s="199"/>
      <c r="I376" s="202"/>
      <c r="J376" s="203">
        <f>BK376</f>
        <v>0</v>
      </c>
      <c r="K376" s="199"/>
      <c r="L376" s="204"/>
      <c r="M376" s="205"/>
      <c r="N376" s="206"/>
      <c r="O376" s="206"/>
      <c r="P376" s="207">
        <f>P377</f>
        <v>0</v>
      </c>
      <c r="Q376" s="206"/>
      <c r="R376" s="207">
        <f>R377</f>
        <v>0.032422800000000002</v>
      </c>
      <c r="S376" s="206"/>
      <c r="T376" s="208">
        <f>T377</f>
        <v>0</v>
      </c>
      <c r="U376" s="12"/>
      <c r="V376" s="12"/>
      <c r="W376" s="12"/>
      <c r="X376" s="12"/>
      <c r="Y376" s="12"/>
      <c r="Z376" s="12"/>
      <c r="AA376" s="12"/>
      <c r="AB376" s="12"/>
      <c r="AC376" s="12"/>
      <c r="AD376" s="12"/>
      <c r="AE376" s="12"/>
      <c r="AR376" s="209" t="s">
        <v>81</v>
      </c>
      <c r="AT376" s="210" t="s">
        <v>71</v>
      </c>
      <c r="AU376" s="210" t="s">
        <v>72</v>
      </c>
      <c r="AY376" s="209" t="s">
        <v>152</v>
      </c>
      <c r="BK376" s="211">
        <f>BK377</f>
        <v>0</v>
      </c>
    </row>
    <row r="377" s="12" customFormat="1" ht="22.8" customHeight="1">
      <c r="A377" s="12"/>
      <c r="B377" s="198"/>
      <c r="C377" s="199"/>
      <c r="D377" s="200" t="s">
        <v>71</v>
      </c>
      <c r="E377" s="212" t="s">
        <v>648</v>
      </c>
      <c r="F377" s="212" t="s">
        <v>649</v>
      </c>
      <c r="G377" s="199"/>
      <c r="H377" s="199"/>
      <c r="I377" s="202"/>
      <c r="J377" s="213">
        <f>BK377</f>
        <v>0</v>
      </c>
      <c r="K377" s="199"/>
      <c r="L377" s="204"/>
      <c r="M377" s="205"/>
      <c r="N377" s="206"/>
      <c r="O377" s="206"/>
      <c r="P377" s="207">
        <f>SUM(P378:P385)</f>
        <v>0</v>
      </c>
      <c r="Q377" s="206"/>
      <c r="R377" s="207">
        <f>SUM(R378:R385)</f>
        <v>0.032422800000000002</v>
      </c>
      <c r="S377" s="206"/>
      <c r="T377" s="208">
        <f>SUM(T378:T385)</f>
        <v>0</v>
      </c>
      <c r="U377" s="12"/>
      <c r="V377" s="12"/>
      <c r="W377" s="12"/>
      <c r="X377" s="12"/>
      <c r="Y377" s="12"/>
      <c r="Z377" s="12"/>
      <c r="AA377" s="12"/>
      <c r="AB377" s="12"/>
      <c r="AC377" s="12"/>
      <c r="AD377" s="12"/>
      <c r="AE377" s="12"/>
      <c r="AR377" s="209" t="s">
        <v>81</v>
      </c>
      <c r="AT377" s="210" t="s">
        <v>71</v>
      </c>
      <c r="AU377" s="210" t="s">
        <v>79</v>
      </c>
      <c r="AY377" s="209" t="s">
        <v>152</v>
      </c>
      <c r="BK377" s="211">
        <f>SUM(BK378:BK385)</f>
        <v>0</v>
      </c>
    </row>
    <row r="378" s="2" customFormat="1" ht="16.5" customHeight="1">
      <c r="A378" s="40"/>
      <c r="B378" s="41"/>
      <c r="C378" s="214" t="s">
        <v>650</v>
      </c>
      <c r="D378" s="214" t="s">
        <v>154</v>
      </c>
      <c r="E378" s="215" t="s">
        <v>651</v>
      </c>
      <c r="F378" s="216" t="s">
        <v>652</v>
      </c>
      <c r="G378" s="217" t="s">
        <v>182</v>
      </c>
      <c r="H378" s="218">
        <v>79.799999999999997</v>
      </c>
      <c r="I378" s="219"/>
      <c r="J378" s="220">
        <f>ROUND(I378*H378,2)</f>
        <v>0</v>
      </c>
      <c r="K378" s="216" t="s">
        <v>158</v>
      </c>
      <c r="L378" s="46"/>
      <c r="M378" s="221" t="s">
        <v>19</v>
      </c>
      <c r="N378" s="222" t="s">
        <v>43</v>
      </c>
      <c r="O378" s="86"/>
      <c r="P378" s="223">
        <f>O378*H378</f>
        <v>0</v>
      </c>
      <c r="Q378" s="223">
        <v>4.0000000000000003E-05</v>
      </c>
      <c r="R378" s="223">
        <f>Q378*H378</f>
        <v>0.003192</v>
      </c>
      <c r="S378" s="223">
        <v>0</v>
      </c>
      <c r="T378" s="224">
        <f>S378*H378</f>
        <v>0</v>
      </c>
      <c r="U378" s="40"/>
      <c r="V378" s="40"/>
      <c r="W378" s="40"/>
      <c r="X378" s="40"/>
      <c r="Y378" s="40"/>
      <c r="Z378" s="40"/>
      <c r="AA378" s="40"/>
      <c r="AB378" s="40"/>
      <c r="AC378" s="40"/>
      <c r="AD378" s="40"/>
      <c r="AE378" s="40"/>
      <c r="AR378" s="225" t="s">
        <v>253</v>
      </c>
      <c r="AT378" s="225" t="s">
        <v>154</v>
      </c>
      <c r="AU378" s="225" t="s">
        <v>81</v>
      </c>
      <c r="AY378" s="19" t="s">
        <v>152</v>
      </c>
      <c r="BE378" s="226">
        <f>IF(N378="základní",J378,0)</f>
        <v>0</v>
      </c>
      <c r="BF378" s="226">
        <f>IF(N378="snížená",J378,0)</f>
        <v>0</v>
      </c>
      <c r="BG378" s="226">
        <f>IF(N378="zákl. přenesená",J378,0)</f>
        <v>0</v>
      </c>
      <c r="BH378" s="226">
        <f>IF(N378="sníž. přenesená",J378,0)</f>
        <v>0</v>
      </c>
      <c r="BI378" s="226">
        <f>IF(N378="nulová",J378,0)</f>
        <v>0</v>
      </c>
      <c r="BJ378" s="19" t="s">
        <v>79</v>
      </c>
      <c r="BK378" s="226">
        <f>ROUND(I378*H378,2)</f>
        <v>0</v>
      </c>
      <c r="BL378" s="19" t="s">
        <v>253</v>
      </c>
      <c r="BM378" s="225" t="s">
        <v>653</v>
      </c>
    </row>
    <row r="379" s="2" customFormat="1">
      <c r="A379" s="40"/>
      <c r="B379" s="41"/>
      <c r="C379" s="42"/>
      <c r="D379" s="227" t="s">
        <v>161</v>
      </c>
      <c r="E379" s="42"/>
      <c r="F379" s="228" t="s">
        <v>654</v>
      </c>
      <c r="G379" s="42"/>
      <c r="H379" s="42"/>
      <c r="I379" s="229"/>
      <c r="J379" s="42"/>
      <c r="K379" s="42"/>
      <c r="L379" s="46"/>
      <c r="M379" s="230"/>
      <c r="N379" s="231"/>
      <c r="O379" s="86"/>
      <c r="P379" s="86"/>
      <c r="Q379" s="86"/>
      <c r="R379" s="86"/>
      <c r="S379" s="86"/>
      <c r="T379" s="87"/>
      <c r="U379" s="40"/>
      <c r="V379" s="40"/>
      <c r="W379" s="40"/>
      <c r="X379" s="40"/>
      <c r="Y379" s="40"/>
      <c r="Z379" s="40"/>
      <c r="AA379" s="40"/>
      <c r="AB379" s="40"/>
      <c r="AC379" s="40"/>
      <c r="AD379" s="40"/>
      <c r="AE379" s="40"/>
      <c r="AT379" s="19" t="s">
        <v>161</v>
      </c>
      <c r="AU379" s="19" t="s">
        <v>81</v>
      </c>
    </row>
    <row r="380" s="13" customFormat="1">
      <c r="A380" s="13"/>
      <c r="B380" s="232"/>
      <c r="C380" s="233"/>
      <c r="D380" s="234" t="s">
        <v>163</v>
      </c>
      <c r="E380" s="235" t="s">
        <v>19</v>
      </c>
      <c r="F380" s="236" t="s">
        <v>655</v>
      </c>
      <c r="G380" s="233"/>
      <c r="H380" s="235" t="s">
        <v>19</v>
      </c>
      <c r="I380" s="237"/>
      <c r="J380" s="233"/>
      <c r="K380" s="233"/>
      <c r="L380" s="238"/>
      <c r="M380" s="239"/>
      <c r="N380" s="240"/>
      <c r="O380" s="240"/>
      <c r="P380" s="240"/>
      <c r="Q380" s="240"/>
      <c r="R380" s="240"/>
      <c r="S380" s="240"/>
      <c r="T380" s="241"/>
      <c r="U380" s="13"/>
      <c r="V380" s="13"/>
      <c r="W380" s="13"/>
      <c r="X380" s="13"/>
      <c r="Y380" s="13"/>
      <c r="Z380" s="13"/>
      <c r="AA380" s="13"/>
      <c r="AB380" s="13"/>
      <c r="AC380" s="13"/>
      <c r="AD380" s="13"/>
      <c r="AE380" s="13"/>
      <c r="AT380" s="242" t="s">
        <v>163</v>
      </c>
      <c r="AU380" s="242" t="s">
        <v>81</v>
      </c>
      <c r="AV380" s="13" t="s">
        <v>79</v>
      </c>
      <c r="AW380" s="13" t="s">
        <v>33</v>
      </c>
      <c r="AX380" s="13" t="s">
        <v>72</v>
      </c>
      <c r="AY380" s="242" t="s">
        <v>152</v>
      </c>
    </row>
    <row r="381" s="14" customFormat="1">
      <c r="A381" s="14"/>
      <c r="B381" s="243"/>
      <c r="C381" s="244"/>
      <c r="D381" s="234" t="s">
        <v>163</v>
      </c>
      <c r="E381" s="245" t="s">
        <v>19</v>
      </c>
      <c r="F381" s="246" t="s">
        <v>656</v>
      </c>
      <c r="G381" s="244"/>
      <c r="H381" s="247">
        <v>79.799999999999997</v>
      </c>
      <c r="I381" s="248"/>
      <c r="J381" s="244"/>
      <c r="K381" s="244"/>
      <c r="L381" s="249"/>
      <c r="M381" s="250"/>
      <c r="N381" s="251"/>
      <c r="O381" s="251"/>
      <c r="P381" s="251"/>
      <c r="Q381" s="251"/>
      <c r="R381" s="251"/>
      <c r="S381" s="251"/>
      <c r="T381" s="252"/>
      <c r="U381" s="14"/>
      <c r="V381" s="14"/>
      <c r="W381" s="14"/>
      <c r="X381" s="14"/>
      <c r="Y381" s="14"/>
      <c r="Z381" s="14"/>
      <c r="AA381" s="14"/>
      <c r="AB381" s="14"/>
      <c r="AC381" s="14"/>
      <c r="AD381" s="14"/>
      <c r="AE381" s="14"/>
      <c r="AT381" s="253" t="s">
        <v>163</v>
      </c>
      <c r="AU381" s="253" t="s">
        <v>81</v>
      </c>
      <c r="AV381" s="14" t="s">
        <v>81</v>
      </c>
      <c r="AW381" s="14" t="s">
        <v>33</v>
      </c>
      <c r="AX381" s="14" t="s">
        <v>79</v>
      </c>
      <c r="AY381" s="253" t="s">
        <v>152</v>
      </c>
    </row>
    <row r="382" s="2" customFormat="1" ht="16.5" customHeight="1">
      <c r="A382" s="40"/>
      <c r="B382" s="41"/>
      <c r="C382" s="265" t="s">
        <v>657</v>
      </c>
      <c r="D382" s="265" t="s">
        <v>298</v>
      </c>
      <c r="E382" s="266" t="s">
        <v>658</v>
      </c>
      <c r="F382" s="267" t="s">
        <v>659</v>
      </c>
      <c r="G382" s="268" t="s">
        <v>182</v>
      </c>
      <c r="H382" s="269">
        <v>97.436000000000007</v>
      </c>
      <c r="I382" s="270"/>
      <c r="J382" s="271">
        <f>ROUND(I382*H382,2)</f>
        <v>0</v>
      </c>
      <c r="K382" s="267" t="s">
        <v>158</v>
      </c>
      <c r="L382" s="272"/>
      <c r="M382" s="273" t="s">
        <v>19</v>
      </c>
      <c r="N382" s="274" t="s">
        <v>43</v>
      </c>
      <c r="O382" s="86"/>
      <c r="P382" s="223">
        <f>O382*H382</f>
        <v>0</v>
      </c>
      <c r="Q382" s="223">
        <v>0.00029999999999999997</v>
      </c>
      <c r="R382" s="223">
        <f>Q382*H382</f>
        <v>0.029230800000000001</v>
      </c>
      <c r="S382" s="223">
        <v>0</v>
      </c>
      <c r="T382" s="224">
        <f>S382*H382</f>
        <v>0</v>
      </c>
      <c r="U382" s="40"/>
      <c r="V382" s="40"/>
      <c r="W382" s="40"/>
      <c r="X382" s="40"/>
      <c r="Y382" s="40"/>
      <c r="Z382" s="40"/>
      <c r="AA382" s="40"/>
      <c r="AB382" s="40"/>
      <c r="AC382" s="40"/>
      <c r="AD382" s="40"/>
      <c r="AE382" s="40"/>
      <c r="AR382" s="225" t="s">
        <v>347</v>
      </c>
      <c r="AT382" s="225" t="s">
        <v>298</v>
      </c>
      <c r="AU382" s="225" t="s">
        <v>81</v>
      </c>
      <c r="AY382" s="19" t="s">
        <v>152</v>
      </c>
      <c r="BE382" s="226">
        <f>IF(N382="základní",J382,0)</f>
        <v>0</v>
      </c>
      <c r="BF382" s="226">
        <f>IF(N382="snížená",J382,0)</f>
        <v>0</v>
      </c>
      <c r="BG382" s="226">
        <f>IF(N382="zákl. přenesená",J382,0)</f>
        <v>0</v>
      </c>
      <c r="BH382" s="226">
        <f>IF(N382="sníž. přenesená",J382,0)</f>
        <v>0</v>
      </c>
      <c r="BI382" s="226">
        <f>IF(N382="nulová",J382,0)</f>
        <v>0</v>
      </c>
      <c r="BJ382" s="19" t="s">
        <v>79</v>
      </c>
      <c r="BK382" s="226">
        <f>ROUND(I382*H382,2)</f>
        <v>0</v>
      </c>
      <c r="BL382" s="19" t="s">
        <v>253</v>
      </c>
      <c r="BM382" s="225" t="s">
        <v>660</v>
      </c>
    </row>
    <row r="383" s="14" customFormat="1">
      <c r="A383" s="14"/>
      <c r="B383" s="243"/>
      <c r="C383" s="244"/>
      <c r="D383" s="234" t="s">
        <v>163</v>
      </c>
      <c r="E383" s="244"/>
      <c r="F383" s="246" t="s">
        <v>661</v>
      </c>
      <c r="G383" s="244"/>
      <c r="H383" s="247">
        <v>97.436000000000007</v>
      </c>
      <c r="I383" s="248"/>
      <c r="J383" s="244"/>
      <c r="K383" s="244"/>
      <c r="L383" s="249"/>
      <c r="M383" s="250"/>
      <c r="N383" s="251"/>
      <c r="O383" s="251"/>
      <c r="P383" s="251"/>
      <c r="Q383" s="251"/>
      <c r="R383" s="251"/>
      <c r="S383" s="251"/>
      <c r="T383" s="252"/>
      <c r="U383" s="14"/>
      <c r="V383" s="14"/>
      <c r="W383" s="14"/>
      <c r="X383" s="14"/>
      <c r="Y383" s="14"/>
      <c r="Z383" s="14"/>
      <c r="AA383" s="14"/>
      <c r="AB383" s="14"/>
      <c r="AC383" s="14"/>
      <c r="AD383" s="14"/>
      <c r="AE383" s="14"/>
      <c r="AT383" s="253" t="s">
        <v>163</v>
      </c>
      <c r="AU383" s="253" t="s">
        <v>81</v>
      </c>
      <c r="AV383" s="14" t="s">
        <v>81</v>
      </c>
      <c r="AW383" s="14" t="s">
        <v>4</v>
      </c>
      <c r="AX383" s="14" t="s">
        <v>79</v>
      </c>
      <c r="AY383" s="253" t="s">
        <v>152</v>
      </c>
    </row>
    <row r="384" s="2" customFormat="1" ht="24.15" customHeight="1">
      <c r="A384" s="40"/>
      <c r="B384" s="41"/>
      <c r="C384" s="214" t="s">
        <v>662</v>
      </c>
      <c r="D384" s="214" t="s">
        <v>154</v>
      </c>
      <c r="E384" s="215" t="s">
        <v>663</v>
      </c>
      <c r="F384" s="216" t="s">
        <v>664</v>
      </c>
      <c r="G384" s="217" t="s">
        <v>282</v>
      </c>
      <c r="H384" s="218">
        <v>0.032000000000000001</v>
      </c>
      <c r="I384" s="219"/>
      <c r="J384" s="220">
        <f>ROUND(I384*H384,2)</f>
        <v>0</v>
      </c>
      <c r="K384" s="216" t="s">
        <v>158</v>
      </c>
      <c r="L384" s="46"/>
      <c r="M384" s="221" t="s">
        <v>19</v>
      </c>
      <c r="N384" s="222" t="s">
        <v>43</v>
      </c>
      <c r="O384" s="86"/>
      <c r="P384" s="223">
        <f>O384*H384</f>
        <v>0</v>
      </c>
      <c r="Q384" s="223">
        <v>0</v>
      </c>
      <c r="R384" s="223">
        <f>Q384*H384</f>
        <v>0</v>
      </c>
      <c r="S384" s="223">
        <v>0</v>
      </c>
      <c r="T384" s="224">
        <f>S384*H384</f>
        <v>0</v>
      </c>
      <c r="U384" s="40"/>
      <c r="V384" s="40"/>
      <c r="W384" s="40"/>
      <c r="X384" s="40"/>
      <c r="Y384" s="40"/>
      <c r="Z384" s="40"/>
      <c r="AA384" s="40"/>
      <c r="AB384" s="40"/>
      <c r="AC384" s="40"/>
      <c r="AD384" s="40"/>
      <c r="AE384" s="40"/>
      <c r="AR384" s="225" t="s">
        <v>253</v>
      </c>
      <c r="AT384" s="225" t="s">
        <v>154</v>
      </c>
      <c r="AU384" s="225" t="s">
        <v>81</v>
      </c>
      <c r="AY384" s="19" t="s">
        <v>152</v>
      </c>
      <c r="BE384" s="226">
        <f>IF(N384="základní",J384,0)</f>
        <v>0</v>
      </c>
      <c r="BF384" s="226">
        <f>IF(N384="snížená",J384,0)</f>
        <v>0</v>
      </c>
      <c r="BG384" s="226">
        <f>IF(N384="zákl. přenesená",J384,0)</f>
        <v>0</v>
      </c>
      <c r="BH384" s="226">
        <f>IF(N384="sníž. přenesená",J384,0)</f>
        <v>0</v>
      </c>
      <c r="BI384" s="226">
        <f>IF(N384="nulová",J384,0)</f>
        <v>0</v>
      </c>
      <c r="BJ384" s="19" t="s">
        <v>79</v>
      </c>
      <c r="BK384" s="226">
        <f>ROUND(I384*H384,2)</f>
        <v>0</v>
      </c>
      <c r="BL384" s="19" t="s">
        <v>253</v>
      </c>
      <c r="BM384" s="225" t="s">
        <v>665</v>
      </c>
    </row>
    <row r="385" s="2" customFormat="1">
      <c r="A385" s="40"/>
      <c r="B385" s="41"/>
      <c r="C385" s="42"/>
      <c r="D385" s="227" t="s">
        <v>161</v>
      </c>
      <c r="E385" s="42"/>
      <c r="F385" s="228" t="s">
        <v>666</v>
      </c>
      <c r="G385" s="42"/>
      <c r="H385" s="42"/>
      <c r="I385" s="229"/>
      <c r="J385" s="42"/>
      <c r="K385" s="42"/>
      <c r="L385" s="46"/>
      <c r="M385" s="230"/>
      <c r="N385" s="231"/>
      <c r="O385" s="86"/>
      <c r="P385" s="86"/>
      <c r="Q385" s="86"/>
      <c r="R385" s="86"/>
      <c r="S385" s="86"/>
      <c r="T385" s="87"/>
      <c r="U385" s="40"/>
      <c r="V385" s="40"/>
      <c r="W385" s="40"/>
      <c r="X385" s="40"/>
      <c r="Y385" s="40"/>
      <c r="Z385" s="40"/>
      <c r="AA385" s="40"/>
      <c r="AB385" s="40"/>
      <c r="AC385" s="40"/>
      <c r="AD385" s="40"/>
      <c r="AE385" s="40"/>
      <c r="AT385" s="19" t="s">
        <v>161</v>
      </c>
      <c r="AU385" s="19" t="s">
        <v>81</v>
      </c>
    </row>
    <row r="386" s="12" customFormat="1" ht="25.92" customHeight="1">
      <c r="A386" s="12"/>
      <c r="B386" s="198"/>
      <c r="C386" s="199"/>
      <c r="D386" s="200" t="s">
        <v>71</v>
      </c>
      <c r="E386" s="201" t="s">
        <v>667</v>
      </c>
      <c r="F386" s="201" t="s">
        <v>668</v>
      </c>
      <c r="G386" s="199"/>
      <c r="H386" s="199"/>
      <c r="I386" s="202"/>
      <c r="J386" s="203">
        <f>BK386</f>
        <v>0</v>
      </c>
      <c r="K386" s="199"/>
      <c r="L386" s="204"/>
      <c r="M386" s="205"/>
      <c r="N386" s="206"/>
      <c r="O386" s="206"/>
      <c r="P386" s="207">
        <f>SUM(P387:P388)</f>
        <v>0</v>
      </c>
      <c r="Q386" s="206"/>
      <c r="R386" s="207">
        <f>SUM(R387:R388)</f>
        <v>0</v>
      </c>
      <c r="S386" s="206"/>
      <c r="T386" s="208">
        <f>SUM(T387:T388)</f>
        <v>0</v>
      </c>
      <c r="U386" s="12"/>
      <c r="V386" s="12"/>
      <c r="W386" s="12"/>
      <c r="X386" s="12"/>
      <c r="Y386" s="12"/>
      <c r="Z386" s="12"/>
      <c r="AA386" s="12"/>
      <c r="AB386" s="12"/>
      <c r="AC386" s="12"/>
      <c r="AD386" s="12"/>
      <c r="AE386" s="12"/>
      <c r="AR386" s="209" t="s">
        <v>159</v>
      </c>
      <c r="AT386" s="210" t="s">
        <v>71</v>
      </c>
      <c r="AU386" s="210" t="s">
        <v>72</v>
      </c>
      <c r="AY386" s="209" t="s">
        <v>152</v>
      </c>
      <c r="BK386" s="211">
        <f>SUM(BK387:BK388)</f>
        <v>0</v>
      </c>
    </row>
    <row r="387" s="2" customFormat="1" ht="16.5" customHeight="1">
      <c r="A387" s="40"/>
      <c r="B387" s="41"/>
      <c r="C387" s="214" t="s">
        <v>669</v>
      </c>
      <c r="D387" s="214" t="s">
        <v>154</v>
      </c>
      <c r="E387" s="215" t="s">
        <v>670</v>
      </c>
      <c r="F387" s="216" t="s">
        <v>671</v>
      </c>
      <c r="G387" s="217" t="s">
        <v>672</v>
      </c>
      <c r="H387" s="218">
        <v>40</v>
      </c>
      <c r="I387" s="219"/>
      <c r="J387" s="220">
        <f>ROUND(I387*H387,2)</f>
        <v>0</v>
      </c>
      <c r="K387" s="216" t="s">
        <v>158</v>
      </c>
      <c r="L387" s="46"/>
      <c r="M387" s="221" t="s">
        <v>19</v>
      </c>
      <c r="N387" s="222" t="s">
        <v>43</v>
      </c>
      <c r="O387" s="86"/>
      <c r="P387" s="223">
        <f>O387*H387</f>
        <v>0</v>
      </c>
      <c r="Q387" s="223">
        <v>0</v>
      </c>
      <c r="R387" s="223">
        <f>Q387*H387</f>
        <v>0</v>
      </c>
      <c r="S387" s="223">
        <v>0</v>
      </c>
      <c r="T387" s="224">
        <f>S387*H387</f>
        <v>0</v>
      </c>
      <c r="U387" s="40"/>
      <c r="V387" s="40"/>
      <c r="W387" s="40"/>
      <c r="X387" s="40"/>
      <c r="Y387" s="40"/>
      <c r="Z387" s="40"/>
      <c r="AA387" s="40"/>
      <c r="AB387" s="40"/>
      <c r="AC387" s="40"/>
      <c r="AD387" s="40"/>
      <c r="AE387" s="40"/>
      <c r="AR387" s="225" t="s">
        <v>673</v>
      </c>
      <c r="AT387" s="225" t="s">
        <v>154</v>
      </c>
      <c r="AU387" s="225" t="s">
        <v>79</v>
      </c>
      <c r="AY387" s="19" t="s">
        <v>152</v>
      </c>
      <c r="BE387" s="226">
        <f>IF(N387="základní",J387,0)</f>
        <v>0</v>
      </c>
      <c r="BF387" s="226">
        <f>IF(N387="snížená",J387,0)</f>
        <v>0</v>
      </c>
      <c r="BG387" s="226">
        <f>IF(N387="zákl. přenesená",J387,0)</f>
        <v>0</v>
      </c>
      <c r="BH387" s="226">
        <f>IF(N387="sníž. přenesená",J387,0)</f>
        <v>0</v>
      </c>
      <c r="BI387" s="226">
        <f>IF(N387="nulová",J387,0)</f>
        <v>0</v>
      </c>
      <c r="BJ387" s="19" t="s">
        <v>79</v>
      </c>
      <c r="BK387" s="226">
        <f>ROUND(I387*H387,2)</f>
        <v>0</v>
      </c>
      <c r="BL387" s="19" t="s">
        <v>673</v>
      </c>
      <c r="BM387" s="225" t="s">
        <v>674</v>
      </c>
    </row>
    <row r="388" s="2" customFormat="1">
      <c r="A388" s="40"/>
      <c r="B388" s="41"/>
      <c r="C388" s="42"/>
      <c r="D388" s="227" t="s">
        <v>161</v>
      </c>
      <c r="E388" s="42"/>
      <c r="F388" s="228" t="s">
        <v>675</v>
      </c>
      <c r="G388" s="42"/>
      <c r="H388" s="42"/>
      <c r="I388" s="229"/>
      <c r="J388" s="42"/>
      <c r="K388" s="42"/>
      <c r="L388" s="46"/>
      <c r="M388" s="230"/>
      <c r="N388" s="231"/>
      <c r="O388" s="86"/>
      <c r="P388" s="86"/>
      <c r="Q388" s="86"/>
      <c r="R388" s="86"/>
      <c r="S388" s="86"/>
      <c r="T388" s="87"/>
      <c r="U388" s="40"/>
      <c r="V388" s="40"/>
      <c r="W388" s="40"/>
      <c r="X388" s="40"/>
      <c r="Y388" s="40"/>
      <c r="Z388" s="40"/>
      <c r="AA388" s="40"/>
      <c r="AB388" s="40"/>
      <c r="AC388" s="40"/>
      <c r="AD388" s="40"/>
      <c r="AE388" s="40"/>
      <c r="AT388" s="19" t="s">
        <v>161</v>
      </c>
      <c r="AU388" s="19" t="s">
        <v>79</v>
      </c>
    </row>
    <row r="389" s="12" customFormat="1" ht="25.92" customHeight="1">
      <c r="A389" s="12"/>
      <c r="B389" s="198"/>
      <c r="C389" s="199"/>
      <c r="D389" s="200" t="s">
        <v>71</v>
      </c>
      <c r="E389" s="201" t="s">
        <v>676</v>
      </c>
      <c r="F389" s="201" t="s">
        <v>677</v>
      </c>
      <c r="G389" s="199"/>
      <c r="H389" s="199"/>
      <c r="I389" s="202"/>
      <c r="J389" s="203">
        <f>BK389</f>
        <v>0</v>
      </c>
      <c r="K389" s="199"/>
      <c r="L389" s="204"/>
      <c r="M389" s="205"/>
      <c r="N389" s="206"/>
      <c r="O389" s="206"/>
      <c r="P389" s="207">
        <f>P390+P399+P407</f>
        <v>0</v>
      </c>
      <c r="Q389" s="206"/>
      <c r="R389" s="207">
        <f>R390+R399+R407</f>
        <v>0</v>
      </c>
      <c r="S389" s="206"/>
      <c r="T389" s="208">
        <f>T390+T399+T407</f>
        <v>0</v>
      </c>
      <c r="U389" s="12"/>
      <c r="V389" s="12"/>
      <c r="W389" s="12"/>
      <c r="X389" s="12"/>
      <c r="Y389" s="12"/>
      <c r="Z389" s="12"/>
      <c r="AA389" s="12"/>
      <c r="AB389" s="12"/>
      <c r="AC389" s="12"/>
      <c r="AD389" s="12"/>
      <c r="AE389" s="12"/>
      <c r="AR389" s="209" t="s">
        <v>179</v>
      </c>
      <c r="AT389" s="210" t="s">
        <v>71</v>
      </c>
      <c r="AU389" s="210" t="s">
        <v>72</v>
      </c>
      <c r="AY389" s="209" t="s">
        <v>152</v>
      </c>
      <c r="BK389" s="211">
        <f>BK390+BK399+BK407</f>
        <v>0</v>
      </c>
    </row>
    <row r="390" s="12" customFormat="1" ht="22.8" customHeight="1">
      <c r="A390" s="12"/>
      <c r="B390" s="198"/>
      <c r="C390" s="199"/>
      <c r="D390" s="200" t="s">
        <v>71</v>
      </c>
      <c r="E390" s="212" t="s">
        <v>678</v>
      </c>
      <c r="F390" s="212" t="s">
        <v>679</v>
      </c>
      <c r="G390" s="199"/>
      <c r="H390" s="199"/>
      <c r="I390" s="202"/>
      <c r="J390" s="213">
        <f>BK390</f>
        <v>0</v>
      </c>
      <c r="K390" s="199"/>
      <c r="L390" s="204"/>
      <c r="M390" s="205"/>
      <c r="N390" s="206"/>
      <c r="O390" s="206"/>
      <c r="P390" s="207">
        <f>SUM(P391:P398)</f>
        <v>0</v>
      </c>
      <c r="Q390" s="206"/>
      <c r="R390" s="207">
        <f>SUM(R391:R398)</f>
        <v>0</v>
      </c>
      <c r="S390" s="206"/>
      <c r="T390" s="208">
        <f>SUM(T391:T398)</f>
        <v>0</v>
      </c>
      <c r="U390" s="12"/>
      <c r="V390" s="12"/>
      <c r="W390" s="12"/>
      <c r="X390" s="12"/>
      <c r="Y390" s="12"/>
      <c r="Z390" s="12"/>
      <c r="AA390" s="12"/>
      <c r="AB390" s="12"/>
      <c r="AC390" s="12"/>
      <c r="AD390" s="12"/>
      <c r="AE390" s="12"/>
      <c r="AR390" s="209" t="s">
        <v>179</v>
      </c>
      <c r="AT390" s="210" t="s">
        <v>71</v>
      </c>
      <c r="AU390" s="210" t="s">
        <v>79</v>
      </c>
      <c r="AY390" s="209" t="s">
        <v>152</v>
      </c>
      <c r="BK390" s="211">
        <f>SUM(BK391:BK398)</f>
        <v>0</v>
      </c>
    </row>
    <row r="391" s="2" customFormat="1" ht="16.5" customHeight="1">
      <c r="A391" s="40"/>
      <c r="B391" s="41"/>
      <c r="C391" s="214" t="s">
        <v>680</v>
      </c>
      <c r="D391" s="214" t="s">
        <v>154</v>
      </c>
      <c r="E391" s="215" t="s">
        <v>681</v>
      </c>
      <c r="F391" s="216" t="s">
        <v>682</v>
      </c>
      <c r="G391" s="217" t="s">
        <v>683</v>
      </c>
      <c r="H391" s="218">
        <v>1</v>
      </c>
      <c r="I391" s="219"/>
      <c r="J391" s="220">
        <f>ROUND(I391*H391,2)</f>
        <v>0</v>
      </c>
      <c r="K391" s="216" t="s">
        <v>19</v>
      </c>
      <c r="L391" s="46"/>
      <c r="M391" s="221" t="s">
        <v>19</v>
      </c>
      <c r="N391" s="222" t="s">
        <v>43</v>
      </c>
      <c r="O391" s="86"/>
      <c r="P391" s="223">
        <f>O391*H391</f>
        <v>0</v>
      </c>
      <c r="Q391" s="223">
        <v>0</v>
      </c>
      <c r="R391" s="223">
        <f>Q391*H391</f>
        <v>0</v>
      </c>
      <c r="S391" s="223">
        <v>0</v>
      </c>
      <c r="T391" s="224">
        <f>S391*H391</f>
        <v>0</v>
      </c>
      <c r="U391" s="40"/>
      <c r="V391" s="40"/>
      <c r="W391" s="40"/>
      <c r="X391" s="40"/>
      <c r="Y391" s="40"/>
      <c r="Z391" s="40"/>
      <c r="AA391" s="40"/>
      <c r="AB391" s="40"/>
      <c r="AC391" s="40"/>
      <c r="AD391" s="40"/>
      <c r="AE391" s="40"/>
      <c r="AR391" s="225" t="s">
        <v>684</v>
      </c>
      <c r="AT391" s="225" t="s">
        <v>154</v>
      </c>
      <c r="AU391" s="225" t="s">
        <v>81</v>
      </c>
      <c r="AY391" s="19" t="s">
        <v>152</v>
      </c>
      <c r="BE391" s="226">
        <f>IF(N391="základní",J391,0)</f>
        <v>0</v>
      </c>
      <c r="BF391" s="226">
        <f>IF(N391="snížená",J391,0)</f>
        <v>0</v>
      </c>
      <c r="BG391" s="226">
        <f>IF(N391="zákl. přenesená",J391,0)</f>
        <v>0</v>
      </c>
      <c r="BH391" s="226">
        <f>IF(N391="sníž. přenesená",J391,0)</f>
        <v>0</v>
      </c>
      <c r="BI391" s="226">
        <f>IF(N391="nulová",J391,0)</f>
        <v>0</v>
      </c>
      <c r="BJ391" s="19" t="s">
        <v>79</v>
      </c>
      <c r="BK391" s="226">
        <f>ROUND(I391*H391,2)</f>
        <v>0</v>
      </c>
      <c r="BL391" s="19" t="s">
        <v>684</v>
      </c>
      <c r="BM391" s="225" t="s">
        <v>685</v>
      </c>
    </row>
    <row r="392" s="2" customFormat="1" ht="16.5" customHeight="1">
      <c r="A392" s="40"/>
      <c r="B392" s="41"/>
      <c r="C392" s="214" t="s">
        <v>686</v>
      </c>
      <c r="D392" s="214" t="s">
        <v>154</v>
      </c>
      <c r="E392" s="215" t="s">
        <v>687</v>
      </c>
      <c r="F392" s="216" t="s">
        <v>688</v>
      </c>
      <c r="G392" s="217" t="s">
        <v>689</v>
      </c>
      <c r="H392" s="218">
        <v>15</v>
      </c>
      <c r="I392" s="219"/>
      <c r="J392" s="220">
        <f>ROUND(I392*H392,2)</f>
        <v>0</v>
      </c>
      <c r="K392" s="216" t="s">
        <v>19</v>
      </c>
      <c r="L392" s="46"/>
      <c r="M392" s="221" t="s">
        <v>19</v>
      </c>
      <c r="N392" s="222" t="s">
        <v>43</v>
      </c>
      <c r="O392" s="86"/>
      <c r="P392" s="223">
        <f>O392*H392</f>
        <v>0</v>
      </c>
      <c r="Q392" s="223">
        <v>0</v>
      </c>
      <c r="R392" s="223">
        <f>Q392*H392</f>
        <v>0</v>
      </c>
      <c r="S392" s="223">
        <v>0</v>
      </c>
      <c r="T392" s="224">
        <f>S392*H392</f>
        <v>0</v>
      </c>
      <c r="U392" s="40"/>
      <c r="V392" s="40"/>
      <c r="W392" s="40"/>
      <c r="X392" s="40"/>
      <c r="Y392" s="40"/>
      <c r="Z392" s="40"/>
      <c r="AA392" s="40"/>
      <c r="AB392" s="40"/>
      <c r="AC392" s="40"/>
      <c r="AD392" s="40"/>
      <c r="AE392" s="40"/>
      <c r="AR392" s="225" t="s">
        <v>684</v>
      </c>
      <c r="AT392" s="225" t="s">
        <v>154</v>
      </c>
      <c r="AU392" s="225" t="s">
        <v>81</v>
      </c>
      <c r="AY392" s="19" t="s">
        <v>152</v>
      </c>
      <c r="BE392" s="226">
        <f>IF(N392="základní",J392,0)</f>
        <v>0</v>
      </c>
      <c r="BF392" s="226">
        <f>IF(N392="snížená",J392,0)</f>
        <v>0</v>
      </c>
      <c r="BG392" s="226">
        <f>IF(N392="zákl. přenesená",J392,0)</f>
        <v>0</v>
      </c>
      <c r="BH392" s="226">
        <f>IF(N392="sníž. přenesená",J392,0)</f>
        <v>0</v>
      </c>
      <c r="BI392" s="226">
        <f>IF(N392="nulová",J392,0)</f>
        <v>0</v>
      </c>
      <c r="BJ392" s="19" t="s">
        <v>79</v>
      </c>
      <c r="BK392" s="226">
        <f>ROUND(I392*H392,2)</f>
        <v>0</v>
      </c>
      <c r="BL392" s="19" t="s">
        <v>684</v>
      </c>
      <c r="BM392" s="225" t="s">
        <v>690</v>
      </c>
    </row>
    <row r="393" s="13" customFormat="1">
      <c r="A393" s="13"/>
      <c r="B393" s="232"/>
      <c r="C393" s="233"/>
      <c r="D393" s="234" t="s">
        <v>163</v>
      </c>
      <c r="E393" s="235" t="s">
        <v>19</v>
      </c>
      <c r="F393" s="236" t="s">
        <v>691</v>
      </c>
      <c r="G393" s="233"/>
      <c r="H393" s="235" t="s">
        <v>19</v>
      </c>
      <c r="I393" s="237"/>
      <c r="J393" s="233"/>
      <c r="K393" s="233"/>
      <c r="L393" s="238"/>
      <c r="M393" s="239"/>
      <c r="N393" s="240"/>
      <c r="O393" s="240"/>
      <c r="P393" s="240"/>
      <c r="Q393" s="240"/>
      <c r="R393" s="240"/>
      <c r="S393" s="240"/>
      <c r="T393" s="241"/>
      <c r="U393" s="13"/>
      <c r="V393" s="13"/>
      <c r="W393" s="13"/>
      <c r="X393" s="13"/>
      <c r="Y393" s="13"/>
      <c r="Z393" s="13"/>
      <c r="AA393" s="13"/>
      <c r="AB393" s="13"/>
      <c r="AC393" s="13"/>
      <c r="AD393" s="13"/>
      <c r="AE393" s="13"/>
      <c r="AT393" s="242" t="s">
        <v>163</v>
      </c>
      <c r="AU393" s="242" t="s">
        <v>81</v>
      </c>
      <c r="AV393" s="13" t="s">
        <v>79</v>
      </c>
      <c r="AW393" s="13" t="s">
        <v>33</v>
      </c>
      <c r="AX393" s="13" t="s">
        <v>72</v>
      </c>
      <c r="AY393" s="242" t="s">
        <v>152</v>
      </c>
    </row>
    <row r="394" s="14" customFormat="1">
      <c r="A394" s="14"/>
      <c r="B394" s="243"/>
      <c r="C394" s="244"/>
      <c r="D394" s="234" t="s">
        <v>163</v>
      </c>
      <c r="E394" s="245" t="s">
        <v>19</v>
      </c>
      <c r="F394" s="246" t="s">
        <v>246</v>
      </c>
      <c r="G394" s="244"/>
      <c r="H394" s="247">
        <v>15</v>
      </c>
      <c r="I394" s="248"/>
      <c r="J394" s="244"/>
      <c r="K394" s="244"/>
      <c r="L394" s="249"/>
      <c r="M394" s="250"/>
      <c r="N394" s="251"/>
      <c r="O394" s="251"/>
      <c r="P394" s="251"/>
      <c r="Q394" s="251"/>
      <c r="R394" s="251"/>
      <c r="S394" s="251"/>
      <c r="T394" s="252"/>
      <c r="U394" s="14"/>
      <c r="V394" s="14"/>
      <c r="W394" s="14"/>
      <c r="X394" s="14"/>
      <c r="Y394" s="14"/>
      <c r="Z394" s="14"/>
      <c r="AA394" s="14"/>
      <c r="AB394" s="14"/>
      <c r="AC394" s="14"/>
      <c r="AD394" s="14"/>
      <c r="AE394" s="14"/>
      <c r="AT394" s="253" t="s">
        <v>163</v>
      </c>
      <c r="AU394" s="253" t="s">
        <v>81</v>
      </c>
      <c r="AV394" s="14" t="s">
        <v>81</v>
      </c>
      <c r="AW394" s="14" t="s">
        <v>33</v>
      </c>
      <c r="AX394" s="14" t="s">
        <v>79</v>
      </c>
      <c r="AY394" s="253" t="s">
        <v>152</v>
      </c>
    </row>
    <row r="395" s="2" customFormat="1" ht="16.5" customHeight="1">
      <c r="A395" s="40"/>
      <c r="B395" s="41"/>
      <c r="C395" s="214" t="s">
        <v>692</v>
      </c>
      <c r="D395" s="214" t="s">
        <v>154</v>
      </c>
      <c r="E395" s="215" t="s">
        <v>693</v>
      </c>
      <c r="F395" s="216" t="s">
        <v>694</v>
      </c>
      <c r="G395" s="217" t="s">
        <v>689</v>
      </c>
      <c r="H395" s="218">
        <v>20</v>
      </c>
      <c r="I395" s="219"/>
      <c r="J395" s="220">
        <f>ROUND(I395*H395,2)</f>
        <v>0</v>
      </c>
      <c r="K395" s="216" t="s">
        <v>19</v>
      </c>
      <c r="L395" s="46"/>
      <c r="M395" s="221" t="s">
        <v>19</v>
      </c>
      <c r="N395" s="222" t="s">
        <v>43</v>
      </c>
      <c r="O395" s="86"/>
      <c r="P395" s="223">
        <f>O395*H395</f>
        <v>0</v>
      </c>
      <c r="Q395" s="223">
        <v>0</v>
      </c>
      <c r="R395" s="223">
        <f>Q395*H395</f>
        <v>0</v>
      </c>
      <c r="S395" s="223">
        <v>0</v>
      </c>
      <c r="T395" s="224">
        <f>S395*H395</f>
        <v>0</v>
      </c>
      <c r="U395" s="40"/>
      <c r="V395" s="40"/>
      <c r="W395" s="40"/>
      <c r="X395" s="40"/>
      <c r="Y395" s="40"/>
      <c r="Z395" s="40"/>
      <c r="AA395" s="40"/>
      <c r="AB395" s="40"/>
      <c r="AC395" s="40"/>
      <c r="AD395" s="40"/>
      <c r="AE395" s="40"/>
      <c r="AR395" s="225" t="s">
        <v>684</v>
      </c>
      <c r="AT395" s="225" t="s">
        <v>154</v>
      </c>
      <c r="AU395" s="225" t="s">
        <v>81</v>
      </c>
      <c r="AY395" s="19" t="s">
        <v>152</v>
      </c>
      <c r="BE395" s="226">
        <f>IF(N395="základní",J395,0)</f>
        <v>0</v>
      </c>
      <c r="BF395" s="226">
        <f>IF(N395="snížená",J395,0)</f>
        <v>0</v>
      </c>
      <c r="BG395" s="226">
        <f>IF(N395="zákl. přenesená",J395,0)</f>
        <v>0</v>
      </c>
      <c r="BH395" s="226">
        <f>IF(N395="sníž. přenesená",J395,0)</f>
        <v>0</v>
      </c>
      <c r="BI395" s="226">
        <f>IF(N395="nulová",J395,0)</f>
        <v>0</v>
      </c>
      <c r="BJ395" s="19" t="s">
        <v>79</v>
      </c>
      <c r="BK395" s="226">
        <f>ROUND(I395*H395,2)</f>
        <v>0</v>
      </c>
      <c r="BL395" s="19" t="s">
        <v>684</v>
      </c>
      <c r="BM395" s="225" t="s">
        <v>695</v>
      </c>
    </row>
    <row r="396" s="13" customFormat="1">
      <c r="A396" s="13"/>
      <c r="B396" s="232"/>
      <c r="C396" s="233"/>
      <c r="D396" s="234" t="s">
        <v>163</v>
      </c>
      <c r="E396" s="235" t="s">
        <v>19</v>
      </c>
      <c r="F396" s="236" t="s">
        <v>696</v>
      </c>
      <c r="G396" s="233"/>
      <c r="H396" s="235" t="s">
        <v>19</v>
      </c>
      <c r="I396" s="237"/>
      <c r="J396" s="233"/>
      <c r="K396" s="233"/>
      <c r="L396" s="238"/>
      <c r="M396" s="239"/>
      <c r="N396" s="240"/>
      <c r="O396" s="240"/>
      <c r="P396" s="240"/>
      <c r="Q396" s="240"/>
      <c r="R396" s="240"/>
      <c r="S396" s="240"/>
      <c r="T396" s="241"/>
      <c r="U396" s="13"/>
      <c r="V396" s="13"/>
      <c r="W396" s="13"/>
      <c r="X396" s="13"/>
      <c r="Y396" s="13"/>
      <c r="Z396" s="13"/>
      <c r="AA396" s="13"/>
      <c r="AB396" s="13"/>
      <c r="AC396" s="13"/>
      <c r="AD396" s="13"/>
      <c r="AE396" s="13"/>
      <c r="AT396" s="242" t="s">
        <v>163</v>
      </c>
      <c r="AU396" s="242" t="s">
        <v>81</v>
      </c>
      <c r="AV396" s="13" t="s">
        <v>79</v>
      </c>
      <c r="AW396" s="13" t="s">
        <v>33</v>
      </c>
      <c r="AX396" s="13" t="s">
        <v>72</v>
      </c>
      <c r="AY396" s="242" t="s">
        <v>152</v>
      </c>
    </row>
    <row r="397" s="14" customFormat="1">
      <c r="A397" s="14"/>
      <c r="B397" s="243"/>
      <c r="C397" s="244"/>
      <c r="D397" s="234" t="s">
        <v>163</v>
      </c>
      <c r="E397" s="245" t="s">
        <v>19</v>
      </c>
      <c r="F397" s="246" t="s">
        <v>165</v>
      </c>
      <c r="G397" s="244"/>
      <c r="H397" s="247">
        <v>20</v>
      </c>
      <c r="I397" s="248"/>
      <c r="J397" s="244"/>
      <c r="K397" s="244"/>
      <c r="L397" s="249"/>
      <c r="M397" s="250"/>
      <c r="N397" s="251"/>
      <c r="O397" s="251"/>
      <c r="P397" s="251"/>
      <c r="Q397" s="251"/>
      <c r="R397" s="251"/>
      <c r="S397" s="251"/>
      <c r="T397" s="252"/>
      <c r="U397" s="14"/>
      <c r="V397" s="14"/>
      <c r="W397" s="14"/>
      <c r="X397" s="14"/>
      <c r="Y397" s="14"/>
      <c r="Z397" s="14"/>
      <c r="AA397" s="14"/>
      <c r="AB397" s="14"/>
      <c r="AC397" s="14"/>
      <c r="AD397" s="14"/>
      <c r="AE397" s="14"/>
      <c r="AT397" s="253" t="s">
        <v>163</v>
      </c>
      <c r="AU397" s="253" t="s">
        <v>81</v>
      </c>
      <c r="AV397" s="14" t="s">
        <v>81</v>
      </c>
      <c r="AW397" s="14" t="s">
        <v>33</v>
      </c>
      <c r="AX397" s="14" t="s">
        <v>79</v>
      </c>
      <c r="AY397" s="253" t="s">
        <v>152</v>
      </c>
    </row>
    <row r="398" s="2" customFormat="1" ht="16.5" customHeight="1">
      <c r="A398" s="40"/>
      <c r="B398" s="41"/>
      <c r="C398" s="214" t="s">
        <v>697</v>
      </c>
      <c r="D398" s="214" t="s">
        <v>154</v>
      </c>
      <c r="E398" s="215" t="s">
        <v>698</v>
      </c>
      <c r="F398" s="216" t="s">
        <v>699</v>
      </c>
      <c r="G398" s="217" t="s">
        <v>683</v>
      </c>
      <c r="H398" s="218">
        <v>1</v>
      </c>
      <c r="I398" s="219"/>
      <c r="J398" s="220">
        <f>ROUND(I398*H398,2)</f>
        <v>0</v>
      </c>
      <c r="K398" s="216" t="s">
        <v>19</v>
      </c>
      <c r="L398" s="46"/>
      <c r="M398" s="221" t="s">
        <v>19</v>
      </c>
      <c r="N398" s="222" t="s">
        <v>43</v>
      </c>
      <c r="O398" s="86"/>
      <c r="P398" s="223">
        <f>O398*H398</f>
        <v>0</v>
      </c>
      <c r="Q398" s="223">
        <v>0</v>
      </c>
      <c r="R398" s="223">
        <f>Q398*H398</f>
        <v>0</v>
      </c>
      <c r="S398" s="223">
        <v>0</v>
      </c>
      <c r="T398" s="224">
        <f>S398*H398</f>
        <v>0</v>
      </c>
      <c r="U398" s="40"/>
      <c r="V398" s="40"/>
      <c r="W398" s="40"/>
      <c r="X398" s="40"/>
      <c r="Y398" s="40"/>
      <c r="Z398" s="40"/>
      <c r="AA398" s="40"/>
      <c r="AB398" s="40"/>
      <c r="AC398" s="40"/>
      <c r="AD398" s="40"/>
      <c r="AE398" s="40"/>
      <c r="AR398" s="225" t="s">
        <v>159</v>
      </c>
      <c r="AT398" s="225" t="s">
        <v>154</v>
      </c>
      <c r="AU398" s="225" t="s">
        <v>81</v>
      </c>
      <c r="AY398" s="19" t="s">
        <v>152</v>
      </c>
      <c r="BE398" s="226">
        <f>IF(N398="základní",J398,0)</f>
        <v>0</v>
      </c>
      <c r="BF398" s="226">
        <f>IF(N398="snížená",J398,0)</f>
        <v>0</v>
      </c>
      <c r="BG398" s="226">
        <f>IF(N398="zákl. přenesená",J398,0)</f>
        <v>0</v>
      </c>
      <c r="BH398" s="226">
        <f>IF(N398="sníž. přenesená",J398,0)</f>
        <v>0</v>
      </c>
      <c r="BI398" s="226">
        <f>IF(N398="nulová",J398,0)</f>
        <v>0</v>
      </c>
      <c r="BJ398" s="19" t="s">
        <v>79</v>
      </c>
      <c r="BK398" s="226">
        <f>ROUND(I398*H398,2)</f>
        <v>0</v>
      </c>
      <c r="BL398" s="19" t="s">
        <v>159</v>
      </c>
      <c r="BM398" s="225" t="s">
        <v>700</v>
      </c>
    </row>
    <row r="399" s="12" customFormat="1" ht="22.8" customHeight="1">
      <c r="A399" s="12"/>
      <c r="B399" s="198"/>
      <c r="C399" s="199"/>
      <c r="D399" s="200" t="s">
        <v>71</v>
      </c>
      <c r="E399" s="212" t="s">
        <v>701</v>
      </c>
      <c r="F399" s="212" t="s">
        <v>702</v>
      </c>
      <c r="G399" s="199"/>
      <c r="H399" s="199"/>
      <c r="I399" s="202"/>
      <c r="J399" s="213">
        <f>BK399</f>
        <v>0</v>
      </c>
      <c r="K399" s="199"/>
      <c r="L399" s="204"/>
      <c r="M399" s="205"/>
      <c r="N399" s="206"/>
      <c r="O399" s="206"/>
      <c r="P399" s="207">
        <f>SUM(P400:P406)</f>
        <v>0</v>
      </c>
      <c r="Q399" s="206"/>
      <c r="R399" s="207">
        <f>SUM(R400:R406)</f>
        <v>0</v>
      </c>
      <c r="S399" s="206"/>
      <c r="T399" s="208">
        <f>SUM(T400:T406)</f>
        <v>0</v>
      </c>
      <c r="U399" s="12"/>
      <c r="V399" s="12"/>
      <c r="W399" s="12"/>
      <c r="X399" s="12"/>
      <c r="Y399" s="12"/>
      <c r="Z399" s="12"/>
      <c r="AA399" s="12"/>
      <c r="AB399" s="12"/>
      <c r="AC399" s="12"/>
      <c r="AD399" s="12"/>
      <c r="AE399" s="12"/>
      <c r="AR399" s="209" t="s">
        <v>179</v>
      </c>
      <c r="AT399" s="210" t="s">
        <v>71</v>
      </c>
      <c r="AU399" s="210" t="s">
        <v>79</v>
      </c>
      <c r="AY399" s="209" t="s">
        <v>152</v>
      </c>
      <c r="BK399" s="211">
        <f>SUM(BK400:BK406)</f>
        <v>0</v>
      </c>
    </row>
    <row r="400" s="2" customFormat="1" ht="16.5" customHeight="1">
      <c r="A400" s="40"/>
      <c r="B400" s="41"/>
      <c r="C400" s="214" t="s">
        <v>703</v>
      </c>
      <c r="D400" s="214" t="s">
        <v>154</v>
      </c>
      <c r="E400" s="215" t="s">
        <v>704</v>
      </c>
      <c r="F400" s="216" t="s">
        <v>705</v>
      </c>
      <c r="G400" s="217" t="s">
        <v>706</v>
      </c>
      <c r="H400" s="218">
        <v>1</v>
      </c>
      <c r="I400" s="219"/>
      <c r="J400" s="220">
        <f>ROUND(I400*H400,2)</f>
        <v>0</v>
      </c>
      <c r="K400" s="216" t="s">
        <v>19</v>
      </c>
      <c r="L400" s="46"/>
      <c r="M400" s="221" t="s">
        <v>19</v>
      </c>
      <c r="N400" s="222" t="s">
        <v>43</v>
      </c>
      <c r="O400" s="86"/>
      <c r="P400" s="223">
        <f>O400*H400</f>
        <v>0</v>
      </c>
      <c r="Q400" s="223">
        <v>0</v>
      </c>
      <c r="R400" s="223">
        <f>Q400*H400</f>
        <v>0</v>
      </c>
      <c r="S400" s="223">
        <v>0</v>
      </c>
      <c r="T400" s="224">
        <f>S400*H400</f>
        <v>0</v>
      </c>
      <c r="U400" s="40"/>
      <c r="V400" s="40"/>
      <c r="W400" s="40"/>
      <c r="X400" s="40"/>
      <c r="Y400" s="40"/>
      <c r="Z400" s="40"/>
      <c r="AA400" s="40"/>
      <c r="AB400" s="40"/>
      <c r="AC400" s="40"/>
      <c r="AD400" s="40"/>
      <c r="AE400" s="40"/>
      <c r="AR400" s="225" t="s">
        <v>684</v>
      </c>
      <c r="AT400" s="225" t="s">
        <v>154</v>
      </c>
      <c r="AU400" s="225" t="s">
        <v>81</v>
      </c>
      <c r="AY400" s="19" t="s">
        <v>152</v>
      </c>
      <c r="BE400" s="226">
        <f>IF(N400="základní",J400,0)</f>
        <v>0</v>
      </c>
      <c r="BF400" s="226">
        <f>IF(N400="snížená",J400,0)</f>
        <v>0</v>
      </c>
      <c r="BG400" s="226">
        <f>IF(N400="zákl. přenesená",J400,0)</f>
        <v>0</v>
      </c>
      <c r="BH400" s="226">
        <f>IF(N400="sníž. přenesená",J400,0)</f>
        <v>0</v>
      </c>
      <c r="BI400" s="226">
        <f>IF(N400="nulová",J400,0)</f>
        <v>0</v>
      </c>
      <c r="BJ400" s="19" t="s">
        <v>79</v>
      </c>
      <c r="BK400" s="226">
        <f>ROUND(I400*H400,2)</f>
        <v>0</v>
      </c>
      <c r="BL400" s="19" t="s">
        <v>684</v>
      </c>
      <c r="BM400" s="225" t="s">
        <v>707</v>
      </c>
    </row>
    <row r="401" s="2" customFormat="1" ht="16.5" customHeight="1">
      <c r="A401" s="40"/>
      <c r="B401" s="41"/>
      <c r="C401" s="214" t="s">
        <v>708</v>
      </c>
      <c r="D401" s="214" t="s">
        <v>154</v>
      </c>
      <c r="E401" s="215" t="s">
        <v>709</v>
      </c>
      <c r="F401" s="216" t="s">
        <v>710</v>
      </c>
      <c r="G401" s="217" t="s">
        <v>711</v>
      </c>
      <c r="H401" s="218">
        <v>1</v>
      </c>
      <c r="I401" s="219"/>
      <c r="J401" s="220">
        <f>ROUND(I401*H401,2)</f>
        <v>0</v>
      </c>
      <c r="K401" s="216" t="s">
        <v>19</v>
      </c>
      <c r="L401" s="46"/>
      <c r="M401" s="221" t="s">
        <v>19</v>
      </c>
      <c r="N401" s="222" t="s">
        <v>43</v>
      </c>
      <c r="O401" s="86"/>
      <c r="P401" s="223">
        <f>O401*H401</f>
        <v>0</v>
      </c>
      <c r="Q401" s="223">
        <v>0</v>
      </c>
      <c r="R401" s="223">
        <f>Q401*H401</f>
        <v>0</v>
      </c>
      <c r="S401" s="223">
        <v>0</v>
      </c>
      <c r="T401" s="224">
        <f>S401*H401</f>
        <v>0</v>
      </c>
      <c r="U401" s="40"/>
      <c r="V401" s="40"/>
      <c r="W401" s="40"/>
      <c r="X401" s="40"/>
      <c r="Y401" s="40"/>
      <c r="Z401" s="40"/>
      <c r="AA401" s="40"/>
      <c r="AB401" s="40"/>
      <c r="AC401" s="40"/>
      <c r="AD401" s="40"/>
      <c r="AE401" s="40"/>
      <c r="AR401" s="225" t="s">
        <v>684</v>
      </c>
      <c r="AT401" s="225" t="s">
        <v>154</v>
      </c>
      <c r="AU401" s="225" t="s">
        <v>81</v>
      </c>
      <c r="AY401" s="19" t="s">
        <v>152</v>
      </c>
      <c r="BE401" s="226">
        <f>IF(N401="základní",J401,0)</f>
        <v>0</v>
      </c>
      <c r="BF401" s="226">
        <f>IF(N401="snížená",J401,0)</f>
        <v>0</v>
      </c>
      <c r="BG401" s="226">
        <f>IF(N401="zákl. přenesená",J401,0)</f>
        <v>0</v>
      </c>
      <c r="BH401" s="226">
        <f>IF(N401="sníž. přenesená",J401,0)</f>
        <v>0</v>
      </c>
      <c r="BI401" s="226">
        <f>IF(N401="nulová",J401,0)</f>
        <v>0</v>
      </c>
      <c r="BJ401" s="19" t="s">
        <v>79</v>
      </c>
      <c r="BK401" s="226">
        <f>ROUND(I401*H401,2)</f>
        <v>0</v>
      </c>
      <c r="BL401" s="19" t="s">
        <v>684</v>
      </c>
      <c r="BM401" s="225" t="s">
        <v>712</v>
      </c>
    </row>
    <row r="402" s="14" customFormat="1">
      <c r="A402" s="14"/>
      <c r="B402" s="243"/>
      <c r="C402" s="244"/>
      <c r="D402" s="234" t="s">
        <v>163</v>
      </c>
      <c r="E402" s="245" t="s">
        <v>19</v>
      </c>
      <c r="F402" s="246" t="s">
        <v>79</v>
      </c>
      <c r="G402" s="244"/>
      <c r="H402" s="247">
        <v>1</v>
      </c>
      <c r="I402" s="248"/>
      <c r="J402" s="244"/>
      <c r="K402" s="244"/>
      <c r="L402" s="249"/>
      <c r="M402" s="250"/>
      <c r="N402" s="251"/>
      <c r="O402" s="251"/>
      <c r="P402" s="251"/>
      <c r="Q402" s="251"/>
      <c r="R402" s="251"/>
      <c r="S402" s="251"/>
      <c r="T402" s="252"/>
      <c r="U402" s="14"/>
      <c r="V402" s="14"/>
      <c r="W402" s="14"/>
      <c r="X402" s="14"/>
      <c r="Y402" s="14"/>
      <c r="Z402" s="14"/>
      <c r="AA402" s="14"/>
      <c r="AB402" s="14"/>
      <c r="AC402" s="14"/>
      <c r="AD402" s="14"/>
      <c r="AE402" s="14"/>
      <c r="AT402" s="253" t="s">
        <v>163</v>
      </c>
      <c r="AU402" s="253" t="s">
        <v>81</v>
      </c>
      <c r="AV402" s="14" t="s">
        <v>81</v>
      </c>
      <c r="AW402" s="14" t="s">
        <v>33</v>
      </c>
      <c r="AX402" s="14" t="s">
        <v>79</v>
      </c>
      <c r="AY402" s="253" t="s">
        <v>152</v>
      </c>
    </row>
    <row r="403" s="2" customFormat="1" ht="16.5" customHeight="1">
      <c r="A403" s="40"/>
      <c r="B403" s="41"/>
      <c r="C403" s="214" t="s">
        <v>713</v>
      </c>
      <c r="D403" s="214" t="s">
        <v>154</v>
      </c>
      <c r="E403" s="215" t="s">
        <v>714</v>
      </c>
      <c r="F403" s="216" t="s">
        <v>715</v>
      </c>
      <c r="G403" s="217" t="s">
        <v>711</v>
      </c>
      <c r="H403" s="218">
        <v>1</v>
      </c>
      <c r="I403" s="219"/>
      <c r="J403" s="220">
        <f>ROUND(I403*H403,2)</f>
        <v>0</v>
      </c>
      <c r="K403" s="216" t="s">
        <v>19</v>
      </c>
      <c r="L403" s="46"/>
      <c r="M403" s="221" t="s">
        <v>19</v>
      </c>
      <c r="N403" s="222" t="s">
        <v>43</v>
      </c>
      <c r="O403" s="86"/>
      <c r="P403" s="223">
        <f>O403*H403</f>
        <v>0</v>
      </c>
      <c r="Q403" s="223">
        <v>0</v>
      </c>
      <c r="R403" s="223">
        <f>Q403*H403</f>
        <v>0</v>
      </c>
      <c r="S403" s="223">
        <v>0</v>
      </c>
      <c r="T403" s="224">
        <f>S403*H403</f>
        <v>0</v>
      </c>
      <c r="U403" s="40"/>
      <c r="V403" s="40"/>
      <c r="W403" s="40"/>
      <c r="X403" s="40"/>
      <c r="Y403" s="40"/>
      <c r="Z403" s="40"/>
      <c r="AA403" s="40"/>
      <c r="AB403" s="40"/>
      <c r="AC403" s="40"/>
      <c r="AD403" s="40"/>
      <c r="AE403" s="40"/>
      <c r="AR403" s="225" t="s">
        <v>684</v>
      </c>
      <c r="AT403" s="225" t="s">
        <v>154</v>
      </c>
      <c r="AU403" s="225" t="s">
        <v>81</v>
      </c>
      <c r="AY403" s="19" t="s">
        <v>152</v>
      </c>
      <c r="BE403" s="226">
        <f>IF(N403="základní",J403,0)</f>
        <v>0</v>
      </c>
      <c r="BF403" s="226">
        <f>IF(N403="snížená",J403,0)</f>
        <v>0</v>
      </c>
      <c r="BG403" s="226">
        <f>IF(N403="zákl. přenesená",J403,0)</f>
        <v>0</v>
      </c>
      <c r="BH403" s="226">
        <f>IF(N403="sníž. přenesená",J403,0)</f>
        <v>0</v>
      </c>
      <c r="BI403" s="226">
        <f>IF(N403="nulová",J403,0)</f>
        <v>0</v>
      </c>
      <c r="BJ403" s="19" t="s">
        <v>79</v>
      </c>
      <c r="BK403" s="226">
        <f>ROUND(I403*H403,2)</f>
        <v>0</v>
      </c>
      <c r="BL403" s="19" t="s">
        <v>684</v>
      </c>
      <c r="BM403" s="225" t="s">
        <v>716</v>
      </c>
    </row>
    <row r="404" s="13" customFormat="1">
      <c r="A404" s="13"/>
      <c r="B404" s="232"/>
      <c r="C404" s="233"/>
      <c r="D404" s="234" t="s">
        <v>163</v>
      </c>
      <c r="E404" s="235" t="s">
        <v>19</v>
      </c>
      <c r="F404" s="236" t="s">
        <v>717</v>
      </c>
      <c r="G404" s="233"/>
      <c r="H404" s="235" t="s">
        <v>19</v>
      </c>
      <c r="I404" s="237"/>
      <c r="J404" s="233"/>
      <c r="K404" s="233"/>
      <c r="L404" s="238"/>
      <c r="M404" s="239"/>
      <c r="N404" s="240"/>
      <c r="O404" s="240"/>
      <c r="P404" s="240"/>
      <c r="Q404" s="240"/>
      <c r="R404" s="240"/>
      <c r="S404" s="240"/>
      <c r="T404" s="241"/>
      <c r="U404" s="13"/>
      <c r="V404" s="13"/>
      <c r="W404" s="13"/>
      <c r="X404" s="13"/>
      <c r="Y404" s="13"/>
      <c r="Z404" s="13"/>
      <c r="AA404" s="13"/>
      <c r="AB404" s="13"/>
      <c r="AC404" s="13"/>
      <c r="AD404" s="13"/>
      <c r="AE404" s="13"/>
      <c r="AT404" s="242" t="s">
        <v>163</v>
      </c>
      <c r="AU404" s="242" t="s">
        <v>81</v>
      </c>
      <c r="AV404" s="13" t="s">
        <v>79</v>
      </c>
      <c r="AW404" s="13" t="s">
        <v>33</v>
      </c>
      <c r="AX404" s="13" t="s">
        <v>72</v>
      </c>
      <c r="AY404" s="242" t="s">
        <v>152</v>
      </c>
    </row>
    <row r="405" s="14" customFormat="1">
      <c r="A405" s="14"/>
      <c r="B405" s="243"/>
      <c r="C405" s="244"/>
      <c r="D405" s="234" t="s">
        <v>163</v>
      </c>
      <c r="E405" s="245" t="s">
        <v>19</v>
      </c>
      <c r="F405" s="246" t="s">
        <v>79</v>
      </c>
      <c r="G405" s="244"/>
      <c r="H405" s="247">
        <v>1</v>
      </c>
      <c r="I405" s="248"/>
      <c r="J405" s="244"/>
      <c r="K405" s="244"/>
      <c r="L405" s="249"/>
      <c r="M405" s="250"/>
      <c r="N405" s="251"/>
      <c r="O405" s="251"/>
      <c r="P405" s="251"/>
      <c r="Q405" s="251"/>
      <c r="R405" s="251"/>
      <c r="S405" s="251"/>
      <c r="T405" s="252"/>
      <c r="U405" s="14"/>
      <c r="V405" s="14"/>
      <c r="W405" s="14"/>
      <c r="X405" s="14"/>
      <c r="Y405" s="14"/>
      <c r="Z405" s="14"/>
      <c r="AA405" s="14"/>
      <c r="AB405" s="14"/>
      <c r="AC405" s="14"/>
      <c r="AD405" s="14"/>
      <c r="AE405" s="14"/>
      <c r="AT405" s="253" t="s">
        <v>163</v>
      </c>
      <c r="AU405" s="253" t="s">
        <v>81</v>
      </c>
      <c r="AV405" s="14" t="s">
        <v>81</v>
      </c>
      <c r="AW405" s="14" t="s">
        <v>33</v>
      </c>
      <c r="AX405" s="14" t="s">
        <v>79</v>
      </c>
      <c r="AY405" s="253" t="s">
        <v>152</v>
      </c>
    </row>
    <row r="406" s="2" customFormat="1" ht="16.5" customHeight="1">
      <c r="A406" s="40"/>
      <c r="B406" s="41"/>
      <c r="C406" s="214" t="s">
        <v>718</v>
      </c>
      <c r="D406" s="214" t="s">
        <v>154</v>
      </c>
      <c r="E406" s="215" t="s">
        <v>719</v>
      </c>
      <c r="F406" s="216" t="s">
        <v>720</v>
      </c>
      <c r="G406" s="217" t="s">
        <v>157</v>
      </c>
      <c r="H406" s="218">
        <v>1</v>
      </c>
      <c r="I406" s="219"/>
      <c r="J406" s="220">
        <f>ROUND(I406*H406,2)</f>
        <v>0</v>
      </c>
      <c r="K406" s="216" t="s">
        <v>19</v>
      </c>
      <c r="L406" s="46"/>
      <c r="M406" s="221" t="s">
        <v>19</v>
      </c>
      <c r="N406" s="222" t="s">
        <v>43</v>
      </c>
      <c r="O406" s="86"/>
      <c r="P406" s="223">
        <f>O406*H406</f>
        <v>0</v>
      </c>
      <c r="Q406" s="223">
        <v>0</v>
      </c>
      <c r="R406" s="223">
        <f>Q406*H406</f>
        <v>0</v>
      </c>
      <c r="S406" s="223">
        <v>0</v>
      </c>
      <c r="T406" s="224">
        <f>S406*H406</f>
        <v>0</v>
      </c>
      <c r="U406" s="40"/>
      <c r="V406" s="40"/>
      <c r="W406" s="40"/>
      <c r="X406" s="40"/>
      <c r="Y406" s="40"/>
      <c r="Z406" s="40"/>
      <c r="AA406" s="40"/>
      <c r="AB406" s="40"/>
      <c r="AC406" s="40"/>
      <c r="AD406" s="40"/>
      <c r="AE406" s="40"/>
      <c r="AR406" s="225" t="s">
        <v>684</v>
      </c>
      <c r="AT406" s="225" t="s">
        <v>154</v>
      </c>
      <c r="AU406" s="225" t="s">
        <v>81</v>
      </c>
      <c r="AY406" s="19" t="s">
        <v>152</v>
      </c>
      <c r="BE406" s="226">
        <f>IF(N406="základní",J406,0)</f>
        <v>0</v>
      </c>
      <c r="BF406" s="226">
        <f>IF(N406="snížená",J406,0)</f>
        <v>0</v>
      </c>
      <c r="BG406" s="226">
        <f>IF(N406="zákl. přenesená",J406,0)</f>
        <v>0</v>
      </c>
      <c r="BH406" s="226">
        <f>IF(N406="sníž. přenesená",J406,0)</f>
        <v>0</v>
      </c>
      <c r="BI406" s="226">
        <f>IF(N406="nulová",J406,0)</f>
        <v>0</v>
      </c>
      <c r="BJ406" s="19" t="s">
        <v>79</v>
      </c>
      <c r="BK406" s="226">
        <f>ROUND(I406*H406,2)</f>
        <v>0</v>
      </c>
      <c r="BL406" s="19" t="s">
        <v>684</v>
      </c>
      <c r="BM406" s="225" t="s">
        <v>721</v>
      </c>
    </row>
    <row r="407" s="12" customFormat="1" ht="22.8" customHeight="1">
      <c r="A407" s="12"/>
      <c r="B407" s="198"/>
      <c r="C407" s="199"/>
      <c r="D407" s="200" t="s">
        <v>71</v>
      </c>
      <c r="E407" s="212" t="s">
        <v>722</v>
      </c>
      <c r="F407" s="212" t="s">
        <v>723</v>
      </c>
      <c r="G407" s="199"/>
      <c r="H407" s="199"/>
      <c r="I407" s="202"/>
      <c r="J407" s="213">
        <f>BK407</f>
        <v>0</v>
      </c>
      <c r="K407" s="199"/>
      <c r="L407" s="204"/>
      <c r="M407" s="205"/>
      <c r="N407" s="206"/>
      <c r="O407" s="206"/>
      <c r="P407" s="207">
        <f>P408</f>
        <v>0</v>
      </c>
      <c r="Q407" s="206"/>
      <c r="R407" s="207">
        <f>R408</f>
        <v>0</v>
      </c>
      <c r="S407" s="206"/>
      <c r="T407" s="208">
        <f>T408</f>
        <v>0</v>
      </c>
      <c r="U407" s="12"/>
      <c r="V407" s="12"/>
      <c r="W407" s="12"/>
      <c r="X407" s="12"/>
      <c r="Y407" s="12"/>
      <c r="Z407" s="12"/>
      <c r="AA407" s="12"/>
      <c r="AB407" s="12"/>
      <c r="AC407" s="12"/>
      <c r="AD407" s="12"/>
      <c r="AE407" s="12"/>
      <c r="AR407" s="209" t="s">
        <v>179</v>
      </c>
      <c r="AT407" s="210" t="s">
        <v>71</v>
      </c>
      <c r="AU407" s="210" t="s">
        <v>79</v>
      </c>
      <c r="AY407" s="209" t="s">
        <v>152</v>
      </c>
      <c r="BK407" s="211">
        <f>BK408</f>
        <v>0</v>
      </c>
    </row>
    <row r="408" s="2" customFormat="1" ht="16.5" customHeight="1">
      <c r="A408" s="40"/>
      <c r="B408" s="41"/>
      <c r="C408" s="214" t="s">
        <v>724</v>
      </c>
      <c r="D408" s="214" t="s">
        <v>154</v>
      </c>
      <c r="E408" s="215" t="s">
        <v>725</v>
      </c>
      <c r="F408" s="216" t="s">
        <v>726</v>
      </c>
      <c r="G408" s="217" t="s">
        <v>706</v>
      </c>
      <c r="H408" s="218">
        <v>3</v>
      </c>
      <c r="I408" s="219"/>
      <c r="J408" s="220">
        <f>ROUND(I408*H408,2)</f>
        <v>0</v>
      </c>
      <c r="K408" s="216" t="s">
        <v>19</v>
      </c>
      <c r="L408" s="46"/>
      <c r="M408" s="275" t="s">
        <v>19</v>
      </c>
      <c r="N408" s="276" t="s">
        <v>43</v>
      </c>
      <c r="O408" s="277"/>
      <c r="P408" s="278">
        <f>O408*H408</f>
        <v>0</v>
      </c>
      <c r="Q408" s="278">
        <v>0</v>
      </c>
      <c r="R408" s="278">
        <f>Q408*H408</f>
        <v>0</v>
      </c>
      <c r="S408" s="278">
        <v>0</v>
      </c>
      <c r="T408" s="279">
        <f>S408*H408</f>
        <v>0</v>
      </c>
      <c r="U408" s="40"/>
      <c r="V408" s="40"/>
      <c r="W408" s="40"/>
      <c r="X408" s="40"/>
      <c r="Y408" s="40"/>
      <c r="Z408" s="40"/>
      <c r="AA408" s="40"/>
      <c r="AB408" s="40"/>
      <c r="AC408" s="40"/>
      <c r="AD408" s="40"/>
      <c r="AE408" s="40"/>
      <c r="AR408" s="225" t="s">
        <v>684</v>
      </c>
      <c r="AT408" s="225" t="s">
        <v>154</v>
      </c>
      <c r="AU408" s="225" t="s">
        <v>81</v>
      </c>
      <c r="AY408" s="19" t="s">
        <v>152</v>
      </c>
      <c r="BE408" s="226">
        <f>IF(N408="základní",J408,0)</f>
        <v>0</v>
      </c>
      <c r="BF408" s="226">
        <f>IF(N408="snížená",J408,0)</f>
        <v>0</v>
      </c>
      <c r="BG408" s="226">
        <f>IF(N408="zákl. přenesená",J408,0)</f>
        <v>0</v>
      </c>
      <c r="BH408" s="226">
        <f>IF(N408="sníž. přenesená",J408,0)</f>
        <v>0</v>
      </c>
      <c r="BI408" s="226">
        <f>IF(N408="nulová",J408,0)</f>
        <v>0</v>
      </c>
      <c r="BJ408" s="19" t="s">
        <v>79</v>
      </c>
      <c r="BK408" s="226">
        <f>ROUND(I408*H408,2)</f>
        <v>0</v>
      </c>
      <c r="BL408" s="19" t="s">
        <v>684</v>
      </c>
      <c r="BM408" s="225" t="s">
        <v>727</v>
      </c>
    </row>
    <row r="409" s="2" customFormat="1" ht="6.96" customHeight="1">
      <c r="A409" s="40"/>
      <c r="B409" s="61"/>
      <c r="C409" s="62"/>
      <c r="D409" s="62"/>
      <c r="E409" s="62"/>
      <c r="F409" s="62"/>
      <c r="G409" s="62"/>
      <c r="H409" s="62"/>
      <c r="I409" s="62"/>
      <c r="J409" s="62"/>
      <c r="K409" s="62"/>
      <c r="L409" s="46"/>
      <c r="M409" s="40"/>
      <c r="O409" s="40"/>
      <c r="P409" s="40"/>
      <c r="Q409" s="40"/>
      <c r="R409" s="40"/>
      <c r="S409" s="40"/>
      <c r="T409" s="40"/>
      <c r="U409" s="40"/>
      <c r="V409" s="40"/>
      <c r="W409" s="40"/>
      <c r="X409" s="40"/>
      <c r="Y409" s="40"/>
      <c r="Z409" s="40"/>
      <c r="AA409" s="40"/>
      <c r="AB409" s="40"/>
      <c r="AC409" s="40"/>
      <c r="AD409" s="40"/>
      <c r="AE409" s="40"/>
    </row>
  </sheetData>
  <sheetProtection sheet="1" autoFilter="0" formatColumns="0" formatRows="0" objects="1" scenarios="1" spinCount="100000" saltValue="kN6+Kvw2vgiQp+rXICwRrA33iyMnt+wR8PU2BIpjC3EZVyoCI6ni11hjhxr5yjz9X4GUTKN5MakMnB1dmfNVSQ==" hashValue="OlQ6aV+jIaMbBoRlSse3HwskShLpLNY8XwwMfb/YJ2KcLCT8NmC7RwsVT7odV3Gc31SOkP+n+ZVoRah5V3CqdQ==" algorithmName="SHA-512" password="CD09"/>
  <autoFilter ref="C99:K408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88:H88"/>
    <mergeCell ref="E90:H90"/>
    <mergeCell ref="E92:H92"/>
    <mergeCell ref="L2:V2"/>
  </mergeCells>
  <hyperlinks>
    <hyperlink ref="F104" r:id="rId1" display="https://podminky.urs.cz/item/CS_URS_2024_01/112101121"/>
    <hyperlink ref="F108" r:id="rId2" display="https://podminky.urs.cz/item/CS_URS_2024_01/112251101"/>
    <hyperlink ref="F112" r:id="rId3" display="https://podminky.urs.cz/item/CS_URS_2024_01/112101102"/>
    <hyperlink ref="F114" r:id="rId4" display="https://podminky.urs.cz/item/CS_URS_2024_01/112251102"/>
    <hyperlink ref="F116" r:id="rId5" display="https://podminky.urs.cz/item/CS_URS_2024_01/113106123"/>
    <hyperlink ref="F120" r:id="rId6" display="https://podminky.urs.cz/item/CS_URS_2024_01/113107162"/>
    <hyperlink ref="F124" r:id="rId7" display="https://podminky.urs.cz/item/CS_URS_2024_01/113107223"/>
    <hyperlink ref="F128" r:id="rId8" display="https://podminky.urs.cz/item/CS_URS_2024_01/113107243"/>
    <hyperlink ref="F132" r:id="rId9" display="https://podminky.urs.cz/item/CS_URS_2024_01/113107323"/>
    <hyperlink ref="F139" r:id="rId10" display="https://podminky.urs.cz/item/CS_URS_2024_01/113107332"/>
    <hyperlink ref="F143" r:id="rId11" display="https://podminky.urs.cz/item/CS_URS_2024_01/113154114"/>
    <hyperlink ref="F145" r:id="rId12" display="https://podminky.urs.cz/item/CS_URS_2024_01/113201112"/>
    <hyperlink ref="F148" r:id="rId13" display="https://podminky.urs.cz/item/CS_URS_2024_01/121151113"/>
    <hyperlink ref="F150" r:id="rId14" display="https://podminky.urs.cz/item/CS_URS_2024_01/122251104"/>
    <hyperlink ref="F157" r:id="rId15" display="https://podminky.urs.cz/item/CS_URS_2024_01/132251103"/>
    <hyperlink ref="F161" r:id="rId16" display="https://podminky.urs.cz/item/CS_URS_2024_01/162751117"/>
    <hyperlink ref="F167" r:id="rId17" display="https://podminky.urs.cz/item/CS_URS_2024_01/162751119"/>
    <hyperlink ref="F170" r:id="rId18" display="https://podminky.urs.cz/item/CS_URS_2024_01/167151111"/>
    <hyperlink ref="F172" r:id="rId19" display="https://podminky.urs.cz/item/CS_URS_2024_01/171151112"/>
    <hyperlink ref="F179" r:id="rId20" display="https://podminky.urs.cz/item/CS_URS_2024_01/171201231"/>
    <hyperlink ref="F182" r:id="rId21" display="https://podminky.urs.cz/item/CS_URS_2024_01/171251201"/>
    <hyperlink ref="F185" r:id="rId22" display="https://podminky.urs.cz/item/CS_URS_2024_01/181411131"/>
    <hyperlink ref="F190" r:id="rId23" display="https://podminky.urs.cz/item/CS_URS_2024_01/181951112"/>
    <hyperlink ref="F194" r:id="rId24" display="https://podminky.urs.cz/item/CS_URS_2024_01/182303111"/>
    <hyperlink ref="F226" r:id="rId25" display="https://podminky.urs.cz/item/CS_URS_2024_01/212752411"/>
    <hyperlink ref="F230" r:id="rId26" display="https://podminky.urs.cz/item/CS_URS_2024_01/561051111"/>
    <hyperlink ref="F240" r:id="rId27" display="https://podminky.urs.cz/item/CS_URS_2024_01/564851111"/>
    <hyperlink ref="F252" r:id="rId28" display="https://podminky.urs.cz/item/CS_URS_2024_01/564861111"/>
    <hyperlink ref="F261" r:id="rId29" display="https://podminky.urs.cz/item/CS_URS_2024_01/565135101"/>
    <hyperlink ref="F265" r:id="rId30" display="https://podminky.urs.cz/item/CS_URS_2024_01/573211106"/>
    <hyperlink ref="F269" r:id="rId31" display="https://podminky.urs.cz/item/CS_URS_2024_01/573231106"/>
    <hyperlink ref="F273" r:id="rId32" display="https://podminky.urs.cz/item/CS_URS_2024_01/577134031"/>
    <hyperlink ref="F277" r:id="rId33" display="https://podminky.urs.cz/item/CS_URS_2024_01/577154141"/>
    <hyperlink ref="F281" r:id="rId34" display="https://podminky.urs.cz/item/CS_URS_2024_01/596211113"/>
    <hyperlink ref="F291" r:id="rId35" display="https://podminky.urs.cz/item/CS_URS_2024_01/596212212"/>
    <hyperlink ref="F301" r:id="rId36" display="https://podminky.urs.cz/item/CS_URS_2024_01/596412212"/>
    <hyperlink ref="F309" r:id="rId37" display="https://podminky.urs.cz/item/CS_URS_2024_01/915231112"/>
    <hyperlink ref="F340" r:id="rId38" display="https://podminky.urs.cz/item/CS_URS_2024_01/916231213"/>
    <hyperlink ref="F346" r:id="rId39" display="https://podminky.urs.cz/item/CS_URS_2024_01/919122132"/>
    <hyperlink ref="F348" r:id="rId40" display="https://podminky.urs.cz/item/CS_URS_2024_01/919735113"/>
    <hyperlink ref="F352" r:id="rId41" display="https://podminky.urs.cz/item/CS_URS_2024_01/997221571"/>
    <hyperlink ref="F359" r:id="rId42" display="https://podminky.urs.cz/item/CS_URS_2024_01/997221579"/>
    <hyperlink ref="F362" r:id="rId43" display="https://podminky.urs.cz/item/CS_URS_2024_01/997221612"/>
    <hyperlink ref="F365" r:id="rId44" display="https://podminky.urs.cz/item/CS_URS_2024_01/997221861"/>
    <hyperlink ref="F368" r:id="rId45" display="https://podminky.urs.cz/item/CS_URS_2024_01/997221873"/>
    <hyperlink ref="F371" r:id="rId46" display="https://podminky.urs.cz/item/CS_URS_2024_01/997221875"/>
    <hyperlink ref="F375" r:id="rId47" display="https://podminky.urs.cz/item/CS_URS_2024_01/998225111"/>
    <hyperlink ref="F379" r:id="rId48" display="https://podminky.urs.cz/item/CS_URS_2024_01/711161273"/>
    <hyperlink ref="F385" r:id="rId49" display="https://podminky.urs.cz/item/CS_URS_2024_01/998711101"/>
    <hyperlink ref="F388" r:id="rId50" display="https://podminky.urs.cz/item/CS_URS_2024_01/HZS1292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5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89</v>
      </c>
    </row>
    <row r="3" s="1" customFormat="1" ht="6.96" customHeight="1">
      <c r="B3" s="140"/>
      <c r="C3" s="141"/>
      <c r="D3" s="141"/>
      <c r="E3" s="141"/>
      <c r="F3" s="141"/>
      <c r="G3" s="141"/>
      <c r="H3" s="141"/>
      <c r="I3" s="141"/>
      <c r="J3" s="141"/>
      <c r="K3" s="141"/>
      <c r="L3" s="22"/>
      <c r="AT3" s="19" t="s">
        <v>81</v>
      </c>
    </row>
    <row r="4" s="1" customFormat="1" ht="24.96" customHeight="1">
      <c r="B4" s="22"/>
      <c r="D4" s="142" t="s">
        <v>113</v>
      </c>
      <c r="L4" s="22"/>
      <c r="M4" s="14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44" t="s">
        <v>16</v>
      </c>
      <c r="L6" s="22"/>
    </row>
    <row r="7" s="1" customFormat="1" ht="16.5" customHeight="1">
      <c r="B7" s="22"/>
      <c r="E7" s="145" t="str">
        <f>'Rekapitulace stavby'!K6</f>
        <v>Tuchlovice, oprava místních komunikací - lokalita východ</v>
      </c>
      <c r="F7" s="144"/>
      <c r="G7" s="144"/>
      <c r="H7" s="144"/>
      <c r="L7" s="22"/>
    </row>
    <row r="8" s="1" customFormat="1" ht="12" customHeight="1">
      <c r="B8" s="22"/>
      <c r="D8" s="144" t="s">
        <v>114</v>
      </c>
      <c r="L8" s="22"/>
    </row>
    <row r="9" s="2" customFormat="1" ht="16.5" customHeight="1">
      <c r="A9" s="40"/>
      <c r="B9" s="46"/>
      <c r="C9" s="40"/>
      <c r="D9" s="40"/>
      <c r="E9" s="145" t="s">
        <v>115</v>
      </c>
      <c r="F9" s="40"/>
      <c r="G9" s="40"/>
      <c r="H9" s="40"/>
      <c r="I9" s="40"/>
      <c r="J9" s="40"/>
      <c r="K9" s="40"/>
      <c r="L9" s="14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 ht="12" customHeight="1">
      <c r="A10" s="40"/>
      <c r="B10" s="46"/>
      <c r="C10" s="40"/>
      <c r="D10" s="144" t="s">
        <v>116</v>
      </c>
      <c r="E10" s="40"/>
      <c r="F10" s="40"/>
      <c r="G10" s="40"/>
      <c r="H10" s="40"/>
      <c r="I10" s="40"/>
      <c r="J10" s="40"/>
      <c r="K10" s="40"/>
      <c r="L10" s="14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6.5" customHeight="1">
      <c r="A11" s="40"/>
      <c r="B11" s="46"/>
      <c r="C11" s="40"/>
      <c r="D11" s="40"/>
      <c r="E11" s="147" t="s">
        <v>728</v>
      </c>
      <c r="F11" s="40"/>
      <c r="G11" s="40"/>
      <c r="H11" s="40"/>
      <c r="I11" s="40"/>
      <c r="J11" s="40"/>
      <c r="K11" s="40"/>
      <c r="L11" s="14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>
      <c r="A12" s="40"/>
      <c r="B12" s="46"/>
      <c r="C12" s="40"/>
      <c r="D12" s="40"/>
      <c r="E12" s="40"/>
      <c r="F12" s="40"/>
      <c r="G12" s="40"/>
      <c r="H12" s="40"/>
      <c r="I12" s="40"/>
      <c r="J12" s="40"/>
      <c r="K12" s="40"/>
      <c r="L12" s="14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2" customHeight="1">
      <c r="A13" s="40"/>
      <c r="B13" s="46"/>
      <c r="C13" s="40"/>
      <c r="D13" s="144" t="s">
        <v>18</v>
      </c>
      <c r="E13" s="40"/>
      <c r="F13" s="135" t="s">
        <v>19</v>
      </c>
      <c r="G13" s="40"/>
      <c r="H13" s="40"/>
      <c r="I13" s="144" t="s">
        <v>20</v>
      </c>
      <c r="J13" s="135" t="s">
        <v>19</v>
      </c>
      <c r="K13" s="40"/>
      <c r="L13" s="14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44" t="s">
        <v>21</v>
      </c>
      <c r="E14" s="40"/>
      <c r="F14" s="135" t="s">
        <v>22</v>
      </c>
      <c r="G14" s="40"/>
      <c r="H14" s="40"/>
      <c r="I14" s="144" t="s">
        <v>23</v>
      </c>
      <c r="J14" s="148" t="str">
        <f>'Rekapitulace stavby'!AN8</f>
        <v>14. 3. 2024</v>
      </c>
      <c r="K14" s="40"/>
      <c r="L14" s="14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0.8" customHeight="1">
      <c r="A15" s="40"/>
      <c r="B15" s="46"/>
      <c r="C15" s="40"/>
      <c r="D15" s="40"/>
      <c r="E15" s="40"/>
      <c r="F15" s="40"/>
      <c r="G15" s="40"/>
      <c r="H15" s="40"/>
      <c r="I15" s="40"/>
      <c r="J15" s="40"/>
      <c r="K15" s="40"/>
      <c r="L15" s="14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12" customHeight="1">
      <c r="A16" s="40"/>
      <c r="B16" s="46"/>
      <c r="C16" s="40"/>
      <c r="D16" s="144" t="s">
        <v>25</v>
      </c>
      <c r="E16" s="40"/>
      <c r="F16" s="40"/>
      <c r="G16" s="40"/>
      <c r="H16" s="40"/>
      <c r="I16" s="144" t="s">
        <v>26</v>
      </c>
      <c r="J16" s="135" t="s">
        <v>19</v>
      </c>
      <c r="K16" s="40"/>
      <c r="L16" s="14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8" customHeight="1">
      <c r="A17" s="40"/>
      <c r="B17" s="46"/>
      <c r="C17" s="40"/>
      <c r="D17" s="40"/>
      <c r="E17" s="135" t="s">
        <v>27</v>
      </c>
      <c r="F17" s="40"/>
      <c r="G17" s="40"/>
      <c r="H17" s="40"/>
      <c r="I17" s="144" t="s">
        <v>28</v>
      </c>
      <c r="J17" s="135" t="s">
        <v>19</v>
      </c>
      <c r="K17" s="40"/>
      <c r="L17" s="14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6.96" customHeight="1">
      <c r="A18" s="40"/>
      <c r="B18" s="46"/>
      <c r="C18" s="40"/>
      <c r="D18" s="40"/>
      <c r="E18" s="40"/>
      <c r="F18" s="40"/>
      <c r="G18" s="40"/>
      <c r="H18" s="40"/>
      <c r="I18" s="40"/>
      <c r="J18" s="40"/>
      <c r="K18" s="40"/>
      <c r="L18" s="14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12" customHeight="1">
      <c r="A19" s="40"/>
      <c r="B19" s="46"/>
      <c r="C19" s="40"/>
      <c r="D19" s="144" t="s">
        <v>29</v>
      </c>
      <c r="E19" s="40"/>
      <c r="F19" s="40"/>
      <c r="G19" s="40"/>
      <c r="H19" s="40"/>
      <c r="I19" s="144" t="s">
        <v>26</v>
      </c>
      <c r="J19" s="35" t="str">
        <f>'Rekapitulace stavby'!AN13</f>
        <v>Vyplň údaj</v>
      </c>
      <c r="K19" s="40"/>
      <c r="L19" s="14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8" customHeight="1">
      <c r="A20" s="40"/>
      <c r="B20" s="46"/>
      <c r="C20" s="40"/>
      <c r="D20" s="40"/>
      <c r="E20" s="35" t="str">
        <f>'Rekapitulace stavby'!E14</f>
        <v>Vyplň údaj</v>
      </c>
      <c r="F20" s="135"/>
      <c r="G20" s="135"/>
      <c r="H20" s="135"/>
      <c r="I20" s="144" t="s">
        <v>28</v>
      </c>
      <c r="J20" s="35" t="str">
        <f>'Rekapitulace stavby'!AN14</f>
        <v>Vyplň údaj</v>
      </c>
      <c r="K20" s="40"/>
      <c r="L20" s="14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6.96" customHeight="1">
      <c r="A21" s="40"/>
      <c r="B21" s="46"/>
      <c r="C21" s="40"/>
      <c r="D21" s="40"/>
      <c r="E21" s="40"/>
      <c r="F21" s="40"/>
      <c r="G21" s="40"/>
      <c r="H21" s="40"/>
      <c r="I21" s="40"/>
      <c r="J21" s="40"/>
      <c r="K21" s="40"/>
      <c r="L21" s="14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12" customHeight="1">
      <c r="A22" s="40"/>
      <c r="B22" s="46"/>
      <c r="C22" s="40"/>
      <c r="D22" s="144" t="s">
        <v>31</v>
      </c>
      <c r="E22" s="40"/>
      <c r="F22" s="40"/>
      <c r="G22" s="40"/>
      <c r="H22" s="40"/>
      <c r="I22" s="144" t="s">
        <v>26</v>
      </c>
      <c r="J22" s="135" t="s">
        <v>19</v>
      </c>
      <c r="K22" s="40"/>
      <c r="L22" s="14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8" customHeight="1">
      <c r="A23" s="40"/>
      <c r="B23" s="46"/>
      <c r="C23" s="40"/>
      <c r="D23" s="40"/>
      <c r="E23" s="135" t="s">
        <v>32</v>
      </c>
      <c r="F23" s="40"/>
      <c r="G23" s="40"/>
      <c r="H23" s="40"/>
      <c r="I23" s="144" t="s">
        <v>28</v>
      </c>
      <c r="J23" s="135" t="s">
        <v>19</v>
      </c>
      <c r="K23" s="40"/>
      <c r="L23" s="14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6.96" customHeight="1">
      <c r="A24" s="40"/>
      <c r="B24" s="46"/>
      <c r="C24" s="40"/>
      <c r="D24" s="40"/>
      <c r="E24" s="40"/>
      <c r="F24" s="40"/>
      <c r="G24" s="40"/>
      <c r="H24" s="40"/>
      <c r="I24" s="40"/>
      <c r="J24" s="40"/>
      <c r="K24" s="40"/>
      <c r="L24" s="14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12" customHeight="1">
      <c r="A25" s="40"/>
      <c r="B25" s="46"/>
      <c r="C25" s="40"/>
      <c r="D25" s="144" t="s">
        <v>34</v>
      </c>
      <c r="E25" s="40"/>
      <c r="F25" s="40"/>
      <c r="G25" s="40"/>
      <c r="H25" s="40"/>
      <c r="I25" s="144" t="s">
        <v>26</v>
      </c>
      <c r="J25" s="135" t="s">
        <v>19</v>
      </c>
      <c r="K25" s="40"/>
      <c r="L25" s="14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8" customHeight="1">
      <c r="A26" s="40"/>
      <c r="B26" s="46"/>
      <c r="C26" s="40"/>
      <c r="D26" s="40"/>
      <c r="E26" s="135" t="s">
        <v>35</v>
      </c>
      <c r="F26" s="40"/>
      <c r="G26" s="40"/>
      <c r="H26" s="40"/>
      <c r="I26" s="144" t="s">
        <v>28</v>
      </c>
      <c r="J26" s="135" t="s">
        <v>19</v>
      </c>
      <c r="K26" s="40"/>
      <c r="L26" s="14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2" customFormat="1" ht="6.96" customHeight="1">
      <c r="A27" s="40"/>
      <c r="B27" s="46"/>
      <c r="C27" s="40"/>
      <c r="D27" s="40"/>
      <c r="E27" s="40"/>
      <c r="F27" s="40"/>
      <c r="G27" s="40"/>
      <c r="H27" s="40"/>
      <c r="I27" s="40"/>
      <c r="J27" s="40"/>
      <c r="K27" s="40"/>
      <c r="L27" s="146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</row>
    <row r="28" s="2" customFormat="1" ht="12" customHeight="1">
      <c r="A28" s="40"/>
      <c r="B28" s="46"/>
      <c r="C28" s="40"/>
      <c r="D28" s="144" t="s">
        <v>36</v>
      </c>
      <c r="E28" s="40"/>
      <c r="F28" s="40"/>
      <c r="G28" s="40"/>
      <c r="H28" s="40"/>
      <c r="I28" s="40"/>
      <c r="J28" s="40"/>
      <c r="K28" s="40"/>
      <c r="L28" s="14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8" customFormat="1" ht="16.5" customHeight="1">
      <c r="A29" s="149"/>
      <c r="B29" s="150"/>
      <c r="C29" s="149"/>
      <c r="D29" s="149"/>
      <c r="E29" s="151" t="s">
        <v>19</v>
      </c>
      <c r="F29" s="151"/>
      <c r="G29" s="151"/>
      <c r="H29" s="151"/>
      <c r="I29" s="149"/>
      <c r="J29" s="149"/>
      <c r="K29" s="149"/>
      <c r="L29" s="152"/>
      <c r="S29" s="149"/>
      <c r="T29" s="149"/>
      <c r="U29" s="149"/>
      <c r="V29" s="149"/>
      <c r="W29" s="149"/>
      <c r="X29" s="149"/>
      <c r="Y29" s="149"/>
      <c r="Z29" s="149"/>
      <c r="AA29" s="149"/>
      <c r="AB29" s="149"/>
      <c r="AC29" s="149"/>
      <c r="AD29" s="149"/>
      <c r="AE29" s="149"/>
    </row>
    <row r="30" s="2" customFormat="1" ht="6.96" customHeight="1">
      <c r="A30" s="40"/>
      <c r="B30" s="46"/>
      <c r="C30" s="40"/>
      <c r="D30" s="40"/>
      <c r="E30" s="40"/>
      <c r="F30" s="40"/>
      <c r="G30" s="40"/>
      <c r="H30" s="40"/>
      <c r="I30" s="40"/>
      <c r="J30" s="40"/>
      <c r="K30" s="40"/>
      <c r="L30" s="14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53"/>
      <c r="E31" s="153"/>
      <c r="F31" s="153"/>
      <c r="G31" s="153"/>
      <c r="H31" s="153"/>
      <c r="I31" s="153"/>
      <c r="J31" s="153"/>
      <c r="K31" s="153"/>
      <c r="L31" s="14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25.44" customHeight="1">
      <c r="A32" s="40"/>
      <c r="B32" s="46"/>
      <c r="C32" s="40"/>
      <c r="D32" s="154" t="s">
        <v>38</v>
      </c>
      <c r="E32" s="40"/>
      <c r="F32" s="40"/>
      <c r="G32" s="40"/>
      <c r="H32" s="40"/>
      <c r="I32" s="40"/>
      <c r="J32" s="155">
        <f>ROUND(J97, 2)</f>
        <v>0</v>
      </c>
      <c r="K32" s="40"/>
      <c r="L32" s="14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6.96" customHeight="1">
      <c r="A33" s="40"/>
      <c r="B33" s="46"/>
      <c r="C33" s="40"/>
      <c r="D33" s="153"/>
      <c r="E33" s="153"/>
      <c r="F33" s="153"/>
      <c r="G33" s="153"/>
      <c r="H33" s="153"/>
      <c r="I33" s="153"/>
      <c r="J33" s="153"/>
      <c r="K33" s="153"/>
      <c r="L33" s="14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40"/>
      <c r="F34" s="156" t="s">
        <v>40</v>
      </c>
      <c r="G34" s="40"/>
      <c r="H34" s="40"/>
      <c r="I34" s="156" t="s">
        <v>39</v>
      </c>
      <c r="J34" s="156" t="s">
        <v>41</v>
      </c>
      <c r="K34" s="40"/>
      <c r="L34" s="14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s="2" customFormat="1" ht="14.4" customHeight="1">
      <c r="A35" s="40"/>
      <c r="B35" s="46"/>
      <c r="C35" s="40"/>
      <c r="D35" s="157" t="s">
        <v>42</v>
      </c>
      <c r="E35" s="144" t="s">
        <v>43</v>
      </c>
      <c r="F35" s="158">
        <f>ROUND((SUM(BE97:BE256)),  2)</f>
        <v>0</v>
      </c>
      <c r="G35" s="40"/>
      <c r="H35" s="40"/>
      <c r="I35" s="159">
        <v>0.20999999999999999</v>
      </c>
      <c r="J35" s="158">
        <f>ROUND(((SUM(BE97:BE256))*I35),  2)</f>
        <v>0</v>
      </c>
      <c r="K35" s="40"/>
      <c r="L35" s="14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s="2" customFormat="1" ht="14.4" customHeight="1">
      <c r="A36" s="40"/>
      <c r="B36" s="46"/>
      <c r="C36" s="40"/>
      <c r="D36" s="40"/>
      <c r="E36" s="144" t="s">
        <v>44</v>
      </c>
      <c r="F36" s="158">
        <f>ROUND((SUM(BF97:BF256)),  2)</f>
        <v>0</v>
      </c>
      <c r="G36" s="40"/>
      <c r="H36" s="40"/>
      <c r="I36" s="159">
        <v>0.12</v>
      </c>
      <c r="J36" s="158">
        <f>ROUND(((SUM(BF97:BF256))*I36),  2)</f>
        <v>0</v>
      </c>
      <c r="K36" s="40"/>
      <c r="L36" s="14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44" t="s">
        <v>45</v>
      </c>
      <c r="F37" s="158">
        <f>ROUND((SUM(BG97:BG256)),  2)</f>
        <v>0</v>
      </c>
      <c r="G37" s="40"/>
      <c r="H37" s="40"/>
      <c r="I37" s="159">
        <v>0.20999999999999999</v>
      </c>
      <c r="J37" s="158">
        <f>0</f>
        <v>0</v>
      </c>
      <c r="K37" s="40"/>
      <c r="L37" s="14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hidden="1" s="2" customFormat="1" ht="14.4" customHeight="1">
      <c r="A38" s="40"/>
      <c r="B38" s="46"/>
      <c r="C38" s="40"/>
      <c r="D38" s="40"/>
      <c r="E38" s="144" t="s">
        <v>46</v>
      </c>
      <c r="F38" s="158">
        <f>ROUND((SUM(BH97:BH256)),  2)</f>
        <v>0</v>
      </c>
      <c r="G38" s="40"/>
      <c r="H38" s="40"/>
      <c r="I38" s="159">
        <v>0.12</v>
      </c>
      <c r="J38" s="158">
        <f>0</f>
        <v>0</v>
      </c>
      <c r="K38" s="40"/>
      <c r="L38" s="14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hidden="1" s="2" customFormat="1" ht="14.4" customHeight="1">
      <c r="A39" s="40"/>
      <c r="B39" s="46"/>
      <c r="C39" s="40"/>
      <c r="D39" s="40"/>
      <c r="E39" s="144" t="s">
        <v>47</v>
      </c>
      <c r="F39" s="158">
        <f>ROUND((SUM(BI97:BI256)),  2)</f>
        <v>0</v>
      </c>
      <c r="G39" s="40"/>
      <c r="H39" s="40"/>
      <c r="I39" s="159">
        <v>0</v>
      </c>
      <c r="J39" s="158">
        <f>0</f>
        <v>0</v>
      </c>
      <c r="K39" s="40"/>
      <c r="L39" s="14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6.96" customHeight="1">
      <c r="A40" s="40"/>
      <c r="B40" s="46"/>
      <c r="C40" s="40"/>
      <c r="D40" s="40"/>
      <c r="E40" s="40"/>
      <c r="F40" s="40"/>
      <c r="G40" s="40"/>
      <c r="H40" s="40"/>
      <c r="I40" s="40"/>
      <c r="J40" s="40"/>
      <c r="K40" s="40"/>
      <c r="L40" s="14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1" s="2" customFormat="1" ht="25.44" customHeight="1">
      <c r="A41" s="40"/>
      <c r="B41" s="46"/>
      <c r="C41" s="160"/>
      <c r="D41" s="161" t="s">
        <v>48</v>
      </c>
      <c r="E41" s="162"/>
      <c r="F41" s="162"/>
      <c r="G41" s="163" t="s">
        <v>49</v>
      </c>
      <c r="H41" s="164" t="s">
        <v>50</v>
      </c>
      <c r="I41" s="162"/>
      <c r="J41" s="165">
        <f>SUM(J32:J39)</f>
        <v>0</v>
      </c>
      <c r="K41" s="166"/>
      <c r="L41" s="146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</row>
    <row r="42" s="2" customFormat="1" ht="14.4" customHeight="1">
      <c r="A42" s="40"/>
      <c r="B42" s="167"/>
      <c r="C42" s="168"/>
      <c r="D42" s="168"/>
      <c r="E42" s="168"/>
      <c r="F42" s="168"/>
      <c r="G42" s="168"/>
      <c r="H42" s="168"/>
      <c r="I42" s="168"/>
      <c r="J42" s="168"/>
      <c r="K42" s="168"/>
      <c r="L42" s="146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</row>
    <row r="46" s="2" customFormat="1" ht="6.96" customHeight="1">
      <c r="A46" s="40"/>
      <c r="B46" s="169"/>
      <c r="C46" s="170"/>
      <c r="D46" s="170"/>
      <c r="E46" s="170"/>
      <c r="F46" s="170"/>
      <c r="G46" s="170"/>
      <c r="H46" s="170"/>
      <c r="I46" s="170"/>
      <c r="J46" s="170"/>
      <c r="K46" s="170"/>
      <c r="L46" s="14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24.96" customHeight="1">
      <c r="A47" s="40"/>
      <c r="B47" s="41"/>
      <c r="C47" s="25" t="s">
        <v>118</v>
      </c>
      <c r="D47" s="42"/>
      <c r="E47" s="42"/>
      <c r="F47" s="42"/>
      <c r="G47" s="42"/>
      <c r="H47" s="42"/>
      <c r="I47" s="42"/>
      <c r="J47" s="42"/>
      <c r="K47" s="42"/>
      <c r="L47" s="14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6.96" customHeight="1">
      <c r="A48" s="40"/>
      <c r="B48" s="41"/>
      <c r="C48" s="42"/>
      <c r="D48" s="42"/>
      <c r="E48" s="42"/>
      <c r="F48" s="42"/>
      <c r="G48" s="42"/>
      <c r="H48" s="42"/>
      <c r="I48" s="42"/>
      <c r="J48" s="42"/>
      <c r="K48" s="42"/>
      <c r="L48" s="14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16</v>
      </c>
      <c r="D49" s="42"/>
      <c r="E49" s="42"/>
      <c r="F49" s="42"/>
      <c r="G49" s="42"/>
      <c r="H49" s="42"/>
      <c r="I49" s="42"/>
      <c r="J49" s="42"/>
      <c r="K49" s="42"/>
      <c r="L49" s="14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171" t="str">
        <f>E7</f>
        <v>Tuchlovice, oprava místních komunikací - lokalita východ</v>
      </c>
      <c r="F50" s="34"/>
      <c r="G50" s="34"/>
      <c r="H50" s="34"/>
      <c r="I50" s="42"/>
      <c r="J50" s="42"/>
      <c r="K50" s="42"/>
      <c r="L50" s="14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1" customFormat="1" ht="12" customHeight="1">
      <c r="B51" s="23"/>
      <c r="C51" s="34" t="s">
        <v>114</v>
      </c>
      <c r="D51" s="24"/>
      <c r="E51" s="24"/>
      <c r="F51" s="24"/>
      <c r="G51" s="24"/>
      <c r="H51" s="24"/>
      <c r="I51" s="24"/>
      <c r="J51" s="24"/>
      <c r="K51" s="24"/>
      <c r="L51" s="22"/>
    </row>
    <row r="52" s="2" customFormat="1" ht="16.5" customHeight="1">
      <c r="A52" s="40"/>
      <c r="B52" s="41"/>
      <c r="C52" s="42"/>
      <c r="D52" s="42"/>
      <c r="E52" s="171" t="s">
        <v>115</v>
      </c>
      <c r="F52" s="42"/>
      <c r="G52" s="42"/>
      <c r="H52" s="42"/>
      <c r="I52" s="42"/>
      <c r="J52" s="42"/>
      <c r="K52" s="42"/>
      <c r="L52" s="14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12" customHeight="1">
      <c r="A53" s="40"/>
      <c r="B53" s="41"/>
      <c r="C53" s="34" t="s">
        <v>116</v>
      </c>
      <c r="D53" s="42"/>
      <c r="E53" s="42"/>
      <c r="F53" s="42"/>
      <c r="G53" s="42"/>
      <c r="H53" s="42"/>
      <c r="I53" s="42"/>
      <c r="J53" s="42"/>
      <c r="K53" s="42"/>
      <c r="L53" s="14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6.5" customHeight="1">
      <c r="A54" s="40"/>
      <c r="B54" s="41"/>
      <c r="C54" s="42"/>
      <c r="D54" s="42"/>
      <c r="E54" s="71" t="str">
        <f>E11</f>
        <v>SO 101.2 - Kanalizace a odvodnění</v>
      </c>
      <c r="F54" s="42"/>
      <c r="G54" s="42"/>
      <c r="H54" s="42"/>
      <c r="I54" s="42"/>
      <c r="J54" s="42"/>
      <c r="K54" s="42"/>
      <c r="L54" s="14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6.96" customHeight="1">
      <c r="A55" s="40"/>
      <c r="B55" s="41"/>
      <c r="C55" s="42"/>
      <c r="D55" s="42"/>
      <c r="E55" s="42"/>
      <c r="F55" s="42"/>
      <c r="G55" s="42"/>
      <c r="H55" s="42"/>
      <c r="I55" s="42"/>
      <c r="J55" s="42"/>
      <c r="K55" s="42"/>
      <c r="L55" s="14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2" customHeight="1">
      <c r="A56" s="40"/>
      <c r="B56" s="41"/>
      <c r="C56" s="34" t="s">
        <v>21</v>
      </c>
      <c r="D56" s="42"/>
      <c r="E56" s="42"/>
      <c r="F56" s="29" t="str">
        <f>F14</f>
        <v>obec Tuchlovice</v>
      </c>
      <c r="G56" s="42"/>
      <c r="H56" s="42"/>
      <c r="I56" s="34" t="s">
        <v>23</v>
      </c>
      <c r="J56" s="74" t="str">
        <f>IF(J14="","",J14)</f>
        <v>14. 3. 2024</v>
      </c>
      <c r="K56" s="42"/>
      <c r="L56" s="14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6.96" customHeight="1">
      <c r="A57" s="40"/>
      <c r="B57" s="41"/>
      <c r="C57" s="42"/>
      <c r="D57" s="42"/>
      <c r="E57" s="42"/>
      <c r="F57" s="42"/>
      <c r="G57" s="42"/>
      <c r="H57" s="42"/>
      <c r="I57" s="42"/>
      <c r="J57" s="42"/>
      <c r="K57" s="42"/>
      <c r="L57" s="14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5.15" customHeight="1">
      <c r="A58" s="40"/>
      <c r="B58" s="41"/>
      <c r="C58" s="34" t="s">
        <v>25</v>
      </c>
      <c r="D58" s="42"/>
      <c r="E58" s="42"/>
      <c r="F58" s="29" t="str">
        <f>E17</f>
        <v>Obec Tuchlovice</v>
      </c>
      <c r="G58" s="42"/>
      <c r="H58" s="42"/>
      <c r="I58" s="34" t="s">
        <v>31</v>
      </c>
      <c r="J58" s="38" t="str">
        <f>E23</f>
        <v>PFProjekt s.r.o.</v>
      </c>
      <c r="K58" s="42"/>
      <c r="L58" s="14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15.15" customHeight="1">
      <c r="A59" s="40"/>
      <c r="B59" s="41"/>
      <c r="C59" s="34" t="s">
        <v>29</v>
      </c>
      <c r="D59" s="42"/>
      <c r="E59" s="42"/>
      <c r="F59" s="29" t="str">
        <f>IF(E20="","",E20)</f>
        <v>Vyplň údaj</v>
      </c>
      <c r="G59" s="42"/>
      <c r="H59" s="42"/>
      <c r="I59" s="34" t="s">
        <v>34</v>
      </c>
      <c r="J59" s="38" t="str">
        <f>E26</f>
        <v>Lukáš Novák</v>
      </c>
      <c r="K59" s="42"/>
      <c r="L59" s="14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</row>
    <row r="60" s="2" customFormat="1" ht="10.32" customHeight="1">
      <c r="A60" s="40"/>
      <c r="B60" s="41"/>
      <c r="C60" s="42"/>
      <c r="D60" s="42"/>
      <c r="E60" s="42"/>
      <c r="F60" s="42"/>
      <c r="G60" s="42"/>
      <c r="H60" s="42"/>
      <c r="I60" s="42"/>
      <c r="J60" s="42"/>
      <c r="K60" s="42"/>
      <c r="L60" s="146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</row>
    <row r="61" s="2" customFormat="1" ht="29.28" customHeight="1">
      <c r="A61" s="40"/>
      <c r="B61" s="41"/>
      <c r="C61" s="172" t="s">
        <v>119</v>
      </c>
      <c r="D61" s="173"/>
      <c r="E61" s="173"/>
      <c r="F61" s="173"/>
      <c r="G61" s="173"/>
      <c r="H61" s="173"/>
      <c r="I61" s="173"/>
      <c r="J61" s="174" t="s">
        <v>120</v>
      </c>
      <c r="K61" s="173"/>
      <c r="L61" s="146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</row>
    <row r="62" s="2" customFormat="1" ht="10.32" customHeight="1">
      <c r="A62" s="40"/>
      <c r="B62" s="41"/>
      <c r="C62" s="42"/>
      <c r="D62" s="42"/>
      <c r="E62" s="42"/>
      <c r="F62" s="42"/>
      <c r="G62" s="42"/>
      <c r="H62" s="42"/>
      <c r="I62" s="42"/>
      <c r="J62" s="42"/>
      <c r="K62" s="42"/>
      <c r="L62" s="146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</row>
    <row r="63" s="2" customFormat="1" ht="22.8" customHeight="1">
      <c r="A63" s="40"/>
      <c r="B63" s="41"/>
      <c r="C63" s="175" t="s">
        <v>70</v>
      </c>
      <c r="D63" s="42"/>
      <c r="E63" s="42"/>
      <c r="F63" s="42"/>
      <c r="G63" s="42"/>
      <c r="H63" s="42"/>
      <c r="I63" s="42"/>
      <c r="J63" s="104">
        <f>J97</f>
        <v>0</v>
      </c>
      <c r="K63" s="42"/>
      <c r="L63" s="146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U63" s="19" t="s">
        <v>121</v>
      </c>
    </row>
    <row r="64" s="9" customFormat="1" ht="24.96" customHeight="1">
      <c r="A64" s="9"/>
      <c r="B64" s="176"/>
      <c r="C64" s="177"/>
      <c r="D64" s="178" t="s">
        <v>122</v>
      </c>
      <c r="E64" s="179"/>
      <c r="F64" s="179"/>
      <c r="G64" s="179"/>
      <c r="H64" s="179"/>
      <c r="I64" s="179"/>
      <c r="J64" s="180">
        <f>J98</f>
        <v>0</v>
      </c>
      <c r="K64" s="177"/>
      <c r="L64" s="181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10" customFormat="1" ht="19.92" customHeight="1">
      <c r="A65" s="10"/>
      <c r="B65" s="182"/>
      <c r="C65" s="127"/>
      <c r="D65" s="183" t="s">
        <v>123</v>
      </c>
      <c r="E65" s="184"/>
      <c r="F65" s="184"/>
      <c r="G65" s="184"/>
      <c r="H65" s="184"/>
      <c r="I65" s="184"/>
      <c r="J65" s="185">
        <f>J99</f>
        <v>0</v>
      </c>
      <c r="K65" s="127"/>
      <c r="L65" s="186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82"/>
      <c r="C66" s="127"/>
      <c r="D66" s="183" t="s">
        <v>729</v>
      </c>
      <c r="E66" s="184"/>
      <c r="F66" s="184"/>
      <c r="G66" s="184"/>
      <c r="H66" s="184"/>
      <c r="I66" s="184"/>
      <c r="J66" s="185">
        <f>J144</f>
        <v>0</v>
      </c>
      <c r="K66" s="127"/>
      <c r="L66" s="186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82"/>
      <c r="C67" s="127"/>
      <c r="D67" s="183" t="s">
        <v>730</v>
      </c>
      <c r="E67" s="184"/>
      <c r="F67" s="184"/>
      <c r="G67" s="184"/>
      <c r="H67" s="184"/>
      <c r="I67" s="184"/>
      <c r="J67" s="185">
        <f>J150</f>
        <v>0</v>
      </c>
      <c r="K67" s="127"/>
      <c r="L67" s="186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82"/>
      <c r="C68" s="127"/>
      <c r="D68" s="183" t="s">
        <v>127</v>
      </c>
      <c r="E68" s="184"/>
      <c r="F68" s="184"/>
      <c r="G68" s="184"/>
      <c r="H68" s="184"/>
      <c r="I68" s="184"/>
      <c r="J68" s="185">
        <f>J218</f>
        <v>0</v>
      </c>
      <c r="K68" s="127"/>
      <c r="L68" s="186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82"/>
      <c r="C69" s="127"/>
      <c r="D69" s="183" t="s">
        <v>128</v>
      </c>
      <c r="E69" s="184"/>
      <c r="F69" s="184"/>
      <c r="G69" s="184"/>
      <c r="H69" s="184"/>
      <c r="I69" s="184"/>
      <c r="J69" s="185">
        <f>J227</f>
        <v>0</v>
      </c>
      <c r="K69" s="127"/>
      <c r="L69" s="186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9.92" customHeight="1">
      <c r="A70" s="10"/>
      <c r="B70" s="182"/>
      <c r="C70" s="127"/>
      <c r="D70" s="183" t="s">
        <v>129</v>
      </c>
      <c r="E70" s="184"/>
      <c r="F70" s="184"/>
      <c r="G70" s="184"/>
      <c r="H70" s="184"/>
      <c r="I70" s="184"/>
      <c r="J70" s="185">
        <f>J239</f>
        <v>0</v>
      </c>
      <c r="K70" s="127"/>
      <c r="L70" s="186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9" customFormat="1" ht="24.96" customHeight="1">
      <c r="A71" s="9"/>
      <c r="B71" s="176"/>
      <c r="C71" s="177"/>
      <c r="D71" s="178" t="s">
        <v>130</v>
      </c>
      <c r="E71" s="179"/>
      <c r="F71" s="179"/>
      <c r="G71" s="179"/>
      <c r="H71" s="179"/>
      <c r="I71" s="179"/>
      <c r="J71" s="180">
        <f>J242</f>
        <v>0</v>
      </c>
      <c r="K71" s="177"/>
      <c r="L71" s="181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</row>
    <row r="72" s="10" customFormat="1" ht="19.92" customHeight="1">
      <c r="A72" s="10"/>
      <c r="B72" s="182"/>
      <c r="C72" s="127"/>
      <c r="D72" s="183" t="s">
        <v>731</v>
      </c>
      <c r="E72" s="184"/>
      <c r="F72" s="184"/>
      <c r="G72" s="184"/>
      <c r="H72" s="184"/>
      <c r="I72" s="184"/>
      <c r="J72" s="185">
        <f>J243</f>
        <v>0</v>
      </c>
      <c r="K72" s="127"/>
      <c r="L72" s="186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</row>
    <row r="73" s="9" customFormat="1" ht="24.96" customHeight="1">
      <c r="A73" s="9"/>
      <c r="B73" s="176"/>
      <c r="C73" s="177"/>
      <c r="D73" s="178" t="s">
        <v>133</v>
      </c>
      <c r="E73" s="179"/>
      <c r="F73" s="179"/>
      <c r="G73" s="179"/>
      <c r="H73" s="179"/>
      <c r="I73" s="179"/>
      <c r="J73" s="180">
        <f>J248</f>
        <v>0</v>
      </c>
      <c r="K73" s="177"/>
      <c r="L73" s="181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</row>
    <row r="74" s="10" customFormat="1" ht="19.92" customHeight="1">
      <c r="A74" s="10"/>
      <c r="B74" s="182"/>
      <c r="C74" s="127"/>
      <c r="D74" s="183" t="s">
        <v>134</v>
      </c>
      <c r="E74" s="184"/>
      <c r="F74" s="184"/>
      <c r="G74" s="184"/>
      <c r="H74" s="184"/>
      <c r="I74" s="184"/>
      <c r="J74" s="185">
        <f>J249</f>
        <v>0</v>
      </c>
      <c r="K74" s="127"/>
      <c r="L74" s="186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</row>
    <row r="75" s="10" customFormat="1" ht="19.92" customHeight="1">
      <c r="A75" s="10"/>
      <c r="B75" s="182"/>
      <c r="C75" s="127"/>
      <c r="D75" s="183" t="s">
        <v>135</v>
      </c>
      <c r="E75" s="184"/>
      <c r="F75" s="184"/>
      <c r="G75" s="184"/>
      <c r="H75" s="184"/>
      <c r="I75" s="184"/>
      <c r="J75" s="185">
        <f>J255</f>
        <v>0</v>
      </c>
      <c r="K75" s="127"/>
      <c r="L75" s="186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</row>
    <row r="76" s="2" customFormat="1" ht="21.84" customHeight="1">
      <c r="A76" s="40"/>
      <c r="B76" s="41"/>
      <c r="C76" s="42"/>
      <c r="D76" s="42"/>
      <c r="E76" s="42"/>
      <c r="F76" s="42"/>
      <c r="G76" s="42"/>
      <c r="H76" s="42"/>
      <c r="I76" s="42"/>
      <c r="J76" s="42"/>
      <c r="K76" s="42"/>
      <c r="L76" s="146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6.96" customHeight="1">
      <c r="A77" s="40"/>
      <c r="B77" s="61"/>
      <c r="C77" s="62"/>
      <c r="D77" s="62"/>
      <c r="E77" s="62"/>
      <c r="F77" s="62"/>
      <c r="G77" s="62"/>
      <c r="H77" s="62"/>
      <c r="I77" s="62"/>
      <c r="J77" s="62"/>
      <c r="K77" s="62"/>
      <c r="L77" s="14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81" s="2" customFormat="1" ht="6.96" customHeight="1">
      <c r="A81" s="40"/>
      <c r="B81" s="63"/>
      <c r="C81" s="64"/>
      <c r="D81" s="64"/>
      <c r="E81" s="64"/>
      <c r="F81" s="64"/>
      <c r="G81" s="64"/>
      <c r="H81" s="64"/>
      <c r="I81" s="64"/>
      <c r="J81" s="64"/>
      <c r="K81" s="64"/>
      <c r="L81" s="146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24.96" customHeight="1">
      <c r="A82" s="40"/>
      <c r="B82" s="41"/>
      <c r="C82" s="25" t="s">
        <v>137</v>
      </c>
      <c r="D82" s="42"/>
      <c r="E82" s="42"/>
      <c r="F82" s="42"/>
      <c r="G82" s="42"/>
      <c r="H82" s="42"/>
      <c r="I82" s="42"/>
      <c r="J82" s="42"/>
      <c r="K82" s="42"/>
      <c r="L82" s="146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6.96" customHeight="1">
      <c r="A83" s="40"/>
      <c r="B83" s="41"/>
      <c r="C83" s="42"/>
      <c r="D83" s="42"/>
      <c r="E83" s="42"/>
      <c r="F83" s="42"/>
      <c r="G83" s="42"/>
      <c r="H83" s="42"/>
      <c r="I83" s="42"/>
      <c r="J83" s="42"/>
      <c r="K83" s="42"/>
      <c r="L83" s="146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12" customHeight="1">
      <c r="A84" s="40"/>
      <c r="B84" s="41"/>
      <c r="C84" s="34" t="s">
        <v>16</v>
      </c>
      <c r="D84" s="42"/>
      <c r="E84" s="42"/>
      <c r="F84" s="42"/>
      <c r="G84" s="42"/>
      <c r="H84" s="42"/>
      <c r="I84" s="42"/>
      <c r="J84" s="42"/>
      <c r="K84" s="42"/>
      <c r="L84" s="146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2" customFormat="1" ht="16.5" customHeight="1">
      <c r="A85" s="40"/>
      <c r="B85" s="41"/>
      <c r="C85" s="42"/>
      <c r="D85" s="42"/>
      <c r="E85" s="171" t="str">
        <f>E7</f>
        <v>Tuchlovice, oprava místních komunikací - lokalita východ</v>
      </c>
      <c r="F85" s="34"/>
      <c r="G85" s="34"/>
      <c r="H85" s="34"/>
      <c r="I85" s="42"/>
      <c r="J85" s="42"/>
      <c r="K85" s="42"/>
      <c r="L85" s="146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1" customFormat="1" ht="12" customHeight="1">
      <c r="B86" s="23"/>
      <c r="C86" s="34" t="s">
        <v>114</v>
      </c>
      <c r="D86" s="24"/>
      <c r="E86" s="24"/>
      <c r="F86" s="24"/>
      <c r="G86" s="24"/>
      <c r="H86" s="24"/>
      <c r="I86" s="24"/>
      <c r="J86" s="24"/>
      <c r="K86" s="24"/>
      <c r="L86" s="22"/>
    </row>
    <row r="87" s="2" customFormat="1" ht="16.5" customHeight="1">
      <c r="A87" s="40"/>
      <c r="B87" s="41"/>
      <c r="C87" s="42"/>
      <c r="D87" s="42"/>
      <c r="E87" s="171" t="s">
        <v>115</v>
      </c>
      <c r="F87" s="42"/>
      <c r="G87" s="42"/>
      <c r="H87" s="42"/>
      <c r="I87" s="42"/>
      <c r="J87" s="42"/>
      <c r="K87" s="42"/>
      <c r="L87" s="146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</row>
    <row r="88" s="2" customFormat="1" ht="12" customHeight="1">
      <c r="A88" s="40"/>
      <c r="B88" s="41"/>
      <c r="C88" s="34" t="s">
        <v>116</v>
      </c>
      <c r="D88" s="42"/>
      <c r="E88" s="42"/>
      <c r="F88" s="42"/>
      <c r="G88" s="42"/>
      <c r="H88" s="42"/>
      <c r="I88" s="42"/>
      <c r="J88" s="42"/>
      <c r="K88" s="42"/>
      <c r="L88" s="146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</row>
    <row r="89" s="2" customFormat="1" ht="16.5" customHeight="1">
      <c r="A89" s="40"/>
      <c r="B89" s="41"/>
      <c r="C89" s="42"/>
      <c r="D89" s="42"/>
      <c r="E89" s="71" t="str">
        <f>E11</f>
        <v>SO 101.2 - Kanalizace a odvodnění</v>
      </c>
      <c r="F89" s="42"/>
      <c r="G89" s="42"/>
      <c r="H89" s="42"/>
      <c r="I89" s="42"/>
      <c r="J89" s="42"/>
      <c r="K89" s="42"/>
      <c r="L89" s="146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</row>
    <row r="90" s="2" customFormat="1" ht="6.96" customHeight="1">
      <c r="A90" s="40"/>
      <c r="B90" s="41"/>
      <c r="C90" s="42"/>
      <c r="D90" s="42"/>
      <c r="E90" s="42"/>
      <c r="F90" s="42"/>
      <c r="G90" s="42"/>
      <c r="H90" s="42"/>
      <c r="I90" s="42"/>
      <c r="J90" s="42"/>
      <c r="K90" s="42"/>
      <c r="L90" s="146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</row>
    <row r="91" s="2" customFormat="1" ht="12" customHeight="1">
      <c r="A91" s="40"/>
      <c r="B91" s="41"/>
      <c r="C91" s="34" t="s">
        <v>21</v>
      </c>
      <c r="D91" s="42"/>
      <c r="E91" s="42"/>
      <c r="F91" s="29" t="str">
        <f>F14</f>
        <v>obec Tuchlovice</v>
      </c>
      <c r="G91" s="42"/>
      <c r="H91" s="42"/>
      <c r="I91" s="34" t="s">
        <v>23</v>
      </c>
      <c r="J91" s="74" t="str">
        <f>IF(J14="","",J14)</f>
        <v>14. 3. 2024</v>
      </c>
      <c r="K91" s="42"/>
      <c r="L91" s="146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</row>
    <row r="92" s="2" customFormat="1" ht="6.96" customHeight="1">
      <c r="A92" s="40"/>
      <c r="B92" s="41"/>
      <c r="C92" s="42"/>
      <c r="D92" s="42"/>
      <c r="E92" s="42"/>
      <c r="F92" s="42"/>
      <c r="G92" s="42"/>
      <c r="H92" s="42"/>
      <c r="I92" s="42"/>
      <c r="J92" s="42"/>
      <c r="K92" s="42"/>
      <c r="L92" s="146"/>
      <c r="S92" s="40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</row>
    <row r="93" s="2" customFormat="1" ht="15.15" customHeight="1">
      <c r="A93" s="40"/>
      <c r="B93" s="41"/>
      <c r="C93" s="34" t="s">
        <v>25</v>
      </c>
      <c r="D93" s="42"/>
      <c r="E93" s="42"/>
      <c r="F93" s="29" t="str">
        <f>E17</f>
        <v>Obec Tuchlovice</v>
      </c>
      <c r="G93" s="42"/>
      <c r="H93" s="42"/>
      <c r="I93" s="34" t="s">
        <v>31</v>
      </c>
      <c r="J93" s="38" t="str">
        <f>E23</f>
        <v>PFProjekt s.r.o.</v>
      </c>
      <c r="K93" s="42"/>
      <c r="L93" s="146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</row>
    <row r="94" s="2" customFormat="1" ht="15.15" customHeight="1">
      <c r="A94" s="40"/>
      <c r="B94" s="41"/>
      <c r="C94" s="34" t="s">
        <v>29</v>
      </c>
      <c r="D94" s="42"/>
      <c r="E94" s="42"/>
      <c r="F94" s="29" t="str">
        <f>IF(E20="","",E20)</f>
        <v>Vyplň údaj</v>
      </c>
      <c r="G94" s="42"/>
      <c r="H94" s="42"/>
      <c r="I94" s="34" t="s">
        <v>34</v>
      </c>
      <c r="J94" s="38" t="str">
        <f>E26</f>
        <v>Lukáš Novák</v>
      </c>
      <c r="K94" s="42"/>
      <c r="L94" s="146"/>
      <c r="S94" s="40"/>
      <c r="T94" s="40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</row>
    <row r="95" s="2" customFormat="1" ht="10.32" customHeight="1">
      <c r="A95" s="40"/>
      <c r="B95" s="41"/>
      <c r="C95" s="42"/>
      <c r="D95" s="42"/>
      <c r="E95" s="42"/>
      <c r="F95" s="42"/>
      <c r="G95" s="42"/>
      <c r="H95" s="42"/>
      <c r="I95" s="42"/>
      <c r="J95" s="42"/>
      <c r="K95" s="42"/>
      <c r="L95" s="146"/>
      <c r="S95" s="40"/>
      <c r="T95" s="40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</row>
    <row r="96" s="11" customFormat="1" ht="29.28" customHeight="1">
      <c r="A96" s="187"/>
      <c r="B96" s="188"/>
      <c r="C96" s="189" t="s">
        <v>138</v>
      </c>
      <c r="D96" s="190" t="s">
        <v>57</v>
      </c>
      <c r="E96" s="190" t="s">
        <v>53</v>
      </c>
      <c r="F96" s="190" t="s">
        <v>54</v>
      </c>
      <c r="G96" s="190" t="s">
        <v>139</v>
      </c>
      <c r="H96" s="190" t="s">
        <v>140</v>
      </c>
      <c r="I96" s="190" t="s">
        <v>141</v>
      </c>
      <c r="J96" s="190" t="s">
        <v>120</v>
      </c>
      <c r="K96" s="191" t="s">
        <v>142</v>
      </c>
      <c r="L96" s="192"/>
      <c r="M96" s="94" t="s">
        <v>19</v>
      </c>
      <c r="N96" s="95" t="s">
        <v>42</v>
      </c>
      <c r="O96" s="95" t="s">
        <v>143</v>
      </c>
      <c r="P96" s="95" t="s">
        <v>144</v>
      </c>
      <c r="Q96" s="95" t="s">
        <v>145</v>
      </c>
      <c r="R96" s="95" t="s">
        <v>146</v>
      </c>
      <c r="S96" s="95" t="s">
        <v>147</v>
      </c>
      <c r="T96" s="96" t="s">
        <v>148</v>
      </c>
      <c r="U96" s="187"/>
      <c r="V96" s="187"/>
      <c r="W96" s="187"/>
      <c r="X96" s="187"/>
      <c r="Y96" s="187"/>
      <c r="Z96" s="187"/>
      <c r="AA96" s="187"/>
      <c r="AB96" s="187"/>
      <c r="AC96" s="187"/>
      <c r="AD96" s="187"/>
      <c r="AE96" s="187"/>
    </row>
    <row r="97" s="2" customFormat="1" ht="22.8" customHeight="1">
      <c r="A97" s="40"/>
      <c r="B97" s="41"/>
      <c r="C97" s="101" t="s">
        <v>149</v>
      </c>
      <c r="D97" s="42"/>
      <c r="E97" s="42"/>
      <c r="F97" s="42"/>
      <c r="G97" s="42"/>
      <c r="H97" s="42"/>
      <c r="I97" s="42"/>
      <c r="J97" s="193">
        <f>BK97</f>
        <v>0</v>
      </c>
      <c r="K97" s="42"/>
      <c r="L97" s="46"/>
      <c r="M97" s="97"/>
      <c r="N97" s="194"/>
      <c r="O97" s="98"/>
      <c r="P97" s="195">
        <f>P98+P242+P248</f>
        <v>0</v>
      </c>
      <c r="Q97" s="98"/>
      <c r="R97" s="195">
        <f>R98+R242+R248</f>
        <v>189.75569619999999</v>
      </c>
      <c r="S97" s="98"/>
      <c r="T97" s="196">
        <f>T98+T242+T248</f>
        <v>28.799999999999997</v>
      </c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T97" s="19" t="s">
        <v>71</v>
      </c>
      <c r="AU97" s="19" t="s">
        <v>121</v>
      </c>
      <c r="BK97" s="197">
        <f>BK98+BK242+BK248</f>
        <v>0</v>
      </c>
    </row>
    <row r="98" s="12" customFormat="1" ht="25.92" customHeight="1">
      <c r="A98" s="12"/>
      <c r="B98" s="198"/>
      <c r="C98" s="199"/>
      <c r="D98" s="200" t="s">
        <v>71</v>
      </c>
      <c r="E98" s="201" t="s">
        <v>150</v>
      </c>
      <c r="F98" s="201" t="s">
        <v>151</v>
      </c>
      <c r="G98" s="199"/>
      <c r="H98" s="199"/>
      <c r="I98" s="202"/>
      <c r="J98" s="203">
        <f>BK98</f>
        <v>0</v>
      </c>
      <c r="K98" s="199"/>
      <c r="L98" s="204"/>
      <c r="M98" s="205"/>
      <c r="N98" s="206"/>
      <c r="O98" s="206"/>
      <c r="P98" s="207">
        <f>P99+P144+P150+P218+P227+P239</f>
        <v>0</v>
      </c>
      <c r="Q98" s="206"/>
      <c r="R98" s="207">
        <f>R99+R144+R150+R218+R227+R239</f>
        <v>189.7406962</v>
      </c>
      <c r="S98" s="206"/>
      <c r="T98" s="208">
        <f>T99+T144+T150+T218+T227+T239</f>
        <v>28.799999999999997</v>
      </c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R98" s="209" t="s">
        <v>79</v>
      </c>
      <c r="AT98" s="210" t="s">
        <v>71</v>
      </c>
      <c r="AU98" s="210" t="s">
        <v>72</v>
      </c>
      <c r="AY98" s="209" t="s">
        <v>152</v>
      </c>
      <c r="BK98" s="211">
        <f>BK99+BK144+BK150+BK218+BK227+BK239</f>
        <v>0</v>
      </c>
    </row>
    <row r="99" s="12" customFormat="1" ht="22.8" customHeight="1">
      <c r="A99" s="12"/>
      <c r="B99" s="198"/>
      <c r="C99" s="199"/>
      <c r="D99" s="200" t="s">
        <v>71</v>
      </c>
      <c r="E99" s="212" t="s">
        <v>79</v>
      </c>
      <c r="F99" s="212" t="s">
        <v>153</v>
      </c>
      <c r="G99" s="199"/>
      <c r="H99" s="199"/>
      <c r="I99" s="202"/>
      <c r="J99" s="213">
        <f>BK99</f>
        <v>0</v>
      </c>
      <c r="K99" s="199"/>
      <c r="L99" s="204"/>
      <c r="M99" s="205"/>
      <c r="N99" s="206"/>
      <c r="O99" s="206"/>
      <c r="P99" s="207">
        <f>SUM(P100:P143)</f>
        <v>0</v>
      </c>
      <c r="Q99" s="206"/>
      <c r="R99" s="207">
        <f>SUM(R100:R143)</f>
        <v>120.4442784</v>
      </c>
      <c r="S99" s="206"/>
      <c r="T99" s="208">
        <f>SUM(T100:T143)</f>
        <v>0</v>
      </c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R99" s="209" t="s">
        <v>79</v>
      </c>
      <c r="AT99" s="210" t="s">
        <v>71</v>
      </c>
      <c r="AU99" s="210" t="s">
        <v>79</v>
      </c>
      <c r="AY99" s="209" t="s">
        <v>152</v>
      </c>
      <c r="BK99" s="211">
        <f>SUM(BK100:BK143)</f>
        <v>0</v>
      </c>
    </row>
    <row r="100" s="2" customFormat="1" ht="24.15" customHeight="1">
      <c r="A100" s="40"/>
      <c r="B100" s="41"/>
      <c r="C100" s="214" t="s">
        <v>79</v>
      </c>
      <c r="D100" s="214" t="s">
        <v>154</v>
      </c>
      <c r="E100" s="215" t="s">
        <v>732</v>
      </c>
      <c r="F100" s="216" t="s">
        <v>733</v>
      </c>
      <c r="G100" s="217" t="s">
        <v>239</v>
      </c>
      <c r="H100" s="218">
        <v>40.5</v>
      </c>
      <c r="I100" s="219"/>
      <c r="J100" s="220">
        <f>ROUND(I100*H100,2)</f>
        <v>0</v>
      </c>
      <c r="K100" s="216" t="s">
        <v>158</v>
      </c>
      <c r="L100" s="46"/>
      <c r="M100" s="221" t="s">
        <v>19</v>
      </c>
      <c r="N100" s="222" t="s">
        <v>43</v>
      </c>
      <c r="O100" s="86"/>
      <c r="P100" s="223">
        <f>O100*H100</f>
        <v>0</v>
      </c>
      <c r="Q100" s="223">
        <v>0</v>
      </c>
      <c r="R100" s="223">
        <f>Q100*H100</f>
        <v>0</v>
      </c>
      <c r="S100" s="223">
        <v>0</v>
      </c>
      <c r="T100" s="224">
        <f>S100*H100</f>
        <v>0</v>
      </c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R100" s="225" t="s">
        <v>159</v>
      </c>
      <c r="AT100" s="225" t="s">
        <v>154</v>
      </c>
      <c r="AU100" s="225" t="s">
        <v>81</v>
      </c>
      <c r="AY100" s="19" t="s">
        <v>152</v>
      </c>
      <c r="BE100" s="226">
        <f>IF(N100="základní",J100,0)</f>
        <v>0</v>
      </c>
      <c r="BF100" s="226">
        <f>IF(N100="snížená",J100,0)</f>
        <v>0</v>
      </c>
      <c r="BG100" s="226">
        <f>IF(N100="zákl. přenesená",J100,0)</f>
        <v>0</v>
      </c>
      <c r="BH100" s="226">
        <f>IF(N100="sníž. přenesená",J100,0)</f>
        <v>0</v>
      </c>
      <c r="BI100" s="226">
        <f>IF(N100="nulová",J100,0)</f>
        <v>0</v>
      </c>
      <c r="BJ100" s="19" t="s">
        <v>79</v>
      </c>
      <c r="BK100" s="226">
        <f>ROUND(I100*H100,2)</f>
        <v>0</v>
      </c>
      <c r="BL100" s="19" t="s">
        <v>159</v>
      </c>
      <c r="BM100" s="225" t="s">
        <v>734</v>
      </c>
    </row>
    <row r="101" s="2" customFormat="1">
      <c r="A101" s="40"/>
      <c r="B101" s="41"/>
      <c r="C101" s="42"/>
      <c r="D101" s="227" t="s">
        <v>161</v>
      </c>
      <c r="E101" s="42"/>
      <c r="F101" s="228" t="s">
        <v>735</v>
      </c>
      <c r="G101" s="42"/>
      <c r="H101" s="42"/>
      <c r="I101" s="229"/>
      <c r="J101" s="42"/>
      <c r="K101" s="42"/>
      <c r="L101" s="46"/>
      <c r="M101" s="230"/>
      <c r="N101" s="231"/>
      <c r="O101" s="86"/>
      <c r="P101" s="86"/>
      <c r="Q101" s="86"/>
      <c r="R101" s="86"/>
      <c r="S101" s="86"/>
      <c r="T101" s="87"/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T101" s="19" t="s">
        <v>161</v>
      </c>
      <c r="AU101" s="19" t="s">
        <v>81</v>
      </c>
    </row>
    <row r="102" s="13" customFormat="1">
      <c r="A102" s="13"/>
      <c r="B102" s="232"/>
      <c r="C102" s="233"/>
      <c r="D102" s="234" t="s">
        <v>163</v>
      </c>
      <c r="E102" s="235" t="s">
        <v>19</v>
      </c>
      <c r="F102" s="236" t="s">
        <v>736</v>
      </c>
      <c r="G102" s="233"/>
      <c r="H102" s="235" t="s">
        <v>19</v>
      </c>
      <c r="I102" s="237"/>
      <c r="J102" s="233"/>
      <c r="K102" s="233"/>
      <c r="L102" s="238"/>
      <c r="M102" s="239"/>
      <c r="N102" s="240"/>
      <c r="O102" s="240"/>
      <c r="P102" s="240"/>
      <c r="Q102" s="240"/>
      <c r="R102" s="240"/>
      <c r="S102" s="240"/>
      <c r="T102" s="241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T102" s="242" t="s">
        <v>163</v>
      </c>
      <c r="AU102" s="242" t="s">
        <v>81</v>
      </c>
      <c r="AV102" s="13" t="s">
        <v>79</v>
      </c>
      <c r="AW102" s="13" t="s">
        <v>33</v>
      </c>
      <c r="AX102" s="13" t="s">
        <v>72</v>
      </c>
      <c r="AY102" s="242" t="s">
        <v>152</v>
      </c>
    </row>
    <row r="103" s="14" customFormat="1">
      <c r="A103" s="14"/>
      <c r="B103" s="243"/>
      <c r="C103" s="244"/>
      <c r="D103" s="234" t="s">
        <v>163</v>
      </c>
      <c r="E103" s="245" t="s">
        <v>19</v>
      </c>
      <c r="F103" s="246" t="s">
        <v>737</v>
      </c>
      <c r="G103" s="244"/>
      <c r="H103" s="247">
        <v>40.5</v>
      </c>
      <c r="I103" s="248"/>
      <c r="J103" s="244"/>
      <c r="K103" s="244"/>
      <c r="L103" s="249"/>
      <c r="M103" s="250"/>
      <c r="N103" s="251"/>
      <c r="O103" s="251"/>
      <c r="P103" s="251"/>
      <c r="Q103" s="251"/>
      <c r="R103" s="251"/>
      <c r="S103" s="251"/>
      <c r="T103" s="252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T103" s="253" t="s">
        <v>163</v>
      </c>
      <c r="AU103" s="253" t="s">
        <v>81</v>
      </c>
      <c r="AV103" s="14" t="s">
        <v>81</v>
      </c>
      <c r="AW103" s="14" t="s">
        <v>33</v>
      </c>
      <c r="AX103" s="14" t="s">
        <v>72</v>
      </c>
      <c r="AY103" s="253" t="s">
        <v>152</v>
      </c>
    </row>
    <row r="104" s="15" customFormat="1">
      <c r="A104" s="15"/>
      <c r="B104" s="254"/>
      <c r="C104" s="255"/>
      <c r="D104" s="234" t="s">
        <v>163</v>
      </c>
      <c r="E104" s="256" t="s">
        <v>19</v>
      </c>
      <c r="F104" s="257" t="s">
        <v>212</v>
      </c>
      <c r="G104" s="255"/>
      <c r="H104" s="258">
        <v>40.5</v>
      </c>
      <c r="I104" s="259"/>
      <c r="J104" s="255"/>
      <c r="K104" s="255"/>
      <c r="L104" s="260"/>
      <c r="M104" s="261"/>
      <c r="N104" s="262"/>
      <c r="O104" s="262"/>
      <c r="P104" s="262"/>
      <c r="Q104" s="262"/>
      <c r="R104" s="262"/>
      <c r="S104" s="262"/>
      <c r="T104" s="263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T104" s="264" t="s">
        <v>163</v>
      </c>
      <c r="AU104" s="264" t="s">
        <v>81</v>
      </c>
      <c r="AV104" s="15" t="s">
        <v>159</v>
      </c>
      <c r="AW104" s="15" t="s">
        <v>33</v>
      </c>
      <c r="AX104" s="15" t="s">
        <v>79</v>
      </c>
      <c r="AY104" s="264" t="s">
        <v>152</v>
      </c>
    </row>
    <row r="105" s="2" customFormat="1" ht="24.15" customHeight="1">
      <c r="A105" s="40"/>
      <c r="B105" s="41"/>
      <c r="C105" s="214" t="s">
        <v>81</v>
      </c>
      <c r="D105" s="214" t="s">
        <v>154</v>
      </c>
      <c r="E105" s="215" t="s">
        <v>738</v>
      </c>
      <c r="F105" s="216" t="s">
        <v>739</v>
      </c>
      <c r="G105" s="217" t="s">
        <v>239</v>
      </c>
      <c r="H105" s="218">
        <v>160.12799999999999</v>
      </c>
      <c r="I105" s="219"/>
      <c r="J105" s="220">
        <f>ROUND(I105*H105,2)</f>
        <v>0</v>
      </c>
      <c r="K105" s="216" t="s">
        <v>158</v>
      </c>
      <c r="L105" s="46"/>
      <c r="M105" s="221" t="s">
        <v>19</v>
      </c>
      <c r="N105" s="222" t="s">
        <v>43</v>
      </c>
      <c r="O105" s="86"/>
      <c r="P105" s="223">
        <f>O105*H105</f>
        <v>0</v>
      </c>
      <c r="Q105" s="223">
        <v>0</v>
      </c>
      <c r="R105" s="223">
        <f>Q105*H105</f>
        <v>0</v>
      </c>
      <c r="S105" s="223">
        <v>0</v>
      </c>
      <c r="T105" s="224">
        <f>S105*H105</f>
        <v>0</v>
      </c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R105" s="225" t="s">
        <v>159</v>
      </c>
      <c r="AT105" s="225" t="s">
        <v>154</v>
      </c>
      <c r="AU105" s="225" t="s">
        <v>81</v>
      </c>
      <c r="AY105" s="19" t="s">
        <v>152</v>
      </c>
      <c r="BE105" s="226">
        <f>IF(N105="základní",J105,0)</f>
        <v>0</v>
      </c>
      <c r="BF105" s="226">
        <f>IF(N105="snížená",J105,0)</f>
        <v>0</v>
      </c>
      <c r="BG105" s="226">
        <f>IF(N105="zákl. přenesená",J105,0)</f>
        <v>0</v>
      </c>
      <c r="BH105" s="226">
        <f>IF(N105="sníž. přenesená",J105,0)</f>
        <v>0</v>
      </c>
      <c r="BI105" s="226">
        <f>IF(N105="nulová",J105,0)</f>
        <v>0</v>
      </c>
      <c r="BJ105" s="19" t="s">
        <v>79</v>
      </c>
      <c r="BK105" s="226">
        <f>ROUND(I105*H105,2)</f>
        <v>0</v>
      </c>
      <c r="BL105" s="19" t="s">
        <v>159</v>
      </c>
      <c r="BM105" s="225" t="s">
        <v>740</v>
      </c>
    </row>
    <row r="106" s="2" customFormat="1">
      <c r="A106" s="40"/>
      <c r="B106" s="41"/>
      <c r="C106" s="42"/>
      <c r="D106" s="227" t="s">
        <v>161</v>
      </c>
      <c r="E106" s="42"/>
      <c r="F106" s="228" t="s">
        <v>741</v>
      </c>
      <c r="G106" s="42"/>
      <c r="H106" s="42"/>
      <c r="I106" s="229"/>
      <c r="J106" s="42"/>
      <c r="K106" s="42"/>
      <c r="L106" s="46"/>
      <c r="M106" s="230"/>
      <c r="N106" s="231"/>
      <c r="O106" s="86"/>
      <c r="P106" s="86"/>
      <c r="Q106" s="86"/>
      <c r="R106" s="86"/>
      <c r="S106" s="86"/>
      <c r="T106" s="87"/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T106" s="19" t="s">
        <v>161</v>
      </c>
      <c r="AU106" s="19" t="s">
        <v>81</v>
      </c>
    </row>
    <row r="107" s="13" customFormat="1">
      <c r="A107" s="13"/>
      <c r="B107" s="232"/>
      <c r="C107" s="233"/>
      <c r="D107" s="234" t="s">
        <v>163</v>
      </c>
      <c r="E107" s="235" t="s">
        <v>19</v>
      </c>
      <c r="F107" s="236" t="s">
        <v>742</v>
      </c>
      <c r="G107" s="233"/>
      <c r="H107" s="235" t="s">
        <v>19</v>
      </c>
      <c r="I107" s="237"/>
      <c r="J107" s="233"/>
      <c r="K107" s="233"/>
      <c r="L107" s="238"/>
      <c r="M107" s="239"/>
      <c r="N107" s="240"/>
      <c r="O107" s="240"/>
      <c r="P107" s="240"/>
      <c r="Q107" s="240"/>
      <c r="R107" s="240"/>
      <c r="S107" s="240"/>
      <c r="T107" s="241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T107" s="242" t="s">
        <v>163</v>
      </c>
      <c r="AU107" s="242" t="s">
        <v>81</v>
      </c>
      <c r="AV107" s="13" t="s">
        <v>79</v>
      </c>
      <c r="AW107" s="13" t="s">
        <v>33</v>
      </c>
      <c r="AX107" s="13" t="s">
        <v>72</v>
      </c>
      <c r="AY107" s="242" t="s">
        <v>152</v>
      </c>
    </row>
    <row r="108" s="14" customFormat="1">
      <c r="A108" s="14"/>
      <c r="B108" s="243"/>
      <c r="C108" s="244"/>
      <c r="D108" s="234" t="s">
        <v>163</v>
      </c>
      <c r="E108" s="245" t="s">
        <v>19</v>
      </c>
      <c r="F108" s="246" t="s">
        <v>743</v>
      </c>
      <c r="G108" s="244"/>
      <c r="H108" s="247">
        <v>97.920000000000002</v>
      </c>
      <c r="I108" s="248"/>
      <c r="J108" s="244"/>
      <c r="K108" s="244"/>
      <c r="L108" s="249"/>
      <c r="M108" s="250"/>
      <c r="N108" s="251"/>
      <c r="O108" s="251"/>
      <c r="P108" s="251"/>
      <c r="Q108" s="251"/>
      <c r="R108" s="251"/>
      <c r="S108" s="251"/>
      <c r="T108" s="252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T108" s="253" t="s">
        <v>163</v>
      </c>
      <c r="AU108" s="253" t="s">
        <v>81</v>
      </c>
      <c r="AV108" s="14" t="s">
        <v>81</v>
      </c>
      <c r="AW108" s="14" t="s">
        <v>33</v>
      </c>
      <c r="AX108" s="14" t="s">
        <v>72</v>
      </c>
      <c r="AY108" s="253" t="s">
        <v>152</v>
      </c>
    </row>
    <row r="109" s="14" customFormat="1">
      <c r="A109" s="14"/>
      <c r="B109" s="243"/>
      <c r="C109" s="244"/>
      <c r="D109" s="234" t="s">
        <v>163</v>
      </c>
      <c r="E109" s="245" t="s">
        <v>19</v>
      </c>
      <c r="F109" s="246" t="s">
        <v>744</v>
      </c>
      <c r="G109" s="244"/>
      <c r="H109" s="247">
        <v>62.207999999999998</v>
      </c>
      <c r="I109" s="248"/>
      <c r="J109" s="244"/>
      <c r="K109" s="244"/>
      <c r="L109" s="249"/>
      <c r="M109" s="250"/>
      <c r="N109" s="251"/>
      <c r="O109" s="251"/>
      <c r="P109" s="251"/>
      <c r="Q109" s="251"/>
      <c r="R109" s="251"/>
      <c r="S109" s="251"/>
      <c r="T109" s="252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T109" s="253" t="s">
        <v>163</v>
      </c>
      <c r="AU109" s="253" t="s">
        <v>81</v>
      </c>
      <c r="AV109" s="14" t="s">
        <v>81</v>
      </c>
      <c r="AW109" s="14" t="s">
        <v>33</v>
      </c>
      <c r="AX109" s="14" t="s">
        <v>72</v>
      </c>
      <c r="AY109" s="253" t="s">
        <v>152</v>
      </c>
    </row>
    <row r="110" s="15" customFormat="1">
      <c r="A110" s="15"/>
      <c r="B110" s="254"/>
      <c r="C110" s="255"/>
      <c r="D110" s="234" t="s">
        <v>163</v>
      </c>
      <c r="E110" s="256" t="s">
        <v>19</v>
      </c>
      <c r="F110" s="257" t="s">
        <v>212</v>
      </c>
      <c r="G110" s="255"/>
      <c r="H110" s="258">
        <v>160.12799999999999</v>
      </c>
      <c r="I110" s="259"/>
      <c r="J110" s="255"/>
      <c r="K110" s="255"/>
      <c r="L110" s="260"/>
      <c r="M110" s="261"/>
      <c r="N110" s="262"/>
      <c r="O110" s="262"/>
      <c r="P110" s="262"/>
      <c r="Q110" s="262"/>
      <c r="R110" s="262"/>
      <c r="S110" s="262"/>
      <c r="T110" s="263"/>
      <c r="U110" s="15"/>
      <c r="V110" s="15"/>
      <c r="W110" s="15"/>
      <c r="X110" s="15"/>
      <c r="Y110" s="15"/>
      <c r="Z110" s="15"/>
      <c r="AA110" s="15"/>
      <c r="AB110" s="15"/>
      <c r="AC110" s="15"/>
      <c r="AD110" s="15"/>
      <c r="AE110" s="15"/>
      <c r="AT110" s="264" t="s">
        <v>163</v>
      </c>
      <c r="AU110" s="264" t="s">
        <v>81</v>
      </c>
      <c r="AV110" s="15" t="s">
        <v>159</v>
      </c>
      <c r="AW110" s="15" t="s">
        <v>33</v>
      </c>
      <c r="AX110" s="15" t="s">
        <v>79</v>
      </c>
      <c r="AY110" s="264" t="s">
        <v>152</v>
      </c>
    </row>
    <row r="111" s="2" customFormat="1" ht="24.15" customHeight="1">
      <c r="A111" s="40"/>
      <c r="B111" s="41"/>
      <c r="C111" s="214" t="s">
        <v>170</v>
      </c>
      <c r="D111" s="214" t="s">
        <v>154</v>
      </c>
      <c r="E111" s="215" t="s">
        <v>745</v>
      </c>
      <c r="F111" s="216" t="s">
        <v>746</v>
      </c>
      <c r="G111" s="217" t="s">
        <v>182</v>
      </c>
      <c r="H111" s="218">
        <v>600.48000000000002</v>
      </c>
      <c r="I111" s="219"/>
      <c r="J111" s="220">
        <f>ROUND(I111*H111,2)</f>
        <v>0</v>
      </c>
      <c r="K111" s="216" t="s">
        <v>158</v>
      </c>
      <c r="L111" s="46"/>
      <c r="M111" s="221" t="s">
        <v>19</v>
      </c>
      <c r="N111" s="222" t="s">
        <v>43</v>
      </c>
      <c r="O111" s="86"/>
      <c r="P111" s="223">
        <f>O111*H111</f>
        <v>0</v>
      </c>
      <c r="Q111" s="223">
        <v>0.00058</v>
      </c>
      <c r="R111" s="223">
        <f>Q111*H111</f>
        <v>0.34827839999999999</v>
      </c>
      <c r="S111" s="223">
        <v>0</v>
      </c>
      <c r="T111" s="224">
        <f>S111*H111</f>
        <v>0</v>
      </c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R111" s="225" t="s">
        <v>159</v>
      </c>
      <c r="AT111" s="225" t="s">
        <v>154</v>
      </c>
      <c r="AU111" s="225" t="s">
        <v>81</v>
      </c>
      <c r="AY111" s="19" t="s">
        <v>152</v>
      </c>
      <c r="BE111" s="226">
        <f>IF(N111="základní",J111,0)</f>
        <v>0</v>
      </c>
      <c r="BF111" s="226">
        <f>IF(N111="snížená",J111,0)</f>
        <v>0</v>
      </c>
      <c r="BG111" s="226">
        <f>IF(N111="zákl. přenesená",J111,0)</f>
        <v>0</v>
      </c>
      <c r="BH111" s="226">
        <f>IF(N111="sníž. přenesená",J111,0)</f>
        <v>0</v>
      </c>
      <c r="BI111" s="226">
        <f>IF(N111="nulová",J111,0)</f>
        <v>0</v>
      </c>
      <c r="BJ111" s="19" t="s">
        <v>79</v>
      </c>
      <c r="BK111" s="226">
        <f>ROUND(I111*H111,2)</f>
        <v>0</v>
      </c>
      <c r="BL111" s="19" t="s">
        <v>159</v>
      </c>
      <c r="BM111" s="225" t="s">
        <v>747</v>
      </c>
    </row>
    <row r="112" s="2" customFormat="1">
      <c r="A112" s="40"/>
      <c r="B112" s="41"/>
      <c r="C112" s="42"/>
      <c r="D112" s="227" t="s">
        <v>161</v>
      </c>
      <c r="E112" s="42"/>
      <c r="F112" s="228" t="s">
        <v>748</v>
      </c>
      <c r="G112" s="42"/>
      <c r="H112" s="42"/>
      <c r="I112" s="229"/>
      <c r="J112" s="42"/>
      <c r="K112" s="42"/>
      <c r="L112" s="46"/>
      <c r="M112" s="230"/>
      <c r="N112" s="231"/>
      <c r="O112" s="86"/>
      <c r="P112" s="86"/>
      <c r="Q112" s="86"/>
      <c r="R112" s="86"/>
      <c r="S112" s="86"/>
      <c r="T112" s="87"/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T112" s="19" t="s">
        <v>161</v>
      </c>
      <c r="AU112" s="19" t="s">
        <v>81</v>
      </c>
    </row>
    <row r="113" s="13" customFormat="1">
      <c r="A113" s="13"/>
      <c r="B113" s="232"/>
      <c r="C113" s="233"/>
      <c r="D113" s="234" t="s">
        <v>163</v>
      </c>
      <c r="E113" s="235" t="s">
        <v>19</v>
      </c>
      <c r="F113" s="236" t="s">
        <v>742</v>
      </c>
      <c r="G113" s="233"/>
      <c r="H113" s="235" t="s">
        <v>19</v>
      </c>
      <c r="I113" s="237"/>
      <c r="J113" s="233"/>
      <c r="K113" s="233"/>
      <c r="L113" s="238"/>
      <c r="M113" s="239"/>
      <c r="N113" s="240"/>
      <c r="O113" s="240"/>
      <c r="P113" s="240"/>
      <c r="Q113" s="240"/>
      <c r="R113" s="240"/>
      <c r="S113" s="240"/>
      <c r="T113" s="241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T113" s="242" t="s">
        <v>163</v>
      </c>
      <c r="AU113" s="242" t="s">
        <v>81</v>
      </c>
      <c r="AV113" s="13" t="s">
        <v>79</v>
      </c>
      <c r="AW113" s="13" t="s">
        <v>33</v>
      </c>
      <c r="AX113" s="13" t="s">
        <v>72</v>
      </c>
      <c r="AY113" s="242" t="s">
        <v>152</v>
      </c>
    </row>
    <row r="114" s="14" customFormat="1">
      <c r="A114" s="14"/>
      <c r="B114" s="243"/>
      <c r="C114" s="244"/>
      <c r="D114" s="234" t="s">
        <v>163</v>
      </c>
      <c r="E114" s="245" t="s">
        <v>19</v>
      </c>
      <c r="F114" s="246" t="s">
        <v>749</v>
      </c>
      <c r="G114" s="244"/>
      <c r="H114" s="247">
        <v>600.48000000000002</v>
      </c>
      <c r="I114" s="248"/>
      <c r="J114" s="244"/>
      <c r="K114" s="244"/>
      <c r="L114" s="249"/>
      <c r="M114" s="250"/>
      <c r="N114" s="251"/>
      <c r="O114" s="251"/>
      <c r="P114" s="251"/>
      <c r="Q114" s="251"/>
      <c r="R114" s="251"/>
      <c r="S114" s="251"/>
      <c r="T114" s="252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T114" s="253" t="s">
        <v>163</v>
      </c>
      <c r="AU114" s="253" t="s">
        <v>81</v>
      </c>
      <c r="AV114" s="14" t="s">
        <v>81</v>
      </c>
      <c r="AW114" s="14" t="s">
        <v>33</v>
      </c>
      <c r="AX114" s="14" t="s">
        <v>72</v>
      </c>
      <c r="AY114" s="253" t="s">
        <v>152</v>
      </c>
    </row>
    <row r="115" s="15" customFormat="1">
      <c r="A115" s="15"/>
      <c r="B115" s="254"/>
      <c r="C115" s="255"/>
      <c r="D115" s="234" t="s">
        <v>163</v>
      </c>
      <c r="E115" s="256" t="s">
        <v>19</v>
      </c>
      <c r="F115" s="257" t="s">
        <v>212</v>
      </c>
      <c r="G115" s="255"/>
      <c r="H115" s="258">
        <v>600.48000000000002</v>
      </c>
      <c r="I115" s="259"/>
      <c r="J115" s="255"/>
      <c r="K115" s="255"/>
      <c r="L115" s="260"/>
      <c r="M115" s="261"/>
      <c r="N115" s="262"/>
      <c r="O115" s="262"/>
      <c r="P115" s="262"/>
      <c r="Q115" s="262"/>
      <c r="R115" s="262"/>
      <c r="S115" s="262"/>
      <c r="T115" s="263"/>
      <c r="U115" s="15"/>
      <c r="V115" s="15"/>
      <c r="W115" s="15"/>
      <c r="X115" s="15"/>
      <c r="Y115" s="15"/>
      <c r="Z115" s="15"/>
      <c r="AA115" s="15"/>
      <c r="AB115" s="15"/>
      <c r="AC115" s="15"/>
      <c r="AD115" s="15"/>
      <c r="AE115" s="15"/>
      <c r="AT115" s="264" t="s">
        <v>163</v>
      </c>
      <c r="AU115" s="264" t="s">
        <v>81</v>
      </c>
      <c r="AV115" s="15" t="s">
        <v>159</v>
      </c>
      <c r="AW115" s="15" t="s">
        <v>33</v>
      </c>
      <c r="AX115" s="15" t="s">
        <v>79</v>
      </c>
      <c r="AY115" s="264" t="s">
        <v>152</v>
      </c>
    </row>
    <row r="116" s="2" customFormat="1" ht="24.15" customHeight="1">
      <c r="A116" s="40"/>
      <c r="B116" s="41"/>
      <c r="C116" s="214" t="s">
        <v>159</v>
      </c>
      <c r="D116" s="214" t="s">
        <v>154</v>
      </c>
      <c r="E116" s="215" t="s">
        <v>750</v>
      </c>
      <c r="F116" s="216" t="s">
        <v>751</v>
      </c>
      <c r="G116" s="217" t="s">
        <v>182</v>
      </c>
      <c r="H116" s="218">
        <v>600.48000000000002</v>
      </c>
      <c r="I116" s="219"/>
      <c r="J116" s="220">
        <f>ROUND(I116*H116,2)</f>
        <v>0</v>
      </c>
      <c r="K116" s="216" t="s">
        <v>158</v>
      </c>
      <c r="L116" s="46"/>
      <c r="M116" s="221" t="s">
        <v>19</v>
      </c>
      <c r="N116" s="222" t="s">
        <v>43</v>
      </c>
      <c r="O116" s="86"/>
      <c r="P116" s="223">
        <f>O116*H116</f>
        <v>0</v>
      </c>
      <c r="Q116" s="223">
        <v>0</v>
      </c>
      <c r="R116" s="223">
        <f>Q116*H116</f>
        <v>0</v>
      </c>
      <c r="S116" s="223">
        <v>0</v>
      </c>
      <c r="T116" s="224">
        <f>S116*H116</f>
        <v>0</v>
      </c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R116" s="225" t="s">
        <v>159</v>
      </c>
      <c r="AT116" s="225" t="s">
        <v>154</v>
      </c>
      <c r="AU116" s="225" t="s">
        <v>81</v>
      </c>
      <c r="AY116" s="19" t="s">
        <v>152</v>
      </c>
      <c r="BE116" s="226">
        <f>IF(N116="základní",J116,0)</f>
        <v>0</v>
      </c>
      <c r="BF116" s="226">
        <f>IF(N116="snížená",J116,0)</f>
        <v>0</v>
      </c>
      <c r="BG116" s="226">
        <f>IF(N116="zákl. přenesená",J116,0)</f>
        <v>0</v>
      </c>
      <c r="BH116" s="226">
        <f>IF(N116="sníž. přenesená",J116,0)</f>
        <v>0</v>
      </c>
      <c r="BI116" s="226">
        <f>IF(N116="nulová",J116,0)</f>
        <v>0</v>
      </c>
      <c r="BJ116" s="19" t="s">
        <v>79</v>
      </c>
      <c r="BK116" s="226">
        <f>ROUND(I116*H116,2)</f>
        <v>0</v>
      </c>
      <c r="BL116" s="19" t="s">
        <v>159</v>
      </c>
      <c r="BM116" s="225" t="s">
        <v>752</v>
      </c>
    </row>
    <row r="117" s="2" customFormat="1">
      <c r="A117" s="40"/>
      <c r="B117" s="41"/>
      <c r="C117" s="42"/>
      <c r="D117" s="227" t="s">
        <v>161</v>
      </c>
      <c r="E117" s="42"/>
      <c r="F117" s="228" t="s">
        <v>753</v>
      </c>
      <c r="G117" s="42"/>
      <c r="H117" s="42"/>
      <c r="I117" s="229"/>
      <c r="J117" s="42"/>
      <c r="K117" s="42"/>
      <c r="L117" s="46"/>
      <c r="M117" s="230"/>
      <c r="N117" s="231"/>
      <c r="O117" s="86"/>
      <c r="P117" s="86"/>
      <c r="Q117" s="86"/>
      <c r="R117" s="86"/>
      <c r="S117" s="86"/>
      <c r="T117" s="87"/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T117" s="19" t="s">
        <v>161</v>
      </c>
      <c r="AU117" s="19" t="s">
        <v>81</v>
      </c>
    </row>
    <row r="118" s="2" customFormat="1" ht="37.8" customHeight="1">
      <c r="A118" s="40"/>
      <c r="B118" s="41"/>
      <c r="C118" s="214" t="s">
        <v>179</v>
      </c>
      <c r="D118" s="214" t="s">
        <v>154</v>
      </c>
      <c r="E118" s="215" t="s">
        <v>254</v>
      </c>
      <c r="F118" s="216" t="s">
        <v>255</v>
      </c>
      <c r="G118" s="217" t="s">
        <v>239</v>
      </c>
      <c r="H118" s="218">
        <v>120.56399999999999</v>
      </c>
      <c r="I118" s="219"/>
      <c r="J118" s="220">
        <f>ROUND(I118*H118,2)</f>
        <v>0</v>
      </c>
      <c r="K118" s="216" t="s">
        <v>158</v>
      </c>
      <c r="L118" s="46"/>
      <c r="M118" s="221" t="s">
        <v>19</v>
      </c>
      <c r="N118" s="222" t="s">
        <v>43</v>
      </c>
      <c r="O118" s="86"/>
      <c r="P118" s="223">
        <f>O118*H118</f>
        <v>0</v>
      </c>
      <c r="Q118" s="223">
        <v>0</v>
      </c>
      <c r="R118" s="223">
        <f>Q118*H118</f>
        <v>0</v>
      </c>
      <c r="S118" s="223">
        <v>0</v>
      </c>
      <c r="T118" s="224">
        <f>S118*H118</f>
        <v>0</v>
      </c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R118" s="225" t="s">
        <v>159</v>
      </c>
      <c r="AT118" s="225" t="s">
        <v>154</v>
      </c>
      <c r="AU118" s="225" t="s">
        <v>81</v>
      </c>
      <c r="AY118" s="19" t="s">
        <v>152</v>
      </c>
      <c r="BE118" s="226">
        <f>IF(N118="základní",J118,0)</f>
        <v>0</v>
      </c>
      <c r="BF118" s="226">
        <f>IF(N118="snížená",J118,0)</f>
        <v>0</v>
      </c>
      <c r="BG118" s="226">
        <f>IF(N118="zákl. přenesená",J118,0)</f>
        <v>0</v>
      </c>
      <c r="BH118" s="226">
        <f>IF(N118="sníž. přenesená",J118,0)</f>
        <v>0</v>
      </c>
      <c r="BI118" s="226">
        <f>IF(N118="nulová",J118,0)</f>
        <v>0</v>
      </c>
      <c r="BJ118" s="19" t="s">
        <v>79</v>
      </c>
      <c r="BK118" s="226">
        <f>ROUND(I118*H118,2)</f>
        <v>0</v>
      </c>
      <c r="BL118" s="19" t="s">
        <v>159</v>
      </c>
      <c r="BM118" s="225" t="s">
        <v>754</v>
      </c>
    </row>
    <row r="119" s="2" customFormat="1">
      <c r="A119" s="40"/>
      <c r="B119" s="41"/>
      <c r="C119" s="42"/>
      <c r="D119" s="227" t="s">
        <v>161</v>
      </c>
      <c r="E119" s="42"/>
      <c r="F119" s="228" t="s">
        <v>257</v>
      </c>
      <c r="G119" s="42"/>
      <c r="H119" s="42"/>
      <c r="I119" s="229"/>
      <c r="J119" s="42"/>
      <c r="K119" s="42"/>
      <c r="L119" s="46"/>
      <c r="M119" s="230"/>
      <c r="N119" s="231"/>
      <c r="O119" s="86"/>
      <c r="P119" s="86"/>
      <c r="Q119" s="86"/>
      <c r="R119" s="86"/>
      <c r="S119" s="86"/>
      <c r="T119" s="87"/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T119" s="19" t="s">
        <v>161</v>
      </c>
      <c r="AU119" s="19" t="s">
        <v>81</v>
      </c>
    </row>
    <row r="120" s="14" customFormat="1">
      <c r="A120" s="14"/>
      <c r="B120" s="243"/>
      <c r="C120" s="244"/>
      <c r="D120" s="234" t="s">
        <v>163</v>
      </c>
      <c r="E120" s="245" t="s">
        <v>19</v>
      </c>
      <c r="F120" s="246" t="s">
        <v>755</v>
      </c>
      <c r="G120" s="244"/>
      <c r="H120" s="247">
        <v>120.56399999999999</v>
      </c>
      <c r="I120" s="248"/>
      <c r="J120" s="244"/>
      <c r="K120" s="244"/>
      <c r="L120" s="249"/>
      <c r="M120" s="250"/>
      <c r="N120" s="251"/>
      <c r="O120" s="251"/>
      <c r="P120" s="251"/>
      <c r="Q120" s="251"/>
      <c r="R120" s="251"/>
      <c r="S120" s="251"/>
      <c r="T120" s="252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  <c r="AT120" s="253" t="s">
        <v>163</v>
      </c>
      <c r="AU120" s="253" t="s">
        <v>81</v>
      </c>
      <c r="AV120" s="14" t="s">
        <v>81</v>
      </c>
      <c r="AW120" s="14" t="s">
        <v>33</v>
      </c>
      <c r="AX120" s="14" t="s">
        <v>79</v>
      </c>
      <c r="AY120" s="253" t="s">
        <v>152</v>
      </c>
    </row>
    <row r="121" s="2" customFormat="1" ht="37.8" customHeight="1">
      <c r="A121" s="40"/>
      <c r="B121" s="41"/>
      <c r="C121" s="214" t="s">
        <v>187</v>
      </c>
      <c r="D121" s="214" t="s">
        <v>154</v>
      </c>
      <c r="E121" s="215" t="s">
        <v>262</v>
      </c>
      <c r="F121" s="216" t="s">
        <v>263</v>
      </c>
      <c r="G121" s="217" t="s">
        <v>239</v>
      </c>
      <c r="H121" s="218">
        <v>1808.46</v>
      </c>
      <c r="I121" s="219"/>
      <c r="J121" s="220">
        <f>ROUND(I121*H121,2)</f>
        <v>0</v>
      </c>
      <c r="K121" s="216" t="s">
        <v>158</v>
      </c>
      <c r="L121" s="46"/>
      <c r="M121" s="221" t="s">
        <v>19</v>
      </c>
      <c r="N121" s="222" t="s">
        <v>43</v>
      </c>
      <c r="O121" s="86"/>
      <c r="P121" s="223">
        <f>O121*H121</f>
        <v>0</v>
      </c>
      <c r="Q121" s="223">
        <v>0</v>
      </c>
      <c r="R121" s="223">
        <f>Q121*H121</f>
        <v>0</v>
      </c>
      <c r="S121" s="223">
        <v>0</v>
      </c>
      <c r="T121" s="224">
        <f>S121*H121</f>
        <v>0</v>
      </c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R121" s="225" t="s">
        <v>159</v>
      </c>
      <c r="AT121" s="225" t="s">
        <v>154</v>
      </c>
      <c r="AU121" s="225" t="s">
        <v>81</v>
      </c>
      <c r="AY121" s="19" t="s">
        <v>152</v>
      </c>
      <c r="BE121" s="226">
        <f>IF(N121="základní",J121,0)</f>
        <v>0</v>
      </c>
      <c r="BF121" s="226">
        <f>IF(N121="snížená",J121,0)</f>
        <v>0</v>
      </c>
      <c r="BG121" s="226">
        <f>IF(N121="zákl. přenesená",J121,0)</f>
        <v>0</v>
      </c>
      <c r="BH121" s="226">
        <f>IF(N121="sníž. přenesená",J121,0)</f>
        <v>0</v>
      </c>
      <c r="BI121" s="226">
        <f>IF(N121="nulová",J121,0)</f>
        <v>0</v>
      </c>
      <c r="BJ121" s="19" t="s">
        <v>79</v>
      </c>
      <c r="BK121" s="226">
        <f>ROUND(I121*H121,2)</f>
        <v>0</v>
      </c>
      <c r="BL121" s="19" t="s">
        <v>159</v>
      </c>
      <c r="BM121" s="225" t="s">
        <v>756</v>
      </c>
    </row>
    <row r="122" s="2" customFormat="1">
      <c r="A122" s="40"/>
      <c r="B122" s="41"/>
      <c r="C122" s="42"/>
      <c r="D122" s="227" t="s">
        <v>161</v>
      </c>
      <c r="E122" s="42"/>
      <c r="F122" s="228" t="s">
        <v>265</v>
      </c>
      <c r="G122" s="42"/>
      <c r="H122" s="42"/>
      <c r="I122" s="229"/>
      <c r="J122" s="42"/>
      <c r="K122" s="42"/>
      <c r="L122" s="46"/>
      <c r="M122" s="230"/>
      <c r="N122" s="231"/>
      <c r="O122" s="86"/>
      <c r="P122" s="86"/>
      <c r="Q122" s="86"/>
      <c r="R122" s="86"/>
      <c r="S122" s="86"/>
      <c r="T122" s="87"/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T122" s="19" t="s">
        <v>161</v>
      </c>
      <c r="AU122" s="19" t="s">
        <v>81</v>
      </c>
    </row>
    <row r="123" s="14" customFormat="1">
      <c r="A123" s="14"/>
      <c r="B123" s="243"/>
      <c r="C123" s="244"/>
      <c r="D123" s="234" t="s">
        <v>163</v>
      </c>
      <c r="E123" s="245" t="s">
        <v>19</v>
      </c>
      <c r="F123" s="246" t="s">
        <v>757</v>
      </c>
      <c r="G123" s="244"/>
      <c r="H123" s="247">
        <v>1808.46</v>
      </c>
      <c r="I123" s="248"/>
      <c r="J123" s="244"/>
      <c r="K123" s="244"/>
      <c r="L123" s="249"/>
      <c r="M123" s="250"/>
      <c r="N123" s="251"/>
      <c r="O123" s="251"/>
      <c r="P123" s="251"/>
      <c r="Q123" s="251"/>
      <c r="R123" s="251"/>
      <c r="S123" s="251"/>
      <c r="T123" s="252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T123" s="253" t="s">
        <v>163</v>
      </c>
      <c r="AU123" s="253" t="s">
        <v>81</v>
      </c>
      <c r="AV123" s="14" t="s">
        <v>81</v>
      </c>
      <c r="AW123" s="14" t="s">
        <v>33</v>
      </c>
      <c r="AX123" s="14" t="s">
        <v>79</v>
      </c>
      <c r="AY123" s="253" t="s">
        <v>152</v>
      </c>
    </row>
    <row r="124" s="2" customFormat="1" ht="24.15" customHeight="1">
      <c r="A124" s="40"/>
      <c r="B124" s="41"/>
      <c r="C124" s="214" t="s">
        <v>192</v>
      </c>
      <c r="D124" s="214" t="s">
        <v>154</v>
      </c>
      <c r="E124" s="215" t="s">
        <v>268</v>
      </c>
      <c r="F124" s="216" t="s">
        <v>269</v>
      </c>
      <c r="G124" s="217" t="s">
        <v>239</v>
      </c>
      <c r="H124" s="218">
        <v>120.56399999999999</v>
      </c>
      <c r="I124" s="219"/>
      <c r="J124" s="220">
        <f>ROUND(I124*H124,2)</f>
        <v>0</v>
      </c>
      <c r="K124" s="216" t="s">
        <v>158</v>
      </c>
      <c r="L124" s="46"/>
      <c r="M124" s="221" t="s">
        <v>19</v>
      </c>
      <c r="N124" s="222" t="s">
        <v>43</v>
      </c>
      <c r="O124" s="86"/>
      <c r="P124" s="223">
        <f>O124*H124</f>
        <v>0</v>
      </c>
      <c r="Q124" s="223">
        <v>0</v>
      </c>
      <c r="R124" s="223">
        <f>Q124*H124</f>
        <v>0</v>
      </c>
      <c r="S124" s="223">
        <v>0</v>
      </c>
      <c r="T124" s="224">
        <f>S124*H124</f>
        <v>0</v>
      </c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R124" s="225" t="s">
        <v>159</v>
      </c>
      <c r="AT124" s="225" t="s">
        <v>154</v>
      </c>
      <c r="AU124" s="225" t="s">
        <v>81</v>
      </c>
      <c r="AY124" s="19" t="s">
        <v>152</v>
      </c>
      <c r="BE124" s="226">
        <f>IF(N124="základní",J124,0)</f>
        <v>0</v>
      </c>
      <c r="BF124" s="226">
        <f>IF(N124="snížená",J124,0)</f>
        <v>0</v>
      </c>
      <c r="BG124" s="226">
        <f>IF(N124="zákl. přenesená",J124,0)</f>
        <v>0</v>
      </c>
      <c r="BH124" s="226">
        <f>IF(N124="sníž. přenesená",J124,0)</f>
        <v>0</v>
      </c>
      <c r="BI124" s="226">
        <f>IF(N124="nulová",J124,0)</f>
        <v>0</v>
      </c>
      <c r="BJ124" s="19" t="s">
        <v>79</v>
      </c>
      <c r="BK124" s="226">
        <f>ROUND(I124*H124,2)</f>
        <v>0</v>
      </c>
      <c r="BL124" s="19" t="s">
        <v>159</v>
      </c>
      <c r="BM124" s="225" t="s">
        <v>758</v>
      </c>
    </row>
    <row r="125" s="2" customFormat="1">
      <c r="A125" s="40"/>
      <c r="B125" s="41"/>
      <c r="C125" s="42"/>
      <c r="D125" s="227" t="s">
        <v>161</v>
      </c>
      <c r="E125" s="42"/>
      <c r="F125" s="228" t="s">
        <v>271</v>
      </c>
      <c r="G125" s="42"/>
      <c r="H125" s="42"/>
      <c r="I125" s="229"/>
      <c r="J125" s="42"/>
      <c r="K125" s="42"/>
      <c r="L125" s="46"/>
      <c r="M125" s="230"/>
      <c r="N125" s="231"/>
      <c r="O125" s="86"/>
      <c r="P125" s="86"/>
      <c r="Q125" s="86"/>
      <c r="R125" s="86"/>
      <c r="S125" s="86"/>
      <c r="T125" s="87"/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T125" s="19" t="s">
        <v>161</v>
      </c>
      <c r="AU125" s="19" t="s">
        <v>81</v>
      </c>
    </row>
    <row r="126" s="14" customFormat="1">
      <c r="A126" s="14"/>
      <c r="B126" s="243"/>
      <c r="C126" s="244"/>
      <c r="D126" s="234" t="s">
        <v>163</v>
      </c>
      <c r="E126" s="245" t="s">
        <v>19</v>
      </c>
      <c r="F126" s="246" t="s">
        <v>759</v>
      </c>
      <c r="G126" s="244"/>
      <c r="H126" s="247">
        <v>120.56399999999999</v>
      </c>
      <c r="I126" s="248"/>
      <c r="J126" s="244"/>
      <c r="K126" s="244"/>
      <c r="L126" s="249"/>
      <c r="M126" s="250"/>
      <c r="N126" s="251"/>
      <c r="O126" s="251"/>
      <c r="P126" s="251"/>
      <c r="Q126" s="251"/>
      <c r="R126" s="251"/>
      <c r="S126" s="251"/>
      <c r="T126" s="252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T126" s="253" t="s">
        <v>163</v>
      </c>
      <c r="AU126" s="253" t="s">
        <v>81</v>
      </c>
      <c r="AV126" s="14" t="s">
        <v>81</v>
      </c>
      <c r="AW126" s="14" t="s">
        <v>33</v>
      </c>
      <c r="AX126" s="14" t="s">
        <v>79</v>
      </c>
      <c r="AY126" s="253" t="s">
        <v>152</v>
      </c>
    </row>
    <row r="127" s="2" customFormat="1" ht="24.15" customHeight="1">
      <c r="A127" s="40"/>
      <c r="B127" s="41"/>
      <c r="C127" s="214" t="s">
        <v>199</v>
      </c>
      <c r="D127" s="214" t="s">
        <v>154</v>
      </c>
      <c r="E127" s="215" t="s">
        <v>280</v>
      </c>
      <c r="F127" s="216" t="s">
        <v>281</v>
      </c>
      <c r="G127" s="217" t="s">
        <v>282</v>
      </c>
      <c r="H127" s="218">
        <v>217.01499999999999</v>
      </c>
      <c r="I127" s="219"/>
      <c r="J127" s="220">
        <f>ROUND(I127*H127,2)</f>
        <v>0</v>
      </c>
      <c r="K127" s="216" t="s">
        <v>158</v>
      </c>
      <c r="L127" s="46"/>
      <c r="M127" s="221" t="s">
        <v>19</v>
      </c>
      <c r="N127" s="222" t="s">
        <v>43</v>
      </c>
      <c r="O127" s="86"/>
      <c r="P127" s="223">
        <f>O127*H127</f>
        <v>0</v>
      </c>
      <c r="Q127" s="223">
        <v>0</v>
      </c>
      <c r="R127" s="223">
        <f>Q127*H127</f>
        <v>0</v>
      </c>
      <c r="S127" s="223">
        <v>0</v>
      </c>
      <c r="T127" s="224">
        <f>S127*H127</f>
        <v>0</v>
      </c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R127" s="225" t="s">
        <v>159</v>
      </c>
      <c r="AT127" s="225" t="s">
        <v>154</v>
      </c>
      <c r="AU127" s="225" t="s">
        <v>81</v>
      </c>
      <c r="AY127" s="19" t="s">
        <v>152</v>
      </c>
      <c r="BE127" s="226">
        <f>IF(N127="základní",J127,0)</f>
        <v>0</v>
      </c>
      <c r="BF127" s="226">
        <f>IF(N127="snížená",J127,0)</f>
        <v>0</v>
      </c>
      <c r="BG127" s="226">
        <f>IF(N127="zákl. přenesená",J127,0)</f>
        <v>0</v>
      </c>
      <c r="BH127" s="226">
        <f>IF(N127="sníž. přenesená",J127,0)</f>
        <v>0</v>
      </c>
      <c r="BI127" s="226">
        <f>IF(N127="nulová",J127,0)</f>
        <v>0</v>
      </c>
      <c r="BJ127" s="19" t="s">
        <v>79</v>
      </c>
      <c r="BK127" s="226">
        <f>ROUND(I127*H127,2)</f>
        <v>0</v>
      </c>
      <c r="BL127" s="19" t="s">
        <v>159</v>
      </c>
      <c r="BM127" s="225" t="s">
        <v>760</v>
      </c>
    </row>
    <row r="128" s="2" customFormat="1">
      <c r="A128" s="40"/>
      <c r="B128" s="41"/>
      <c r="C128" s="42"/>
      <c r="D128" s="227" t="s">
        <v>161</v>
      </c>
      <c r="E128" s="42"/>
      <c r="F128" s="228" t="s">
        <v>284</v>
      </c>
      <c r="G128" s="42"/>
      <c r="H128" s="42"/>
      <c r="I128" s="229"/>
      <c r="J128" s="42"/>
      <c r="K128" s="42"/>
      <c r="L128" s="46"/>
      <c r="M128" s="230"/>
      <c r="N128" s="231"/>
      <c r="O128" s="86"/>
      <c r="P128" s="86"/>
      <c r="Q128" s="86"/>
      <c r="R128" s="86"/>
      <c r="S128" s="86"/>
      <c r="T128" s="87"/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T128" s="19" t="s">
        <v>161</v>
      </c>
      <c r="AU128" s="19" t="s">
        <v>81</v>
      </c>
    </row>
    <row r="129" s="14" customFormat="1">
      <c r="A129" s="14"/>
      <c r="B129" s="243"/>
      <c r="C129" s="244"/>
      <c r="D129" s="234" t="s">
        <v>163</v>
      </c>
      <c r="E129" s="245" t="s">
        <v>19</v>
      </c>
      <c r="F129" s="246" t="s">
        <v>761</v>
      </c>
      <c r="G129" s="244"/>
      <c r="H129" s="247">
        <v>217.01499999999999</v>
      </c>
      <c r="I129" s="248"/>
      <c r="J129" s="244"/>
      <c r="K129" s="244"/>
      <c r="L129" s="249"/>
      <c r="M129" s="250"/>
      <c r="N129" s="251"/>
      <c r="O129" s="251"/>
      <c r="P129" s="251"/>
      <c r="Q129" s="251"/>
      <c r="R129" s="251"/>
      <c r="S129" s="251"/>
      <c r="T129" s="252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T129" s="253" t="s">
        <v>163</v>
      </c>
      <c r="AU129" s="253" t="s">
        <v>81</v>
      </c>
      <c r="AV129" s="14" t="s">
        <v>81</v>
      </c>
      <c r="AW129" s="14" t="s">
        <v>33</v>
      </c>
      <c r="AX129" s="14" t="s">
        <v>79</v>
      </c>
      <c r="AY129" s="253" t="s">
        <v>152</v>
      </c>
    </row>
    <row r="130" s="2" customFormat="1" ht="24.15" customHeight="1">
      <c r="A130" s="40"/>
      <c r="B130" s="41"/>
      <c r="C130" s="214" t="s">
        <v>204</v>
      </c>
      <c r="D130" s="214" t="s">
        <v>154</v>
      </c>
      <c r="E130" s="215" t="s">
        <v>286</v>
      </c>
      <c r="F130" s="216" t="s">
        <v>287</v>
      </c>
      <c r="G130" s="217" t="s">
        <v>239</v>
      </c>
      <c r="H130" s="218">
        <v>120.56399999999999</v>
      </c>
      <c r="I130" s="219"/>
      <c r="J130" s="220">
        <f>ROUND(I130*H130,2)</f>
        <v>0</v>
      </c>
      <c r="K130" s="216" t="s">
        <v>158</v>
      </c>
      <c r="L130" s="46"/>
      <c r="M130" s="221" t="s">
        <v>19</v>
      </c>
      <c r="N130" s="222" t="s">
        <v>43</v>
      </c>
      <c r="O130" s="86"/>
      <c r="P130" s="223">
        <f>O130*H130</f>
        <v>0</v>
      </c>
      <c r="Q130" s="223">
        <v>0</v>
      </c>
      <c r="R130" s="223">
        <f>Q130*H130</f>
        <v>0</v>
      </c>
      <c r="S130" s="223">
        <v>0</v>
      </c>
      <c r="T130" s="224">
        <f>S130*H130</f>
        <v>0</v>
      </c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R130" s="225" t="s">
        <v>159</v>
      </c>
      <c r="AT130" s="225" t="s">
        <v>154</v>
      </c>
      <c r="AU130" s="225" t="s">
        <v>81</v>
      </c>
      <c r="AY130" s="19" t="s">
        <v>152</v>
      </c>
      <c r="BE130" s="226">
        <f>IF(N130="základní",J130,0)</f>
        <v>0</v>
      </c>
      <c r="BF130" s="226">
        <f>IF(N130="snížená",J130,0)</f>
        <v>0</v>
      </c>
      <c r="BG130" s="226">
        <f>IF(N130="zákl. přenesená",J130,0)</f>
        <v>0</v>
      </c>
      <c r="BH130" s="226">
        <f>IF(N130="sníž. přenesená",J130,0)</f>
        <v>0</v>
      </c>
      <c r="BI130" s="226">
        <f>IF(N130="nulová",J130,0)</f>
        <v>0</v>
      </c>
      <c r="BJ130" s="19" t="s">
        <v>79</v>
      </c>
      <c r="BK130" s="226">
        <f>ROUND(I130*H130,2)</f>
        <v>0</v>
      </c>
      <c r="BL130" s="19" t="s">
        <v>159</v>
      </c>
      <c r="BM130" s="225" t="s">
        <v>762</v>
      </c>
    </row>
    <row r="131" s="2" customFormat="1">
      <c r="A131" s="40"/>
      <c r="B131" s="41"/>
      <c r="C131" s="42"/>
      <c r="D131" s="227" t="s">
        <v>161</v>
      </c>
      <c r="E131" s="42"/>
      <c r="F131" s="228" t="s">
        <v>289</v>
      </c>
      <c r="G131" s="42"/>
      <c r="H131" s="42"/>
      <c r="I131" s="229"/>
      <c r="J131" s="42"/>
      <c r="K131" s="42"/>
      <c r="L131" s="46"/>
      <c r="M131" s="230"/>
      <c r="N131" s="231"/>
      <c r="O131" s="86"/>
      <c r="P131" s="86"/>
      <c r="Q131" s="86"/>
      <c r="R131" s="86"/>
      <c r="S131" s="86"/>
      <c r="T131" s="87"/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T131" s="19" t="s">
        <v>161</v>
      </c>
      <c r="AU131" s="19" t="s">
        <v>81</v>
      </c>
    </row>
    <row r="132" s="14" customFormat="1">
      <c r="A132" s="14"/>
      <c r="B132" s="243"/>
      <c r="C132" s="244"/>
      <c r="D132" s="234" t="s">
        <v>163</v>
      </c>
      <c r="E132" s="245" t="s">
        <v>19</v>
      </c>
      <c r="F132" s="246" t="s">
        <v>759</v>
      </c>
      <c r="G132" s="244"/>
      <c r="H132" s="247">
        <v>120.56399999999999</v>
      </c>
      <c r="I132" s="248"/>
      <c r="J132" s="244"/>
      <c r="K132" s="244"/>
      <c r="L132" s="249"/>
      <c r="M132" s="250"/>
      <c r="N132" s="251"/>
      <c r="O132" s="251"/>
      <c r="P132" s="251"/>
      <c r="Q132" s="251"/>
      <c r="R132" s="251"/>
      <c r="S132" s="251"/>
      <c r="T132" s="252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T132" s="253" t="s">
        <v>163</v>
      </c>
      <c r="AU132" s="253" t="s">
        <v>81</v>
      </c>
      <c r="AV132" s="14" t="s">
        <v>81</v>
      </c>
      <c r="AW132" s="14" t="s">
        <v>33</v>
      </c>
      <c r="AX132" s="14" t="s">
        <v>79</v>
      </c>
      <c r="AY132" s="253" t="s">
        <v>152</v>
      </c>
    </row>
    <row r="133" s="2" customFormat="1" ht="24.15" customHeight="1">
      <c r="A133" s="40"/>
      <c r="B133" s="41"/>
      <c r="C133" s="214" t="s">
        <v>213</v>
      </c>
      <c r="D133" s="214" t="s">
        <v>154</v>
      </c>
      <c r="E133" s="215" t="s">
        <v>763</v>
      </c>
      <c r="F133" s="216" t="s">
        <v>764</v>
      </c>
      <c r="G133" s="217" t="s">
        <v>239</v>
      </c>
      <c r="H133" s="218">
        <v>80.063999999999993</v>
      </c>
      <c r="I133" s="219"/>
      <c r="J133" s="220">
        <f>ROUND(I133*H133,2)</f>
        <v>0</v>
      </c>
      <c r="K133" s="216" t="s">
        <v>158</v>
      </c>
      <c r="L133" s="46"/>
      <c r="M133" s="221" t="s">
        <v>19</v>
      </c>
      <c r="N133" s="222" t="s">
        <v>43</v>
      </c>
      <c r="O133" s="86"/>
      <c r="P133" s="223">
        <f>O133*H133</f>
        <v>0</v>
      </c>
      <c r="Q133" s="223">
        <v>0</v>
      </c>
      <c r="R133" s="223">
        <f>Q133*H133</f>
        <v>0</v>
      </c>
      <c r="S133" s="223">
        <v>0</v>
      </c>
      <c r="T133" s="224">
        <f>S133*H133</f>
        <v>0</v>
      </c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R133" s="225" t="s">
        <v>159</v>
      </c>
      <c r="AT133" s="225" t="s">
        <v>154</v>
      </c>
      <c r="AU133" s="225" t="s">
        <v>81</v>
      </c>
      <c r="AY133" s="19" t="s">
        <v>152</v>
      </c>
      <c r="BE133" s="226">
        <f>IF(N133="základní",J133,0)</f>
        <v>0</v>
      </c>
      <c r="BF133" s="226">
        <f>IF(N133="snížená",J133,0)</f>
        <v>0</v>
      </c>
      <c r="BG133" s="226">
        <f>IF(N133="zákl. přenesená",J133,0)</f>
        <v>0</v>
      </c>
      <c r="BH133" s="226">
        <f>IF(N133="sníž. přenesená",J133,0)</f>
        <v>0</v>
      </c>
      <c r="BI133" s="226">
        <f>IF(N133="nulová",J133,0)</f>
        <v>0</v>
      </c>
      <c r="BJ133" s="19" t="s">
        <v>79</v>
      </c>
      <c r="BK133" s="226">
        <f>ROUND(I133*H133,2)</f>
        <v>0</v>
      </c>
      <c r="BL133" s="19" t="s">
        <v>159</v>
      </c>
      <c r="BM133" s="225" t="s">
        <v>765</v>
      </c>
    </row>
    <row r="134" s="2" customFormat="1">
      <c r="A134" s="40"/>
      <c r="B134" s="41"/>
      <c r="C134" s="42"/>
      <c r="D134" s="227" t="s">
        <v>161</v>
      </c>
      <c r="E134" s="42"/>
      <c r="F134" s="228" t="s">
        <v>766</v>
      </c>
      <c r="G134" s="42"/>
      <c r="H134" s="42"/>
      <c r="I134" s="229"/>
      <c r="J134" s="42"/>
      <c r="K134" s="42"/>
      <c r="L134" s="46"/>
      <c r="M134" s="230"/>
      <c r="N134" s="231"/>
      <c r="O134" s="86"/>
      <c r="P134" s="86"/>
      <c r="Q134" s="86"/>
      <c r="R134" s="86"/>
      <c r="S134" s="86"/>
      <c r="T134" s="87"/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T134" s="19" t="s">
        <v>161</v>
      </c>
      <c r="AU134" s="19" t="s">
        <v>81</v>
      </c>
    </row>
    <row r="135" s="13" customFormat="1">
      <c r="A135" s="13"/>
      <c r="B135" s="232"/>
      <c r="C135" s="233"/>
      <c r="D135" s="234" t="s">
        <v>163</v>
      </c>
      <c r="E135" s="235" t="s">
        <v>19</v>
      </c>
      <c r="F135" s="236" t="s">
        <v>767</v>
      </c>
      <c r="G135" s="233"/>
      <c r="H135" s="235" t="s">
        <v>19</v>
      </c>
      <c r="I135" s="237"/>
      <c r="J135" s="233"/>
      <c r="K135" s="233"/>
      <c r="L135" s="238"/>
      <c r="M135" s="239"/>
      <c r="N135" s="240"/>
      <c r="O135" s="240"/>
      <c r="P135" s="240"/>
      <c r="Q135" s="240"/>
      <c r="R135" s="240"/>
      <c r="S135" s="240"/>
      <c r="T135" s="241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42" t="s">
        <v>163</v>
      </c>
      <c r="AU135" s="242" t="s">
        <v>81</v>
      </c>
      <c r="AV135" s="13" t="s">
        <v>79</v>
      </c>
      <c r="AW135" s="13" t="s">
        <v>33</v>
      </c>
      <c r="AX135" s="13" t="s">
        <v>72</v>
      </c>
      <c r="AY135" s="242" t="s">
        <v>152</v>
      </c>
    </row>
    <row r="136" s="14" customFormat="1">
      <c r="A136" s="14"/>
      <c r="B136" s="243"/>
      <c r="C136" s="244"/>
      <c r="D136" s="234" t="s">
        <v>163</v>
      </c>
      <c r="E136" s="245" t="s">
        <v>19</v>
      </c>
      <c r="F136" s="246" t="s">
        <v>768</v>
      </c>
      <c r="G136" s="244"/>
      <c r="H136" s="247">
        <v>80.063999999999993</v>
      </c>
      <c r="I136" s="248"/>
      <c r="J136" s="244"/>
      <c r="K136" s="244"/>
      <c r="L136" s="249"/>
      <c r="M136" s="250"/>
      <c r="N136" s="251"/>
      <c r="O136" s="251"/>
      <c r="P136" s="251"/>
      <c r="Q136" s="251"/>
      <c r="R136" s="251"/>
      <c r="S136" s="251"/>
      <c r="T136" s="252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T136" s="253" t="s">
        <v>163</v>
      </c>
      <c r="AU136" s="253" t="s">
        <v>81</v>
      </c>
      <c r="AV136" s="14" t="s">
        <v>81</v>
      </c>
      <c r="AW136" s="14" t="s">
        <v>33</v>
      </c>
      <c r="AX136" s="14" t="s">
        <v>79</v>
      </c>
      <c r="AY136" s="253" t="s">
        <v>152</v>
      </c>
    </row>
    <row r="137" s="2" customFormat="1" ht="37.8" customHeight="1">
      <c r="A137" s="40"/>
      <c r="B137" s="41"/>
      <c r="C137" s="214" t="s">
        <v>220</v>
      </c>
      <c r="D137" s="214" t="s">
        <v>154</v>
      </c>
      <c r="E137" s="215" t="s">
        <v>769</v>
      </c>
      <c r="F137" s="216" t="s">
        <v>770</v>
      </c>
      <c r="G137" s="217" t="s">
        <v>239</v>
      </c>
      <c r="H137" s="218">
        <v>60.048000000000002</v>
      </c>
      <c r="I137" s="219"/>
      <c r="J137" s="220">
        <f>ROUND(I137*H137,2)</f>
        <v>0</v>
      </c>
      <c r="K137" s="216" t="s">
        <v>158</v>
      </c>
      <c r="L137" s="46"/>
      <c r="M137" s="221" t="s">
        <v>19</v>
      </c>
      <c r="N137" s="222" t="s">
        <v>43</v>
      </c>
      <c r="O137" s="86"/>
      <c r="P137" s="223">
        <f>O137*H137</f>
        <v>0</v>
      </c>
      <c r="Q137" s="223">
        <v>0</v>
      </c>
      <c r="R137" s="223">
        <f>Q137*H137</f>
        <v>0</v>
      </c>
      <c r="S137" s="223">
        <v>0</v>
      </c>
      <c r="T137" s="224">
        <f>S137*H137</f>
        <v>0</v>
      </c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R137" s="225" t="s">
        <v>159</v>
      </c>
      <c r="AT137" s="225" t="s">
        <v>154</v>
      </c>
      <c r="AU137" s="225" t="s">
        <v>81</v>
      </c>
      <c r="AY137" s="19" t="s">
        <v>152</v>
      </c>
      <c r="BE137" s="226">
        <f>IF(N137="základní",J137,0)</f>
        <v>0</v>
      </c>
      <c r="BF137" s="226">
        <f>IF(N137="snížená",J137,0)</f>
        <v>0</v>
      </c>
      <c r="BG137" s="226">
        <f>IF(N137="zákl. přenesená",J137,0)</f>
        <v>0</v>
      </c>
      <c r="BH137" s="226">
        <f>IF(N137="sníž. přenesená",J137,0)</f>
        <v>0</v>
      </c>
      <c r="BI137" s="226">
        <f>IF(N137="nulová",J137,0)</f>
        <v>0</v>
      </c>
      <c r="BJ137" s="19" t="s">
        <v>79</v>
      </c>
      <c r="BK137" s="226">
        <f>ROUND(I137*H137,2)</f>
        <v>0</v>
      </c>
      <c r="BL137" s="19" t="s">
        <v>159</v>
      </c>
      <c r="BM137" s="225" t="s">
        <v>771</v>
      </c>
    </row>
    <row r="138" s="2" customFormat="1">
      <c r="A138" s="40"/>
      <c r="B138" s="41"/>
      <c r="C138" s="42"/>
      <c r="D138" s="227" t="s">
        <v>161</v>
      </c>
      <c r="E138" s="42"/>
      <c r="F138" s="228" t="s">
        <v>772</v>
      </c>
      <c r="G138" s="42"/>
      <c r="H138" s="42"/>
      <c r="I138" s="229"/>
      <c r="J138" s="42"/>
      <c r="K138" s="42"/>
      <c r="L138" s="46"/>
      <c r="M138" s="230"/>
      <c r="N138" s="231"/>
      <c r="O138" s="86"/>
      <c r="P138" s="86"/>
      <c r="Q138" s="86"/>
      <c r="R138" s="86"/>
      <c r="S138" s="86"/>
      <c r="T138" s="87"/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T138" s="19" t="s">
        <v>161</v>
      </c>
      <c r="AU138" s="19" t="s">
        <v>81</v>
      </c>
    </row>
    <row r="139" s="13" customFormat="1">
      <c r="A139" s="13"/>
      <c r="B139" s="232"/>
      <c r="C139" s="233"/>
      <c r="D139" s="234" t="s">
        <v>163</v>
      </c>
      <c r="E139" s="235" t="s">
        <v>19</v>
      </c>
      <c r="F139" s="236" t="s">
        <v>742</v>
      </c>
      <c r="G139" s="233"/>
      <c r="H139" s="235" t="s">
        <v>19</v>
      </c>
      <c r="I139" s="237"/>
      <c r="J139" s="233"/>
      <c r="K139" s="233"/>
      <c r="L139" s="238"/>
      <c r="M139" s="239"/>
      <c r="N139" s="240"/>
      <c r="O139" s="240"/>
      <c r="P139" s="240"/>
      <c r="Q139" s="240"/>
      <c r="R139" s="240"/>
      <c r="S139" s="240"/>
      <c r="T139" s="241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42" t="s">
        <v>163</v>
      </c>
      <c r="AU139" s="242" t="s">
        <v>81</v>
      </c>
      <c r="AV139" s="13" t="s">
        <v>79</v>
      </c>
      <c r="AW139" s="13" t="s">
        <v>33</v>
      </c>
      <c r="AX139" s="13" t="s">
        <v>72</v>
      </c>
      <c r="AY139" s="242" t="s">
        <v>152</v>
      </c>
    </row>
    <row r="140" s="14" customFormat="1">
      <c r="A140" s="14"/>
      <c r="B140" s="243"/>
      <c r="C140" s="244"/>
      <c r="D140" s="234" t="s">
        <v>163</v>
      </c>
      <c r="E140" s="245" t="s">
        <v>19</v>
      </c>
      <c r="F140" s="246" t="s">
        <v>773</v>
      </c>
      <c r="G140" s="244"/>
      <c r="H140" s="247">
        <v>60.048000000000002</v>
      </c>
      <c r="I140" s="248"/>
      <c r="J140" s="244"/>
      <c r="K140" s="244"/>
      <c r="L140" s="249"/>
      <c r="M140" s="250"/>
      <c r="N140" s="251"/>
      <c r="O140" s="251"/>
      <c r="P140" s="251"/>
      <c r="Q140" s="251"/>
      <c r="R140" s="251"/>
      <c r="S140" s="251"/>
      <c r="T140" s="252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T140" s="253" t="s">
        <v>163</v>
      </c>
      <c r="AU140" s="253" t="s">
        <v>81</v>
      </c>
      <c r="AV140" s="14" t="s">
        <v>81</v>
      </c>
      <c r="AW140" s="14" t="s">
        <v>33</v>
      </c>
      <c r="AX140" s="14" t="s">
        <v>72</v>
      </c>
      <c r="AY140" s="253" t="s">
        <v>152</v>
      </c>
    </row>
    <row r="141" s="15" customFormat="1">
      <c r="A141" s="15"/>
      <c r="B141" s="254"/>
      <c r="C141" s="255"/>
      <c r="D141" s="234" t="s">
        <v>163</v>
      </c>
      <c r="E141" s="256" t="s">
        <v>19</v>
      </c>
      <c r="F141" s="257" t="s">
        <v>212</v>
      </c>
      <c r="G141" s="255"/>
      <c r="H141" s="258">
        <v>60.048000000000002</v>
      </c>
      <c r="I141" s="259"/>
      <c r="J141" s="255"/>
      <c r="K141" s="255"/>
      <c r="L141" s="260"/>
      <c r="M141" s="261"/>
      <c r="N141" s="262"/>
      <c r="O141" s="262"/>
      <c r="P141" s="262"/>
      <c r="Q141" s="262"/>
      <c r="R141" s="262"/>
      <c r="S141" s="262"/>
      <c r="T141" s="263"/>
      <c r="U141" s="15"/>
      <c r="V141" s="15"/>
      <c r="W141" s="15"/>
      <c r="X141" s="15"/>
      <c r="Y141" s="15"/>
      <c r="Z141" s="15"/>
      <c r="AA141" s="15"/>
      <c r="AB141" s="15"/>
      <c r="AC141" s="15"/>
      <c r="AD141" s="15"/>
      <c r="AE141" s="15"/>
      <c r="AT141" s="264" t="s">
        <v>163</v>
      </c>
      <c r="AU141" s="264" t="s">
        <v>81</v>
      </c>
      <c r="AV141" s="15" t="s">
        <v>159</v>
      </c>
      <c r="AW141" s="15" t="s">
        <v>33</v>
      </c>
      <c r="AX141" s="15" t="s">
        <v>79</v>
      </c>
      <c r="AY141" s="264" t="s">
        <v>152</v>
      </c>
    </row>
    <row r="142" s="2" customFormat="1" ht="16.5" customHeight="1">
      <c r="A142" s="40"/>
      <c r="B142" s="41"/>
      <c r="C142" s="265" t="s">
        <v>8</v>
      </c>
      <c r="D142" s="265" t="s">
        <v>298</v>
      </c>
      <c r="E142" s="266" t="s">
        <v>774</v>
      </c>
      <c r="F142" s="267" t="s">
        <v>775</v>
      </c>
      <c r="G142" s="268" t="s">
        <v>282</v>
      </c>
      <c r="H142" s="269">
        <v>120.096</v>
      </c>
      <c r="I142" s="270"/>
      <c r="J142" s="271">
        <f>ROUND(I142*H142,2)</f>
        <v>0</v>
      </c>
      <c r="K142" s="267" t="s">
        <v>158</v>
      </c>
      <c r="L142" s="272"/>
      <c r="M142" s="273" t="s">
        <v>19</v>
      </c>
      <c r="N142" s="274" t="s">
        <v>43</v>
      </c>
      <c r="O142" s="86"/>
      <c r="P142" s="223">
        <f>O142*H142</f>
        <v>0</v>
      </c>
      <c r="Q142" s="223">
        <v>1</v>
      </c>
      <c r="R142" s="223">
        <f>Q142*H142</f>
        <v>120.096</v>
      </c>
      <c r="S142" s="223">
        <v>0</v>
      </c>
      <c r="T142" s="224">
        <f>S142*H142</f>
        <v>0</v>
      </c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R142" s="225" t="s">
        <v>199</v>
      </c>
      <c r="AT142" s="225" t="s">
        <v>298</v>
      </c>
      <c r="AU142" s="225" t="s">
        <v>81</v>
      </c>
      <c r="AY142" s="19" t="s">
        <v>152</v>
      </c>
      <c r="BE142" s="226">
        <f>IF(N142="základní",J142,0)</f>
        <v>0</v>
      </c>
      <c r="BF142" s="226">
        <f>IF(N142="snížená",J142,0)</f>
        <v>0</v>
      </c>
      <c r="BG142" s="226">
        <f>IF(N142="zákl. přenesená",J142,0)</f>
        <v>0</v>
      </c>
      <c r="BH142" s="226">
        <f>IF(N142="sníž. přenesená",J142,0)</f>
        <v>0</v>
      </c>
      <c r="BI142" s="226">
        <f>IF(N142="nulová",J142,0)</f>
        <v>0</v>
      </c>
      <c r="BJ142" s="19" t="s">
        <v>79</v>
      </c>
      <c r="BK142" s="226">
        <f>ROUND(I142*H142,2)</f>
        <v>0</v>
      </c>
      <c r="BL142" s="19" t="s">
        <v>159</v>
      </c>
      <c r="BM142" s="225" t="s">
        <v>776</v>
      </c>
    </row>
    <row r="143" s="14" customFormat="1">
      <c r="A143" s="14"/>
      <c r="B143" s="243"/>
      <c r="C143" s="244"/>
      <c r="D143" s="234" t="s">
        <v>163</v>
      </c>
      <c r="E143" s="244"/>
      <c r="F143" s="246" t="s">
        <v>777</v>
      </c>
      <c r="G143" s="244"/>
      <c r="H143" s="247">
        <v>120.096</v>
      </c>
      <c r="I143" s="248"/>
      <c r="J143" s="244"/>
      <c r="K143" s="244"/>
      <c r="L143" s="249"/>
      <c r="M143" s="250"/>
      <c r="N143" s="251"/>
      <c r="O143" s="251"/>
      <c r="P143" s="251"/>
      <c r="Q143" s="251"/>
      <c r="R143" s="251"/>
      <c r="S143" s="251"/>
      <c r="T143" s="252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T143" s="253" t="s">
        <v>163</v>
      </c>
      <c r="AU143" s="253" t="s">
        <v>81</v>
      </c>
      <c r="AV143" s="14" t="s">
        <v>81</v>
      </c>
      <c r="AW143" s="14" t="s">
        <v>4</v>
      </c>
      <c r="AX143" s="14" t="s">
        <v>79</v>
      </c>
      <c r="AY143" s="253" t="s">
        <v>152</v>
      </c>
    </row>
    <row r="144" s="12" customFormat="1" ht="22.8" customHeight="1">
      <c r="A144" s="12"/>
      <c r="B144" s="198"/>
      <c r="C144" s="199"/>
      <c r="D144" s="200" t="s">
        <v>71</v>
      </c>
      <c r="E144" s="212" t="s">
        <v>159</v>
      </c>
      <c r="F144" s="212" t="s">
        <v>778</v>
      </c>
      <c r="G144" s="199"/>
      <c r="H144" s="199"/>
      <c r="I144" s="202"/>
      <c r="J144" s="213">
        <f>BK144</f>
        <v>0</v>
      </c>
      <c r="K144" s="199"/>
      <c r="L144" s="204"/>
      <c r="M144" s="205"/>
      <c r="N144" s="206"/>
      <c r="O144" s="206"/>
      <c r="P144" s="207">
        <f>SUM(P145:P149)</f>
        <v>0</v>
      </c>
      <c r="Q144" s="206"/>
      <c r="R144" s="207">
        <f>SUM(R145:R149)</f>
        <v>37.845652319999999</v>
      </c>
      <c r="S144" s="206"/>
      <c r="T144" s="208">
        <f>SUM(T145:T149)</f>
        <v>0</v>
      </c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R144" s="209" t="s">
        <v>79</v>
      </c>
      <c r="AT144" s="210" t="s">
        <v>71</v>
      </c>
      <c r="AU144" s="210" t="s">
        <v>79</v>
      </c>
      <c r="AY144" s="209" t="s">
        <v>152</v>
      </c>
      <c r="BK144" s="211">
        <f>SUM(BK145:BK149)</f>
        <v>0</v>
      </c>
    </row>
    <row r="145" s="2" customFormat="1" ht="21.75" customHeight="1">
      <c r="A145" s="40"/>
      <c r="B145" s="41"/>
      <c r="C145" s="214" t="s">
        <v>231</v>
      </c>
      <c r="D145" s="214" t="s">
        <v>154</v>
      </c>
      <c r="E145" s="215" t="s">
        <v>779</v>
      </c>
      <c r="F145" s="216" t="s">
        <v>780</v>
      </c>
      <c r="G145" s="217" t="s">
        <v>239</v>
      </c>
      <c r="H145" s="218">
        <v>20.015999999999998</v>
      </c>
      <c r="I145" s="219"/>
      <c r="J145" s="220">
        <f>ROUND(I145*H145,2)</f>
        <v>0</v>
      </c>
      <c r="K145" s="216" t="s">
        <v>158</v>
      </c>
      <c r="L145" s="46"/>
      <c r="M145" s="221" t="s">
        <v>19</v>
      </c>
      <c r="N145" s="222" t="s">
        <v>43</v>
      </c>
      <c r="O145" s="86"/>
      <c r="P145" s="223">
        <f>O145*H145</f>
        <v>0</v>
      </c>
      <c r="Q145" s="223">
        <v>1.8907700000000001</v>
      </c>
      <c r="R145" s="223">
        <f>Q145*H145</f>
        <v>37.845652319999999</v>
      </c>
      <c r="S145" s="223">
        <v>0</v>
      </c>
      <c r="T145" s="224">
        <f>S145*H145</f>
        <v>0</v>
      </c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R145" s="225" t="s">
        <v>159</v>
      </c>
      <c r="AT145" s="225" t="s">
        <v>154</v>
      </c>
      <c r="AU145" s="225" t="s">
        <v>81</v>
      </c>
      <c r="AY145" s="19" t="s">
        <v>152</v>
      </c>
      <c r="BE145" s="226">
        <f>IF(N145="základní",J145,0)</f>
        <v>0</v>
      </c>
      <c r="BF145" s="226">
        <f>IF(N145="snížená",J145,0)</f>
        <v>0</v>
      </c>
      <c r="BG145" s="226">
        <f>IF(N145="zákl. přenesená",J145,0)</f>
        <v>0</v>
      </c>
      <c r="BH145" s="226">
        <f>IF(N145="sníž. přenesená",J145,0)</f>
        <v>0</v>
      </c>
      <c r="BI145" s="226">
        <f>IF(N145="nulová",J145,0)</f>
        <v>0</v>
      </c>
      <c r="BJ145" s="19" t="s">
        <v>79</v>
      </c>
      <c r="BK145" s="226">
        <f>ROUND(I145*H145,2)</f>
        <v>0</v>
      </c>
      <c r="BL145" s="19" t="s">
        <v>159</v>
      </c>
      <c r="BM145" s="225" t="s">
        <v>781</v>
      </c>
    </row>
    <row r="146" s="2" customFormat="1">
      <c r="A146" s="40"/>
      <c r="B146" s="41"/>
      <c r="C146" s="42"/>
      <c r="D146" s="227" t="s">
        <v>161</v>
      </c>
      <c r="E146" s="42"/>
      <c r="F146" s="228" t="s">
        <v>782</v>
      </c>
      <c r="G146" s="42"/>
      <c r="H146" s="42"/>
      <c r="I146" s="229"/>
      <c r="J146" s="42"/>
      <c r="K146" s="42"/>
      <c r="L146" s="46"/>
      <c r="M146" s="230"/>
      <c r="N146" s="231"/>
      <c r="O146" s="86"/>
      <c r="P146" s="86"/>
      <c r="Q146" s="86"/>
      <c r="R146" s="86"/>
      <c r="S146" s="86"/>
      <c r="T146" s="87"/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T146" s="19" t="s">
        <v>161</v>
      </c>
      <c r="AU146" s="19" t="s">
        <v>81</v>
      </c>
    </row>
    <row r="147" s="13" customFormat="1">
      <c r="A147" s="13"/>
      <c r="B147" s="232"/>
      <c r="C147" s="233"/>
      <c r="D147" s="234" t="s">
        <v>163</v>
      </c>
      <c r="E147" s="235" t="s">
        <v>19</v>
      </c>
      <c r="F147" s="236" t="s">
        <v>742</v>
      </c>
      <c r="G147" s="233"/>
      <c r="H147" s="235" t="s">
        <v>19</v>
      </c>
      <c r="I147" s="237"/>
      <c r="J147" s="233"/>
      <c r="K147" s="233"/>
      <c r="L147" s="238"/>
      <c r="M147" s="239"/>
      <c r="N147" s="240"/>
      <c r="O147" s="240"/>
      <c r="P147" s="240"/>
      <c r="Q147" s="240"/>
      <c r="R147" s="240"/>
      <c r="S147" s="240"/>
      <c r="T147" s="241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42" t="s">
        <v>163</v>
      </c>
      <c r="AU147" s="242" t="s">
        <v>81</v>
      </c>
      <c r="AV147" s="13" t="s">
        <v>79</v>
      </c>
      <c r="AW147" s="13" t="s">
        <v>33</v>
      </c>
      <c r="AX147" s="13" t="s">
        <v>72</v>
      </c>
      <c r="AY147" s="242" t="s">
        <v>152</v>
      </c>
    </row>
    <row r="148" s="14" customFormat="1">
      <c r="A148" s="14"/>
      <c r="B148" s="243"/>
      <c r="C148" s="244"/>
      <c r="D148" s="234" t="s">
        <v>163</v>
      </c>
      <c r="E148" s="245" t="s">
        <v>19</v>
      </c>
      <c r="F148" s="246" t="s">
        <v>783</v>
      </c>
      <c r="G148" s="244"/>
      <c r="H148" s="247">
        <v>20.015999999999998</v>
      </c>
      <c r="I148" s="248"/>
      <c r="J148" s="244"/>
      <c r="K148" s="244"/>
      <c r="L148" s="249"/>
      <c r="M148" s="250"/>
      <c r="N148" s="251"/>
      <c r="O148" s="251"/>
      <c r="P148" s="251"/>
      <c r="Q148" s="251"/>
      <c r="R148" s="251"/>
      <c r="S148" s="251"/>
      <c r="T148" s="252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T148" s="253" t="s">
        <v>163</v>
      </c>
      <c r="AU148" s="253" t="s">
        <v>81</v>
      </c>
      <c r="AV148" s="14" t="s">
        <v>81</v>
      </c>
      <c r="AW148" s="14" t="s">
        <v>33</v>
      </c>
      <c r="AX148" s="14" t="s">
        <v>72</v>
      </c>
      <c r="AY148" s="253" t="s">
        <v>152</v>
      </c>
    </row>
    <row r="149" s="15" customFormat="1">
      <c r="A149" s="15"/>
      <c r="B149" s="254"/>
      <c r="C149" s="255"/>
      <c r="D149" s="234" t="s">
        <v>163</v>
      </c>
      <c r="E149" s="256" t="s">
        <v>19</v>
      </c>
      <c r="F149" s="257" t="s">
        <v>212</v>
      </c>
      <c r="G149" s="255"/>
      <c r="H149" s="258">
        <v>20.015999999999998</v>
      </c>
      <c r="I149" s="259"/>
      <c r="J149" s="255"/>
      <c r="K149" s="255"/>
      <c r="L149" s="260"/>
      <c r="M149" s="261"/>
      <c r="N149" s="262"/>
      <c r="O149" s="262"/>
      <c r="P149" s="262"/>
      <c r="Q149" s="262"/>
      <c r="R149" s="262"/>
      <c r="S149" s="262"/>
      <c r="T149" s="263"/>
      <c r="U149" s="15"/>
      <c r="V149" s="15"/>
      <c r="W149" s="15"/>
      <c r="X149" s="15"/>
      <c r="Y149" s="15"/>
      <c r="Z149" s="15"/>
      <c r="AA149" s="15"/>
      <c r="AB149" s="15"/>
      <c r="AC149" s="15"/>
      <c r="AD149" s="15"/>
      <c r="AE149" s="15"/>
      <c r="AT149" s="264" t="s">
        <v>163</v>
      </c>
      <c r="AU149" s="264" t="s">
        <v>81</v>
      </c>
      <c r="AV149" s="15" t="s">
        <v>159</v>
      </c>
      <c r="AW149" s="15" t="s">
        <v>33</v>
      </c>
      <c r="AX149" s="15" t="s">
        <v>79</v>
      </c>
      <c r="AY149" s="264" t="s">
        <v>152</v>
      </c>
    </row>
    <row r="150" s="12" customFormat="1" ht="22.8" customHeight="1">
      <c r="A150" s="12"/>
      <c r="B150" s="198"/>
      <c r="C150" s="199"/>
      <c r="D150" s="200" t="s">
        <v>71</v>
      </c>
      <c r="E150" s="212" t="s">
        <v>199</v>
      </c>
      <c r="F150" s="212" t="s">
        <v>784</v>
      </c>
      <c r="G150" s="199"/>
      <c r="H150" s="199"/>
      <c r="I150" s="202"/>
      <c r="J150" s="213">
        <f>BK150</f>
        <v>0</v>
      </c>
      <c r="K150" s="199"/>
      <c r="L150" s="204"/>
      <c r="M150" s="205"/>
      <c r="N150" s="206"/>
      <c r="O150" s="206"/>
      <c r="P150" s="207">
        <f>SUM(P151:P217)</f>
        <v>0</v>
      </c>
      <c r="Q150" s="206"/>
      <c r="R150" s="207">
        <f>SUM(R151:R217)</f>
        <v>9.8253154800000004</v>
      </c>
      <c r="S150" s="206"/>
      <c r="T150" s="208">
        <f>SUM(T151:T217)</f>
        <v>28.799999999999997</v>
      </c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R150" s="209" t="s">
        <v>79</v>
      </c>
      <c r="AT150" s="210" t="s">
        <v>71</v>
      </c>
      <c r="AU150" s="210" t="s">
        <v>79</v>
      </c>
      <c r="AY150" s="209" t="s">
        <v>152</v>
      </c>
      <c r="BK150" s="211">
        <f>SUM(BK151:BK217)</f>
        <v>0</v>
      </c>
    </row>
    <row r="151" s="2" customFormat="1" ht="21.75" customHeight="1">
      <c r="A151" s="40"/>
      <c r="B151" s="41"/>
      <c r="C151" s="214" t="s">
        <v>236</v>
      </c>
      <c r="D151" s="214" t="s">
        <v>154</v>
      </c>
      <c r="E151" s="215" t="s">
        <v>785</v>
      </c>
      <c r="F151" s="216" t="s">
        <v>786</v>
      </c>
      <c r="G151" s="217" t="s">
        <v>239</v>
      </c>
      <c r="H151" s="218">
        <v>15</v>
      </c>
      <c r="I151" s="219"/>
      <c r="J151" s="220">
        <f>ROUND(I151*H151,2)</f>
        <v>0</v>
      </c>
      <c r="K151" s="216" t="s">
        <v>158</v>
      </c>
      <c r="L151" s="46"/>
      <c r="M151" s="221" t="s">
        <v>19</v>
      </c>
      <c r="N151" s="222" t="s">
        <v>43</v>
      </c>
      <c r="O151" s="86"/>
      <c r="P151" s="223">
        <f>O151*H151</f>
        <v>0</v>
      </c>
      <c r="Q151" s="223">
        <v>0</v>
      </c>
      <c r="R151" s="223">
        <f>Q151*H151</f>
        <v>0</v>
      </c>
      <c r="S151" s="223">
        <v>1.9199999999999999</v>
      </c>
      <c r="T151" s="224">
        <f>S151*H151</f>
        <v>28.799999999999997</v>
      </c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R151" s="225" t="s">
        <v>159</v>
      </c>
      <c r="AT151" s="225" t="s">
        <v>154</v>
      </c>
      <c r="AU151" s="225" t="s">
        <v>81</v>
      </c>
      <c r="AY151" s="19" t="s">
        <v>152</v>
      </c>
      <c r="BE151" s="226">
        <f>IF(N151="základní",J151,0)</f>
        <v>0</v>
      </c>
      <c r="BF151" s="226">
        <f>IF(N151="snížená",J151,0)</f>
        <v>0</v>
      </c>
      <c r="BG151" s="226">
        <f>IF(N151="zákl. přenesená",J151,0)</f>
        <v>0</v>
      </c>
      <c r="BH151" s="226">
        <f>IF(N151="sníž. přenesená",J151,0)</f>
        <v>0</v>
      </c>
      <c r="BI151" s="226">
        <f>IF(N151="nulová",J151,0)</f>
        <v>0</v>
      </c>
      <c r="BJ151" s="19" t="s">
        <v>79</v>
      </c>
      <c r="BK151" s="226">
        <f>ROUND(I151*H151,2)</f>
        <v>0</v>
      </c>
      <c r="BL151" s="19" t="s">
        <v>159</v>
      </c>
      <c r="BM151" s="225" t="s">
        <v>787</v>
      </c>
    </row>
    <row r="152" s="2" customFormat="1">
      <c r="A152" s="40"/>
      <c r="B152" s="41"/>
      <c r="C152" s="42"/>
      <c r="D152" s="227" t="s">
        <v>161</v>
      </c>
      <c r="E152" s="42"/>
      <c r="F152" s="228" t="s">
        <v>788</v>
      </c>
      <c r="G152" s="42"/>
      <c r="H152" s="42"/>
      <c r="I152" s="229"/>
      <c r="J152" s="42"/>
      <c r="K152" s="42"/>
      <c r="L152" s="46"/>
      <c r="M152" s="230"/>
      <c r="N152" s="231"/>
      <c r="O152" s="86"/>
      <c r="P152" s="86"/>
      <c r="Q152" s="86"/>
      <c r="R152" s="86"/>
      <c r="S152" s="86"/>
      <c r="T152" s="87"/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T152" s="19" t="s">
        <v>161</v>
      </c>
      <c r="AU152" s="19" t="s">
        <v>81</v>
      </c>
    </row>
    <row r="153" s="14" customFormat="1">
      <c r="A153" s="14"/>
      <c r="B153" s="243"/>
      <c r="C153" s="244"/>
      <c r="D153" s="234" t="s">
        <v>163</v>
      </c>
      <c r="E153" s="245" t="s">
        <v>19</v>
      </c>
      <c r="F153" s="246" t="s">
        <v>789</v>
      </c>
      <c r="G153" s="244"/>
      <c r="H153" s="247">
        <v>15</v>
      </c>
      <c r="I153" s="248"/>
      <c r="J153" s="244"/>
      <c r="K153" s="244"/>
      <c r="L153" s="249"/>
      <c r="M153" s="250"/>
      <c r="N153" s="251"/>
      <c r="O153" s="251"/>
      <c r="P153" s="251"/>
      <c r="Q153" s="251"/>
      <c r="R153" s="251"/>
      <c r="S153" s="251"/>
      <c r="T153" s="252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T153" s="253" t="s">
        <v>163</v>
      </c>
      <c r="AU153" s="253" t="s">
        <v>81</v>
      </c>
      <c r="AV153" s="14" t="s">
        <v>81</v>
      </c>
      <c r="AW153" s="14" t="s">
        <v>33</v>
      </c>
      <c r="AX153" s="14" t="s">
        <v>79</v>
      </c>
      <c r="AY153" s="253" t="s">
        <v>152</v>
      </c>
    </row>
    <row r="154" s="2" customFormat="1" ht="16.5" customHeight="1">
      <c r="A154" s="40"/>
      <c r="B154" s="41"/>
      <c r="C154" s="214" t="s">
        <v>246</v>
      </c>
      <c r="D154" s="214" t="s">
        <v>154</v>
      </c>
      <c r="E154" s="215" t="s">
        <v>790</v>
      </c>
      <c r="F154" s="216" t="s">
        <v>791</v>
      </c>
      <c r="G154" s="217" t="s">
        <v>227</v>
      </c>
      <c r="H154" s="218">
        <v>53.700000000000003</v>
      </c>
      <c r="I154" s="219"/>
      <c r="J154" s="220">
        <f>ROUND(I154*H154,2)</f>
        <v>0</v>
      </c>
      <c r="K154" s="216" t="s">
        <v>158</v>
      </c>
      <c r="L154" s="46"/>
      <c r="M154" s="221" t="s">
        <v>19</v>
      </c>
      <c r="N154" s="222" t="s">
        <v>43</v>
      </c>
      <c r="O154" s="86"/>
      <c r="P154" s="223">
        <f>O154*H154</f>
        <v>0</v>
      </c>
      <c r="Q154" s="223">
        <v>1.0000000000000001E-05</v>
      </c>
      <c r="R154" s="223">
        <f>Q154*H154</f>
        <v>0.00053700000000000004</v>
      </c>
      <c r="S154" s="223">
        <v>0</v>
      </c>
      <c r="T154" s="224">
        <f>S154*H154</f>
        <v>0</v>
      </c>
      <c r="U154" s="40"/>
      <c r="V154" s="40"/>
      <c r="W154" s="40"/>
      <c r="X154" s="40"/>
      <c r="Y154" s="40"/>
      <c r="Z154" s="40"/>
      <c r="AA154" s="40"/>
      <c r="AB154" s="40"/>
      <c r="AC154" s="40"/>
      <c r="AD154" s="40"/>
      <c r="AE154" s="40"/>
      <c r="AR154" s="225" t="s">
        <v>159</v>
      </c>
      <c r="AT154" s="225" t="s">
        <v>154</v>
      </c>
      <c r="AU154" s="225" t="s">
        <v>81</v>
      </c>
      <c r="AY154" s="19" t="s">
        <v>152</v>
      </c>
      <c r="BE154" s="226">
        <f>IF(N154="základní",J154,0)</f>
        <v>0</v>
      </c>
      <c r="BF154" s="226">
        <f>IF(N154="snížená",J154,0)</f>
        <v>0</v>
      </c>
      <c r="BG154" s="226">
        <f>IF(N154="zákl. přenesená",J154,0)</f>
        <v>0</v>
      </c>
      <c r="BH154" s="226">
        <f>IF(N154="sníž. přenesená",J154,0)</f>
        <v>0</v>
      </c>
      <c r="BI154" s="226">
        <f>IF(N154="nulová",J154,0)</f>
        <v>0</v>
      </c>
      <c r="BJ154" s="19" t="s">
        <v>79</v>
      </c>
      <c r="BK154" s="226">
        <f>ROUND(I154*H154,2)</f>
        <v>0</v>
      </c>
      <c r="BL154" s="19" t="s">
        <v>159</v>
      </c>
      <c r="BM154" s="225" t="s">
        <v>792</v>
      </c>
    </row>
    <row r="155" s="2" customFormat="1">
      <c r="A155" s="40"/>
      <c r="B155" s="41"/>
      <c r="C155" s="42"/>
      <c r="D155" s="227" t="s">
        <v>161</v>
      </c>
      <c r="E155" s="42"/>
      <c r="F155" s="228" t="s">
        <v>793</v>
      </c>
      <c r="G155" s="42"/>
      <c r="H155" s="42"/>
      <c r="I155" s="229"/>
      <c r="J155" s="42"/>
      <c r="K155" s="42"/>
      <c r="L155" s="46"/>
      <c r="M155" s="230"/>
      <c r="N155" s="231"/>
      <c r="O155" s="86"/>
      <c r="P155" s="86"/>
      <c r="Q155" s="86"/>
      <c r="R155" s="86"/>
      <c r="S155" s="86"/>
      <c r="T155" s="87"/>
      <c r="U155" s="40"/>
      <c r="V155" s="40"/>
      <c r="W155" s="40"/>
      <c r="X155" s="40"/>
      <c r="Y155" s="40"/>
      <c r="Z155" s="40"/>
      <c r="AA155" s="40"/>
      <c r="AB155" s="40"/>
      <c r="AC155" s="40"/>
      <c r="AD155" s="40"/>
      <c r="AE155" s="40"/>
      <c r="AT155" s="19" t="s">
        <v>161</v>
      </c>
      <c r="AU155" s="19" t="s">
        <v>81</v>
      </c>
    </row>
    <row r="156" s="14" customFormat="1">
      <c r="A156" s="14"/>
      <c r="B156" s="243"/>
      <c r="C156" s="244"/>
      <c r="D156" s="234" t="s">
        <v>163</v>
      </c>
      <c r="E156" s="245" t="s">
        <v>19</v>
      </c>
      <c r="F156" s="246" t="s">
        <v>794</v>
      </c>
      <c r="G156" s="244"/>
      <c r="H156" s="247">
        <v>53.700000000000003</v>
      </c>
      <c r="I156" s="248"/>
      <c r="J156" s="244"/>
      <c r="K156" s="244"/>
      <c r="L156" s="249"/>
      <c r="M156" s="250"/>
      <c r="N156" s="251"/>
      <c r="O156" s="251"/>
      <c r="P156" s="251"/>
      <c r="Q156" s="251"/>
      <c r="R156" s="251"/>
      <c r="S156" s="251"/>
      <c r="T156" s="252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T156" s="253" t="s">
        <v>163</v>
      </c>
      <c r="AU156" s="253" t="s">
        <v>81</v>
      </c>
      <c r="AV156" s="14" t="s">
        <v>81</v>
      </c>
      <c r="AW156" s="14" t="s">
        <v>33</v>
      </c>
      <c r="AX156" s="14" t="s">
        <v>79</v>
      </c>
      <c r="AY156" s="253" t="s">
        <v>152</v>
      </c>
    </row>
    <row r="157" s="2" customFormat="1" ht="16.5" customHeight="1">
      <c r="A157" s="40"/>
      <c r="B157" s="41"/>
      <c r="C157" s="265" t="s">
        <v>253</v>
      </c>
      <c r="D157" s="265" t="s">
        <v>298</v>
      </c>
      <c r="E157" s="266" t="s">
        <v>795</v>
      </c>
      <c r="F157" s="267" t="s">
        <v>796</v>
      </c>
      <c r="G157" s="268" t="s">
        <v>227</v>
      </c>
      <c r="H157" s="269">
        <v>54.506</v>
      </c>
      <c r="I157" s="270"/>
      <c r="J157" s="271">
        <f>ROUND(I157*H157,2)</f>
        <v>0</v>
      </c>
      <c r="K157" s="267" t="s">
        <v>158</v>
      </c>
      <c r="L157" s="272"/>
      <c r="M157" s="273" t="s">
        <v>19</v>
      </c>
      <c r="N157" s="274" t="s">
        <v>43</v>
      </c>
      <c r="O157" s="86"/>
      <c r="P157" s="223">
        <f>O157*H157</f>
        <v>0</v>
      </c>
      <c r="Q157" s="223">
        <v>0.00365</v>
      </c>
      <c r="R157" s="223">
        <f>Q157*H157</f>
        <v>0.19894690000000001</v>
      </c>
      <c r="S157" s="223">
        <v>0</v>
      </c>
      <c r="T157" s="224">
        <f>S157*H157</f>
        <v>0</v>
      </c>
      <c r="U157" s="40"/>
      <c r="V157" s="40"/>
      <c r="W157" s="40"/>
      <c r="X157" s="40"/>
      <c r="Y157" s="40"/>
      <c r="Z157" s="40"/>
      <c r="AA157" s="40"/>
      <c r="AB157" s="40"/>
      <c r="AC157" s="40"/>
      <c r="AD157" s="40"/>
      <c r="AE157" s="40"/>
      <c r="AR157" s="225" t="s">
        <v>199</v>
      </c>
      <c r="AT157" s="225" t="s">
        <v>298</v>
      </c>
      <c r="AU157" s="225" t="s">
        <v>81</v>
      </c>
      <c r="AY157" s="19" t="s">
        <v>152</v>
      </c>
      <c r="BE157" s="226">
        <f>IF(N157="základní",J157,0)</f>
        <v>0</v>
      </c>
      <c r="BF157" s="226">
        <f>IF(N157="snížená",J157,0)</f>
        <v>0</v>
      </c>
      <c r="BG157" s="226">
        <f>IF(N157="zákl. přenesená",J157,0)</f>
        <v>0</v>
      </c>
      <c r="BH157" s="226">
        <f>IF(N157="sníž. přenesená",J157,0)</f>
        <v>0</v>
      </c>
      <c r="BI157" s="226">
        <f>IF(N157="nulová",J157,0)</f>
        <v>0</v>
      </c>
      <c r="BJ157" s="19" t="s">
        <v>79</v>
      </c>
      <c r="BK157" s="226">
        <f>ROUND(I157*H157,2)</f>
        <v>0</v>
      </c>
      <c r="BL157" s="19" t="s">
        <v>159</v>
      </c>
      <c r="BM157" s="225" t="s">
        <v>797</v>
      </c>
    </row>
    <row r="158" s="14" customFormat="1">
      <c r="A158" s="14"/>
      <c r="B158" s="243"/>
      <c r="C158" s="244"/>
      <c r="D158" s="234" t="s">
        <v>163</v>
      </c>
      <c r="E158" s="244"/>
      <c r="F158" s="246" t="s">
        <v>798</v>
      </c>
      <c r="G158" s="244"/>
      <c r="H158" s="247">
        <v>54.506</v>
      </c>
      <c r="I158" s="248"/>
      <c r="J158" s="244"/>
      <c r="K158" s="244"/>
      <c r="L158" s="249"/>
      <c r="M158" s="250"/>
      <c r="N158" s="251"/>
      <c r="O158" s="251"/>
      <c r="P158" s="251"/>
      <c r="Q158" s="251"/>
      <c r="R158" s="251"/>
      <c r="S158" s="251"/>
      <c r="T158" s="252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T158" s="253" t="s">
        <v>163</v>
      </c>
      <c r="AU158" s="253" t="s">
        <v>81</v>
      </c>
      <c r="AV158" s="14" t="s">
        <v>81</v>
      </c>
      <c r="AW158" s="14" t="s">
        <v>4</v>
      </c>
      <c r="AX158" s="14" t="s">
        <v>79</v>
      </c>
      <c r="AY158" s="253" t="s">
        <v>152</v>
      </c>
    </row>
    <row r="159" s="2" customFormat="1" ht="16.5" customHeight="1">
      <c r="A159" s="40"/>
      <c r="B159" s="41"/>
      <c r="C159" s="214" t="s">
        <v>261</v>
      </c>
      <c r="D159" s="214" t="s">
        <v>154</v>
      </c>
      <c r="E159" s="215" t="s">
        <v>799</v>
      </c>
      <c r="F159" s="216" t="s">
        <v>800</v>
      </c>
      <c r="G159" s="217" t="s">
        <v>227</v>
      </c>
      <c r="H159" s="218">
        <v>11.1</v>
      </c>
      <c r="I159" s="219"/>
      <c r="J159" s="220">
        <f>ROUND(I159*H159,2)</f>
        <v>0</v>
      </c>
      <c r="K159" s="216" t="s">
        <v>158</v>
      </c>
      <c r="L159" s="46"/>
      <c r="M159" s="221" t="s">
        <v>19</v>
      </c>
      <c r="N159" s="222" t="s">
        <v>43</v>
      </c>
      <c r="O159" s="86"/>
      <c r="P159" s="223">
        <f>O159*H159</f>
        <v>0</v>
      </c>
      <c r="Q159" s="223">
        <v>1.0000000000000001E-05</v>
      </c>
      <c r="R159" s="223">
        <f>Q159*H159</f>
        <v>0.000111</v>
      </c>
      <c r="S159" s="223">
        <v>0</v>
      </c>
      <c r="T159" s="224">
        <f>S159*H159</f>
        <v>0</v>
      </c>
      <c r="U159" s="40"/>
      <c r="V159" s="40"/>
      <c r="W159" s="40"/>
      <c r="X159" s="40"/>
      <c r="Y159" s="40"/>
      <c r="Z159" s="40"/>
      <c r="AA159" s="40"/>
      <c r="AB159" s="40"/>
      <c r="AC159" s="40"/>
      <c r="AD159" s="40"/>
      <c r="AE159" s="40"/>
      <c r="AR159" s="225" t="s">
        <v>159</v>
      </c>
      <c r="AT159" s="225" t="s">
        <v>154</v>
      </c>
      <c r="AU159" s="225" t="s">
        <v>81</v>
      </c>
      <c r="AY159" s="19" t="s">
        <v>152</v>
      </c>
      <c r="BE159" s="226">
        <f>IF(N159="základní",J159,0)</f>
        <v>0</v>
      </c>
      <c r="BF159" s="226">
        <f>IF(N159="snížená",J159,0)</f>
        <v>0</v>
      </c>
      <c r="BG159" s="226">
        <f>IF(N159="zákl. přenesená",J159,0)</f>
        <v>0</v>
      </c>
      <c r="BH159" s="226">
        <f>IF(N159="sníž. přenesená",J159,0)</f>
        <v>0</v>
      </c>
      <c r="BI159" s="226">
        <f>IF(N159="nulová",J159,0)</f>
        <v>0</v>
      </c>
      <c r="BJ159" s="19" t="s">
        <v>79</v>
      </c>
      <c r="BK159" s="226">
        <f>ROUND(I159*H159,2)</f>
        <v>0</v>
      </c>
      <c r="BL159" s="19" t="s">
        <v>159</v>
      </c>
      <c r="BM159" s="225" t="s">
        <v>801</v>
      </c>
    </row>
    <row r="160" s="2" customFormat="1">
      <c r="A160" s="40"/>
      <c r="B160" s="41"/>
      <c r="C160" s="42"/>
      <c r="D160" s="227" t="s">
        <v>161</v>
      </c>
      <c r="E160" s="42"/>
      <c r="F160" s="228" t="s">
        <v>802</v>
      </c>
      <c r="G160" s="42"/>
      <c r="H160" s="42"/>
      <c r="I160" s="229"/>
      <c r="J160" s="42"/>
      <c r="K160" s="42"/>
      <c r="L160" s="46"/>
      <c r="M160" s="230"/>
      <c r="N160" s="231"/>
      <c r="O160" s="86"/>
      <c r="P160" s="86"/>
      <c r="Q160" s="86"/>
      <c r="R160" s="86"/>
      <c r="S160" s="86"/>
      <c r="T160" s="87"/>
      <c r="U160" s="40"/>
      <c r="V160" s="40"/>
      <c r="W160" s="40"/>
      <c r="X160" s="40"/>
      <c r="Y160" s="40"/>
      <c r="Z160" s="40"/>
      <c r="AA160" s="40"/>
      <c r="AB160" s="40"/>
      <c r="AC160" s="40"/>
      <c r="AD160" s="40"/>
      <c r="AE160" s="40"/>
      <c r="AT160" s="19" t="s">
        <v>161</v>
      </c>
      <c r="AU160" s="19" t="s">
        <v>81</v>
      </c>
    </row>
    <row r="161" s="14" customFormat="1">
      <c r="A161" s="14"/>
      <c r="B161" s="243"/>
      <c r="C161" s="244"/>
      <c r="D161" s="234" t="s">
        <v>163</v>
      </c>
      <c r="E161" s="245" t="s">
        <v>19</v>
      </c>
      <c r="F161" s="246" t="s">
        <v>803</v>
      </c>
      <c r="G161" s="244"/>
      <c r="H161" s="247">
        <v>11.1</v>
      </c>
      <c r="I161" s="248"/>
      <c r="J161" s="244"/>
      <c r="K161" s="244"/>
      <c r="L161" s="249"/>
      <c r="M161" s="250"/>
      <c r="N161" s="251"/>
      <c r="O161" s="251"/>
      <c r="P161" s="251"/>
      <c r="Q161" s="251"/>
      <c r="R161" s="251"/>
      <c r="S161" s="251"/>
      <c r="T161" s="252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T161" s="253" t="s">
        <v>163</v>
      </c>
      <c r="AU161" s="253" t="s">
        <v>81</v>
      </c>
      <c r="AV161" s="14" t="s">
        <v>81</v>
      </c>
      <c r="AW161" s="14" t="s">
        <v>33</v>
      </c>
      <c r="AX161" s="14" t="s">
        <v>79</v>
      </c>
      <c r="AY161" s="253" t="s">
        <v>152</v>
      </c>
    </row>
    <row r="162" s="2" customFormat="1" ht="16.5" customHeight="1">
      <c r="A162" s="40"/>
      <c r="B162" s="41"/>
      <c r="C162" s="265" t="s">
        <v>267</v>
      </c>
      <c r="D162" s="265" t="s">
        <v>298</v>
      </c>
      <c r="E162" s="266" t="s">
        <v>804</v>
      </c>
      <c r="F162" s="267" t="s">
        <v>805</v>
      </c>
      <c r="G162" s="268" t="s">
        <v>227</v>
      </c>
      <c r="H162" s="269">
        <v>11.267</v>
      </c>
      <c r="I162" s="270"/>
      <c r="J162" s="271">
        <f>ROUND(I162*H162,2)</f>
        <v>0</v>
      </c>
      <c r="K162" s="267" t="s">
        <v>158</v>
      </c>
      <c r="L162" s="272"/>
      <c r="M162" s="273" t="s">
        <v>19</v>
      </c>
      <c r="N162" s="274" t="s">
        <v>43</v>
      </c>
      <c r="O162" s="86"/>
      <c r="P162" s="223">
        <f>O162*H162</f>
        <v>0</v>
      </c>
      <c r="Q162" s="223">
        <v>0.0051399999999999996</v>
      </c>
      <c r="R162" s="223">
        <f>Q162*H162</f>
        <v>0.057912379999999992</v>
      </c>
      <c r="S162" s="223">
        <v>0</v>
      </c>
      <c r="T162" s="224">
        <f>S162*H162</f>
        <v>0</v>
      </c>
      <c r="U162" s="40"/>
      <c r="V162" s="40"/>
      <c r="W162" s="40"/>
      <c r="X162" s="40"/>
      <c r="Y162" s="40"/>
      <c r="Z162" s="40"/>
      <c r="AA162" s="40"/>
      <c r="AB162" s="40"/>
      <c r="AC162" s="40"/>
      <c r="AD162" s="40"/>
      <c r="AE162" s="40"/>
      <c r="AR162" s="225" t="s">
        <v>199</v>
      </c>
      <c r="AT162" s="225" t="s">
        <v>298</v>
      </c>
      <c r="AU162" s="225" t="s">
        <v>81</v>
      </c>
      <c r="AY162" s="19" t="s">
        <v>152</v>
      </c>
      <c r="BE162" s="226">
        <f>IF(N162="základní",J162,0)</f>
        <v>0</v>
      </c>
      <c r="BF162" s="226">
        <f>IF(N162="snížená",J162,0)</f>
        <v>0</v>
      </c>
      <c r="BG162" s="226">
        <f>IF(N162="zákl. přenesená",J162,0)</f>
        <v>0</v>
      </c>
      <c r="BH162" s="226">
        <f>IF(N162="sníž. přenesená",J162,0)</f>
        <v>0</v>
      </c>
      <c r="BI162" s="226">
        <f>IF(N162="nulová",J162,0)</f>
        <v>0</v>
      </c>
      <c r="BJ162" s="19" t="s">
        <v>79</v>
      </c>
      <c r="BK162" s="226">
        <f>ROUND(I162*H162,2)</f>
        <v>0</v>
      </c>
      <c r="BL162" s="19" t="s">
        <v>159</v>
      </c>
      <c r="BM162" s="225" t="s">
        <v>806</v>
      </c>
    </row>
    <row r="163" s="14" customFormat="1">
      <c r="A163" s="14"/>
      <c r="B163" s="243"/>
      <c r="C163" s="244"/>
      <c r="D163" s="234" t="s">
        <v>163</v>
      </c>
      <c r="E163" s="244"/>
      <c r="F163" s="246" t="s">
        <v>807</v>
      </c>
      <c r="G163" s="244"/>
      <c r="H163" s="247">
        <v>11.267</v>
      </c>
      <c r="I163" s="248"/>
      <c r="J163" s="244"/>
      <c r="K163" s="244"/>
      <c r="L163" s="249"/>
      <c r="M163" s="250"/>
      <c r="N163" s="251"/>
      <c r="O163" s="251"/>
      <c r="P163" s="251"/>
      <c r="Q163" s="251"/>
      <c r="R163" s="251"/>
      <c r="S163" s="251"/>
      <c r="T163" s="252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T163" s="253" t="s">
        <v>163</v>
      </c>
      <c r="AU163" s="253" t="s">
        <v>81</v>
      </c>
      <c r="AV163" s="14" t="s">
        <v>81</v>
      </c>
      <c r="AW163" s="14" t="s">
        <v>4</v>
      </c>
      <c r="AX163" s="14" t="s">
        <v>79</v>
      </c>
      <c r="AY163" s="253" t="s">
        <v>152</v>
      </c>
    </row>
    <row r="164" s="2" customFormat="1" ht="16.5" customHeight="1">
      <c r="A164" s="40"/>
      <c r="B164" s="41"/>
      <c r="C164" s="214" t="s">
        <v>272</v>
      </c>
      <c r="D164" s="214" t="s">
        <v>154</v>
      </c>
      <c r="E164" s="215" t="s">
        <v>808</v>
      </c>
      <c r="F164" s="216" t="s">
        <v>809</v>
      </c>
      <c r="G164" s="217" t="s">
        <v>227</v>
      </c>
      <c r="H164" s="218">
        <v>102</v>
      </c>
      <c r="I164" s="219"/>
      <c r="J164" s="220">
        <f>ROUND(I164*H164,2)</f>
        <v>0</v>
      </c>
      <c r="K164" s="216" t="s">
        <v>158</v>
      </c>
      <c r="L164" s="46"/>
      <c r="M164" s="221" t="s">
        <v>19</v>
      </c>
      <c r="N164" s="222" t="s">
        <v>43</v>
      </c>
      <c r="O164" s="86"/>
      <c r="P164" s="223">
        <f>O164*H164</f>
        <v>0</v>
      </c>
      <c r="Q164" s="223">
        <v>2.0000000000000002E-05</v>
      </c>
      <c r="R164" s="223">
        <f>Q164*H164</f>
        <v>0.0020400000000000001</v>
      </c>
      <c r="S164" s="223">
        <v>0</v>
      </c>
      <c r="T164" s="224">
        <f>S164*H164</f>
        <v>0</v>
      </c>
      <c r="U164" s="40"/>
      <c r="V164" s="40"/>
      <c r="W164" s="40"/>
      <c r="X164" s="40"/>
      <c r="Y164" s="40"/>
      <c r="Z164" s="40"/>
      <c r="AA164" s="40"/>
      <c r="AB164" s="40"/>
      <c r="AC164" s="40"/>
      <c r="AD164" s="40"/>
      <c r="AE164" s="40"/>
      <c r="AR164" s="225" t="s">
        <v>159</v>
      </c>
      <c r="AT164" s="225" t="s">
        <v>154</v>
      </c>
      <c r="AU164" s="225" t="s">
        <v>81</v>
      </c>
      <c r="AY164" s="19" t="s">
        <v>152</v>
      </c>
      <c r="BE164" s="226">
        <f>IF(N164="základní",J164,0)</f>
        <v>0</v>
      </c>
      <c r="BF164" s="226">
        <f>IF(N164="snížená",J164,0)</f>
        <v>0</v>
      </c>
      <c r="BG164" s="226">
        <f>IF(N164="zákl. přenesená",J164,0)</f>
        <v>0</v>
      </c>
      <c r="BH164" s="226">
        <f>IF(N164="sníž. přenesená",J164,0)</f>
        <v>0</v>
      </c>
      <c r="BI164" s="226">
        <f>IF(N164="nulová",J164,0)</f>
        <v>0</v>
      </c>
      <c r="BJ164" s="19" t="s">
        <v>79</v>
      </c>
      <c r="BK164" s="226">
        <f>ROUND(I164*H164,2)</f>
        <v>0</v>
      </c>
      <c r="BL164" s="19" t="s">
        <v>159</v>
      </c>
      <c r="BM164" s="225" t="s">
        <v>810</v>
      </c>
    </row>
    <row r="165" s="2" customFormat="1">
      <c r="A165" s="40"/>
      <c r="B165" s="41"/>
      <c r="C165" s="42"/>
      <c r="D165" s="227" t="s">
        <v>161</v>
      </c>
      <c r="E165" s="42"/>
      <c r="F165" s="228" t="s">
        <v>811</v>
      </c>
      <c r="G165" s="42"/>
      <c r="H165" s="42"/>
      <c r="I165" s="229"/>
      <c r="J165" s="42"/>
      <c r="K165" s="42"/>
      <c r="L165" s="46"/>
      <c r="M165" s="230"/>
      <c r="N165" s="231"/>
      <c r="O165" s="86"/>
      <c r="P165" s="86"/>
      <c r="Q165" s="86"/>
      <c r="R165" s="86"/>
      <c r="S165" s="86"/>
      <c r="T165" s="87"/>
      <c r="U165" s="40"/>
      <c r="V165" s="40"/>
      <c r="W165" s="40"/>
      <c r="X165" s="40"/>
      <c r="Y165" s="40"/>
      <c r="Z165" s="40"/>
      <c r="AA165" s="40"/>
      <c r="AB165" s="40"/>
      <c r="AC165" s="40"/>
      <c r="AD165" s="40"/>
      <c r="AE165" s="40"/>
      <c r="AT165" s="19" t="s">
        <v>161</v>
      </c>
      <c r="AU165" s="19" t="s">
        <v>81</v>
      </c>
    </row>
    <row r="166" s="14" customFormat="1">
      <c r="A166" s="14"/>
      <c r="B166" s="243"/>
      <c r="C166" s="244"/>
      <c r="D166" s="234" t="s">
        <v>163</v>
      </c>
      <c r="E166" s="245" t="s">
        <v>19</v>
      </c>
      <c r="F166" s="246" t="s">
        <v>812</v>
      </c>
      <c r="G166" s="244"/>
      <c r="H166" s="247">
        <v>102</v>
      </c>
      <c r="I166" s="248"/>
      <c r="J166" s="244"/>
      <c r="K166" s="244"/>
      <c r="L166" s="249"/>
      <c r="M166" s="250"/>
      <c r="N166" s="251"/>
      <c r="O166" s="251"/>
      <c r="P166" s="251"/>
      <c r="Q166" s="251"/>
      <c r="R166" s="251"/>
      <c r="S166" s="251"/>
      <c r="T166" s="252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T166" s="253" t="s">
        <v>163</v>
      </c>
      <c r="AU166" s="253" t="s">
        <v>81</v>
      </c>
      <c r="AV166" s="14" t="s">
        <v>81</v>
      </c>
      <c r="AW166" s="14" t="s">
        <v>33</v>
      </c>
      <c r="AX166" s="14" t="s">
        <v>72</v>
      </c>
      <c r="AY166" s="253" t="s">
        <v>152</v>
      </c>
    </row>
    <row r="167" s="15" customFormat="1">
      <c r="A167" s="15"/>
      <c r="B167" s="254"/>
      <c r="C167" s="255"/>
      <c r="D167" s="234" t="s">
        <v>163</v>
      </c>
      <c r="E167" s="256" t="s">
        <v>19</v>
      </c>
      <c r="F167" s="257" t="s">
        <v>212</v>
      </c>
      <c r="G167" s="255"/>
      <c r="H167" s="258">
        <v>102</v>
      </c>
      <c r="I167" s="259"/>
      <c r="J167" s="255"/>
      <c r="K167" s="255"/>
      <c r="L167" s="260"/>
      <c r="M167" s="261"/>
      <c r="N167" s="262"/>
      <c r="O167" s="262"/>
      <c r="P167" s="262"/>
      <c r="Q167" s="262"/>
      <c r="R167" s="262"/>
      <c r="S167" s="262"/>
      <c r="T167" s="263"/>
      <c r="U167" s="15"/>
      <c r="V167" s="15"/>
      <c r="W167" s="15"/>
      <c r="X167" s="15"/>
      <c r="Y167" s="15"/>
      <c r="Z167" s="15"/>
      <c r="AA167" s="15"/>
      <c r="AB167" s="15"/>
      <c r="AC167" s="15"/>
      <c r="AD167" s="15"/>
      <c r="AE167" s="15"/>
      <c r="AT167" s="264" t="s">
        <v>163</v>
      </c>
      <c r="AU167" s="264" t="s">
        <v>81</v>
      </c>
      <c r="AV167" s="15" t="s">
        <v>159</v>
      </c>
      <c r="AW167" s="15" t="s">
        <v>33</v>
      </c>
      <c r="AX167" s="15" t="s">
        <v>79</v>
      </c>
      <c r="AY167" s="264" t="s">
        <v>152</v>
      </c>
    </row>
    <row r="168" s="2" customFormat="1" ht="16.5" customHeight="1">
      <c r="A168" s="40"/>
      <c r="B168" s="41"/>
      <c r="C168" s="265" t="s">
        <v>165</v>
      </c>
      <c r="D168" s="265" t="s">
        <v>298</v>
      </c>
      <c r="E168" s="266" t="s">
        <v>813</v>
      </c>
      <c r="F168" s="267" t="s">
        <v>814</v>
      </c>
      <c r="G168" s="268" t="s">
        <v>227</v>
      </c>
      <c r="H168" s="269">
        <v>103.53</v>
      </c>
      <c r="I168" s="270"/>
      <c r="J168" s="271">
        <f>ROUND(I168*H168,2)</f>
        <v>0</v>
      </c>
      <c r="K168" s="267" t="s">
        <v>158</v>
      </c>
      <c r="L168" s="272"/>
      <c r="M168" s="273" t="s">
        <v>19</v>
      </c>
      <c r="N168" s="274" t="s">
        <v>43</v>
      </c>
      <c r="O168" s="86"/>
      <c r="P168" s="223">
        <f>O168*H168</f>
        <v>0</v>
      </c>
      <c r="Q168" s="223">
        <v>0.01274</v>
      </c>
      <c r="R168" s="223">
        <f>Q168*H168</f>
        <v>1.3189721999999999</v>
      </c>
      <c r="S168" s="223">
        <v>0</v>
      </c>
      <c r="T168" s="224">
        <f>S168*H168</f>
        <v>0</v>
      </c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  <c r="AE168" s="40"/>
      <c r="AR168" s="225" t="s">
        <v>199</v>
      </c>
      <c r="AT168" s="225" t="s">
        <v>298</v>
      </c>
      <c r="AU168" s="225" t="s">
        <v>81</v>
      </c>
      <c r="AY168" s="19" t="s">
        <v>152</v>
      </c>
      <c r="BE168" s="226">
        <f>IF(N168="základní",J168,0)</f>
        <v>0</v>
      </c>
      <c r="BF168" s="226">
        <f>IF(N168="snížená",J168,0)</f>
        <v>0</v>
      </c>
      <c r="BG168" s="226">
        <f>IF(N168="zákl. přenesená",J168,0)</f>
        <v>0</v>
      </c>
      <c r="BH168" s="226">
        <f>IF(N168="sníž. přenesená",J168,0)</f>
        <v>0</v>
      </c>
      <c r="BI168" s="226">
        <f>IF(N168="nulová",J168,0)</f>
        <v>0</v>
      </c>
      <c r="BJ168" s="19" t="s">
        <v>79</v>
      </c>
      <c r="BK168" s="226">
        <f>ROUND(I168*H168,2)</f>
        <v>0</v>
      </c>
      <c r="BL168" s="19" t="s">
        <v>159</v>
      </c>
      <c r="BM168" s="225" t="s">
        <v>815</v>
      </c>
    </row>
    <row r="169" s="14" customFormat="1">
      <c r="A169" s="14"/>
      <c r="B169" s="243"/>
      <c r="C169" s="244"/>
      <c r="D169" s="234" t="s">
        <v>163</v>
      </c>
      <c r="E169" s="244"/>
      <c r="F169" s="246" t="s">
        <v>816</v>
      </c>
      <c r="G169" s="244"/>
      <c r="H169" s="247">
        <v>103.53</v>
      </c>
      <c r="I169" s="248"/>
      <c r="J169" s="244"/>
      <c r="K169" s="244"/>
      <c r="L169" s="249"/>
      <c r="M169" s="250"/>
      <c r="N169" s="251"/>
      <c r="O169" s="251"/>
      <c r="P169" s="251"/>
      <c r="Q169" s="251"/>
      <c r="R169" s="251"/>
      <c r="S169" s="251"/>
      <c r="T169" s="252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T169" s="253" t="s">
        <v>163</v>
      </c>
      <c r="AU169" s="253" t="s">
        <v>81</v>
      </c>
      <c r="AV169" s="14" t="s">
        <v>81</v>
      </c>
      <c r="AW169" s="14" t="s">
        <v>4</v>
      </c>
      <c r="AX169" s="14" t="s">
        <v>79</v>
      </c>
      <c r="AY169" s="253" t="s">
        <v>152</v>
      </c>
    </row>
    <row r="170" s="2" customFormat="1" ht="24.15" customHeight="1">
      <c r="A170" s="40"/>
      <c r="B170" s="41"/>
      <c r="C170" s="214" t="s">
        <v>7</v>
      </c>
      <c r="D170" s="214" t="s">
        <v>154</v>
      </c>
      <c r="E170" s="215" t="s">
        <v>817</v>
      </c>
      <c r="F170" s="216" t="s">
        <v>818</v>
      </c>
      <c r="G170" s="217" t="s">
        <v>157</v>
      </c>
      <c r="H170" s="218">
        <v>8</v>
      </c>
      <c r="I170" s="219"/>
      <c r="J170" s="220">
        <f>ROUND(I170*H170,2)</f>
        <v>0</v>
      </c>
      <c r="K170" s="216" t="s">
        <v>158</v>
      </c>
      <c r="L170" s="46"/>
      <c r="M170" s="221" t="s">
        <v>19</v>
      </c>
      <c r="N170" s="222" t="s">
        <v>43</v>
      </c>
      <c r="O170" s="86"/>
      <c r="P170" s="223">
        <f>O170*H170</f>
        <v>0</v>
      </c>
      <c r="Q170" s="223">
        <v>0</v>
      </c>
      <c r="R170" s="223">
        <f>Q170*H170</f>
        <v>0</v>
      </c>
      <c r="S170" s="223">
        <v>0</v>
      </c>
      <c r="T170" s="224">
        <f>S170*H170</f>
        <v>0</v>
      </c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  <c r="AE170" s="40"/>
      <c r="AR170" s="225" t="s">
        <v>159</v>
      </c>
      <c r="AT170" s="225" t="s">
        <v>154</v>
      </c>
      <c r="AU170" s="225" t="s">
        <v>81</v>
      </c>
      <c r="AY170" s="19" t="s">
        <v>152</v>
      </c>
      <c r="BE170" s="226">
        <f>IF(N170="základní",J170,0)</f>
        <v>0</v>
      </c>
      <c r="BF170" s="226">
        <f>IF(N170="snížená",J170,0)</f>
        <v>0</v>
      </c>
      <c r="BG170" s="226">
        <f>IF(N170="zákl. přenesená",J170,0)</f>
        <v>0</v>
      </c>
      <c r="BH170" s="226">
        <f>IF(N170="sníž. přenesená",J170,0)</f>
        <v>0</v>
      </c>
      <c r="BI170" s="226">
        <f>IF(N170="nulová",J170,0)</f>
        <v>0</v>
      </c>
      <c r="BJ170" s="19" t="s">
        <v>79</v>
      </c>
      <c r="BK170" s="226">
        <f>ROUND(I170*H170,2)</f>
        <v>0</v>
      </c>
      <c r="BL170" s="19" t="s">
        <v>159</v>
      </c>
      <c r="BM170" s="225" t="s">
        <v>819</v>
      </c>
    </row>
    <row r="171" s="2" customFormat="1">
      <c r="A171" s="40"/>
      <c r="B171" s="41"/>
      <c r="C171" s="42"/>
      <c r="D171" s="227" t="s">
        <v>161</v>
      </c>
      <c r="E171" s="42"/>
      <c r="F171" s="228" t="s">
        <v>820</v>
      </c>
      <c r="G171" s="42"/>
      <c r="H171" s="42"/>
      <c r="I171" s="229"/>
      <c r="J171" s="42"/>
      <c r="K171" s="42"/>
      <c r="L171" s="46"/>
      <c r="M171" s="230"/>
      <c r="N171" s="231"/>
      <c r="O171" s="86"/>
      <c r="P171" s="86"/>
      <c r="Q171" s="86"/>
      <c r="R171" s="86"/>
      <c r="S171" s="86"/>
      <c r="T171" s="87"/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  <c r="AE171" s="40"/>
      <c r="AT171" s="19" t="s">
        <v>161</v>
      </c>
      <c r="AU171" s="19" t="s">
        <v>81</v>
      </c>
    </row>
    <row r="172" s="14" customFormat="1">
      <c r="A172" s="14"/>
      <c r="B172" s="243"/>
      <c r="C172" s="244"/>
      <c r="D172" s="234" t="s">
        <v>163</v>
      </c>
      <c r="E172" s="245" t="s">
        <v>19</v>
      </c>
      <c r="F172" s="246" t="s">
        <v>821</v>
      </c>
      <c r="G172" s="244"/>
      <c r="H172" s="247">
        <v>8</v>
      </c>
      <c r="I172" s="248"/>
      <c r="J172" s="244"/>
      <c r="K172" s="244"/>
      <c r="L172" s="249"/>
      <c r="M172" s="250"/>
      <c r="N172" s="251"/>
      <c r="O172" s="251"/>
      <c r="P172" s="251"/>
      <c r="Q172" s="251"/>
      <c r="R172" s="251"/>
      <c r="S172" s="251"/>
      <c r="T172" s="252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T172" s="253" t="s">
        <v>163</v>
      </c>
      <c r="AU172" s="253" t="s">
        <v>81</v>
      </c>
      <c r="AV172" s="14" t="s">
        <v>81</v>
      </c>
      <c r="AW172" s="14" t="s">
        <v>33</v>
      </c>
      <c r="AX172" s="14" t="s">
        <v>79</v>
      </c>
      <c r="AY172" s="253" t="s">
        <v>152</v>
      </c>
    </row>
    <row r="173" s="2" customFormat="1" ht="16.5" customHeight="1">
      <c r="A173" s="40"/>
      <c r="B173" s="41"/>
      <c r="C173" s="265" t="s">
        <v>291</v>
      </c>
      <c r="D173" s="265" t="s">
        <v>298</v>
      </c>
      <c r="E173" s="266" t="s">
        <v>822</v>
      </c>
      <c r="F173" s="267" t="s">
        <v>823</v>
      </c>
      <c r="G173" s="268" t="s">
        <v>157</v>
      </c>
      <c r="H173" s="269">
        <v>6</v>
      </c>
      <c r="I173" s="270"/>
      <c r="J173" s="271">
        <f>ROUND(I173*H173,2)</f>
        <v>0</v>
      </c>
      <c r="K173" s="267" t="s">
        <v>158</v>
      </c>
      <c r="L173" s="272"/>
      <c r="M173" s="273" t="s">
        <v>19</v>
      </c>
      <c r="N173" s="274" t="s">
        <v>43</v>
      </c>
      <c r="O173" s="86"/>
      <c r="P173" s="223">
        <f>O173*H173</f>
        <v>0</v>
      </c>
      <c r="Q173" s="223">
        <v>0.001</v>
      </c>
      <c r="R173" s="223">
        <f>Q173*H173</f>
        <v>0.0060000000000000001</v>
      </c>
      <c r="S173" s="223">
        <v>0</v>
      </c>
      <c r="T173" s="224">
        <f>S173*H173</f>
        <v>0</v>
      </c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  <c r="AE173" s="40"/>
      <c r="AR173" s="225" t="s">
        <v>199</v>
      </c>
      <c r="AT173" s="225" t="s">
        <v>298</v>
      </c>
      <c r="AU173" s="225" t="s">
        <v>81</v>
      </c>
      <c r="AY173" s="19" t="s">
        <v>152</v>
      </c>
      <c r="BE173" s="226">
        <f>IF(N173="základní",J173,0)</f>
        <v>0</v>
      </c>
      <c r="BF173" s="226">
        <f>IF(N173="snížená",J173,0)</f>
        <v>0</v>
      </c>
      <c r="BG173" s="226">
        <f>IF(N173="zákl. přenesená",J173,0)</f>
        <v>0</v>
      </c>
      <c r="BH173" s="226">
        <f>IF(N173="sníž. přenesená",J173,0)</f>
        <v>0</v>
      </c>
      <c r="BI173" s="226">
        <f>IF(N173="nulová",J173,0)</f>
        <v>0</v>
      </c>
      <c r="BJ173" s="19" t="s">
        <v>79</v>
      </c>
      <c r="BK173" s="226">
        <f>ROUND(I173*H173,2)</f>
        <v>0</v>
      </c>
      <c r="BL173" s="19" t="s">
        <v>159</v>
      </c>
      <c r="BM173" s="225" t="s">
        <v>824</v>
      </c>
    </row>
    <row r="174" s="2" customFormat="1" ht="16.5" customHeight="1">
      <c r="A174" s="40"/>
      <c r="B174" s="41"/>
      <c r="C174" s="265" t="s">
        <v>297</v>
      </c>
      <c r="D174" s="265" t="s">
        <v>298</v>
      </c>
      <c r="E174" s="266" t="s">
        <v>825</v>
      </c>
      <c r="F174" s="267" t="s">
        <v>826</v>
      </c>
      <c r="G174" s="268" t="s">
        <v>157</v>
      </c>
      <c r="H174" s="269">
        <v>2</v>
      </c>
      <c r="I174" s="270"/>
      <c r="J174" s="271">
        <f>ROUND(I174*H174,2)</f>
        <v>0</v>
      </c>
      <c r="K174" s="267" t="s">
        <v>158</v>
      </c>
      <c r="L174" s="272"/>
      <c r="M174" s="273" t="s">
        <v>19</v>
      </c>
      <c r="N174" s="274" t="s">
        <v>43</v>
      </c>
      <c r="O174" s="86"/>
      <c r="P174" s="223">
        <f>O174*H174</f>
        <v>0</v>
      </c>
      <c r="Q174" s="223">
        <v>0.0011999999999999999</v>
      </c>
      <c r="R174" s="223">
        <f>Q174*H174</f>
        <v>0.0023999999999999998</v>
      </c>
      <c r="S174" s="223">
        <v>0</v>
      </c>
      <c r="T174" s="224">
        <f>S174*H174</f>
        <v>0</v>
      </c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  <c r="AE174" s="40"/>
      <c r="AR174" s="225" t="s">
        <v>199</v>
      </c>
      <c r="AT174" s="225" t="s">
        <v>298</v>
      </c>
      <c r="AU174" s="225" t="s">
        <v>81</v>
      </c>
      <c r="AY174" s="19" t="s">
        <v>152</v>
      </c>
      <c r="BE174" s="226">
        <f>IF(N174="základní",J174,0)</f>
        <v>0</v>
      </c>
      <c r="BF174" s="226">
        <f>IF(N174="snížená",J174,0)</f>
        <v>0</v>
      </c>
      <c r="BG174" s="226">
        <f>IF(N174="zákl. přenesená",J174,0)</f>
        <v>0</v>
      </c>
      <c r="BH174" s="226">
        <f>IF(N174="sníž. přenesená",J174,0)</f>
        <v>0</v>
      </c>
      <c r="BI174" s="226">
        <f>IF(N174="nulová",J174,0)</f>
        <v>0</v>
      </c>
      <c r="BJ174" s="19" t="s">
        <v>79</v>
      </c>
      <c r="BK174" s="226">
        <f>ROUND(I174*H174,2)</f>
        <v>0</v>
      </c>
      <c r="BL174" s="19" t="s">
        <v>159</v>
      </c>
      <c r="BM174" s="225" t="s">
        <v>827</v>
      </c>
    </row>
    <row r="175" s="2" customFormat="1" ht="24.15" customHeight="1">
      <c r="A175" s="40"/>
      <c r="B175" s="41"/>
      <c r="C175" s="214" t="s">
        <v>304</v>
      </c>
      <c r="D175" s="214" t="s">
        <v>154</v>
      </c>
      <c r="E175" s="215" t="s">
        <v>828</v>
      </c>
      <c r="F175" s="216" t="s">
        <v>829</v>
      </c>
      <c r="G175" s="217" t="s">
        <v>157</v>
      </c>
      <c r="H175" s="218">
        <v>40</v>
      </c>
      <c r="I175" s="219"/>
      <c r="J175" s="220">
        <f>ROUND(I175*H175,2)</f>
        <v>0</v>
      </c>
      <c r="K175" s="216" t="s">
        <v>158</v>
      </c>
      <c r="L175" s="46"/>
      <c r="M175" s="221" t="s">
        <v>19</v>
      </c>
      <c r="N175" s="222" t="s">
        <v>43</v>
      </c>
      <c r="O175" s="86"/>
      <c r="P175" s="223">
        <f>O175*H175</f>
        <v>0</v>
      </c>
      <c r="Q175" s="223">
        <v>0</v>
      </c>
      <c r="R175" s="223">
        <f>Q175*H175</f>
        <v>0</v>
      </c>
      <c r="S175" s="223">
        <v>0</v>
      </c>
      <c r="T175" s="224">
        <f>S175*H175</f>
        <v>0</v>
      </c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  <c r="AE175" s="40"/>
      <c r="AR175" s="225" t="s">
        <v>159</v>
      </c>
      <c r="AT175" s="225" t="s">
        <v>154</v>
      </c>
      <c r="AU175" s="225" t="s">
        <v>81</v>
      </c>
      <c r="AY175" s="19" t="s">
        <v>152</v>
      </c>
      <c r="BE175" s="226">
        <f>IF(N175="základní",J175,0)</f>
        <v>0</v>
      </c>
      <c r="BF175" s="226">
        <f>IF(N175="snížená",J175,0)</f>
        <v>0</v>
      </c>
      <c r="BG175" s="226">
        <f>IF(N175="zákl. přenesená",J175,0)</f>
        <v>0</v>
      </c>
      <c r="BH175" s="226">
        <f>IF(N175="sníž. přenesená",J175,0)</f>
        <v>0</v>
      </c>
      <c r="BI175" s="226">
        <f>IF(N175="nulová",J175,0)</f>
        <v>0</v>
      </c>
      <c r="BJ175" s="19" t="s">
        <v>79</v>
      </c>
      <c r="BK175" s="226">
        <f>ROUND(I175*H175,2)</f>
        <v>0</v>
      </c>
      <c r="BL175" s="19" t="s">
        <v>159</v>
      </c>
      <c r="BM175" s="225" t="s">
        <v>830</v>
      </c>
    </row>
    <row r="176" s="2" customFormat="1">
      <c r="A176" s="40"/>
      <c r="B176" s="41"/>
      <c r="C176" s="42"/>
      <c r="D176" s="227" t="s">
        <v>161</v>
      </c>
      <c r="E176" s="42"/>
      <c r="F176" s="228" t="s">
        <v>831</v>
      </c>
      <c r="G176" s="42"/>
      <c r="H176" s="42"/>
      <c r="I176" s="229"/>
      <c r="J176" s="42"/>
      <c r="K176" s="42"/>
      <c r="L176" s="46"/>
      <c r="M176" s="230"/>
      <c r="N176" s="231"/>
      <c r="O176" s="86"/>
      <c r="P176" s="86"/>
      <c r="Q176" s="86"/>
      <c r="R176" s="86"/>
      <c r="S176" s="86"/>
      <c r="T176" s="87"/>
      <c r="U176" s="40"/>
      <c r="V176" s="40"/>
      <c r="W176" s="40"/>
      <c r="X176" s="40"/>
      <c r="Y176" s="40"/>
      <c r="Z176" s="40"/>
      <c r="AA176" s="40"/>
      <c r="AB176" s="40"/>
      <c r="AC176" s="40"/>
      <c r="AD176" s="40"/>
      <c r="AE176" s="40"/>
      <c r="AT176" s="19" t="s">
        <v>161</v>
      </c>
      <c r="AU176" s="19" t="s">
        <v>81</v>
      </c>
    </row>
    <row r="177" s="14" customFormat="1">
      <c r="A177" s="14"/>
      <c r="B177" s="243"/>
      <c r="C177" s="244"/>
      <c r="D177" s="234" t="s">
        <v>163</v>
      </c>
      <c r="E177" s="245" t="s">
        <v>19</v>
      </c>
      <c r="F177" s="246" t="s">
        <v>832</v>
      </c>
      <c r="G177" s="244"/>
      <c r="H177" s="247">
        <v>40</v>
      </c>
      <c r="I177" s="248"/>
      <c r="J177" s="244"/>
      <c r="K177" s="244"/>
      <c r="L177" s="249"/>
      <c r="M177" s="250"/>
      <c r="N177" s="251"/>
      <c r="O177" s="251"/>
      <c r="P177" s="251"/>
      <c r="Q177" s="251"/>
      <c r="R177" s="251"/>
      <c r="S177" s="251"/>
      <c r="T177" s="252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T177" s="253" t="s">
        <v>163</v>
      </c>
      <c r="AU177" s="253" t="s">
        <v>81</v>
      </c>
      <c r="AV177" s="14" t="s">
        <v>81</v>
      </c>
      <c r="AW177" s="14" t="s">
        <v>33</v>
      </c>
      <c r="AX177" s="14" t="s">
        <v>72</v>
      </c>
      <c r="AY177" s="253" t="s">
        <v>152</v>
      </c>
    </row>
    <row r="178" s="15" customFormat="1">
      <c r="A178" s="15"/>
      <c r="B178" s="254"/>
      <c r="C178" s="255"/>
      <c r="D178" s="234" t="s">
        <v>163</v>
      </c>
      <c r="E178" s="256" t="s">
        <v>19</v>
      </c>
      <c r="F178" s="257" t="s">
        <v>212</v>
      </c>
      <c r="G178" s="255"/>
      <c r="H178" s="258">
        <v>40</v>
      </c>
      <c r="I178" s="259"/>
      <c r="J178" s="255"/>
      <c r="K178" s="255"/>
      <c r="L178" s="260"/>
      <c r="M178" s="261"/>
      <c r="N178" s="262"/>
      <c r="O178" s="262"/>
      <c r="P178" s="262"/>
      <c r="Q178" s="262"/>
      <c r="R178" s="262"/>
      <c r="S178" s="262"/>
      <c r="T178" s="263"/>
      <c r="U178" s="15"/>
      <c r="V178" s="15"/>
      <c r="W178" s="15"/>
      <c r="X178" s="15"/>
      <c r="Y178" s="15"/>
      <c r="Z178" s="15"/>
      <c r="AA178" s="15"/>
      <c r="AB178" s="15"/>
      <c r="AC178" s="15"/>
      <c r="AD178" s="15"/>
      <c r="AE178" s="15"/>
      <c r="AT178" s="264" t="s">
        <v>163</v>
      </c>
      <c r="AU178" s="264" t="s">
        <v>81</v>
      </c>
      <c r="AV178" s="15" t="s">
        <v>159</v>
      </c>
      <c r="AW178" s="15" t="s">
        <v>33</v>
      </c>
      <c r="AX178" s="15" t="s">
        <v>79</v>
      </c>
      <c r="AY178" s="264" t="s">
        <v>152</v>
      </c>
    </row>
    <row r="179" s="2" customFormat="1" ht="16.5" customHeight="1">
      <c r="A179" s="40"/>
      <c r="B179" s="41"/>
      <c r="C179" s="265" t="s">
        <v>311</v>
      </c>
      <c r="D179" s="265" t="s">
        <v>298</v>
      </c>
      <c r="E179" s="266" t="s">
        <v>833</v>
      </c>
      <c r="F179" s="267" t="s">
        <v>834</v>
      </c>
      <c r="G179" s="268" t="s">
        <v>157</v>
      </c>
      <c r="H179" s="269">
        <v>30</v>
      </c>
      <c r="I179" s="270"/>
      <c r="J179" s="271">
        <f>ROUND(I179*H179,2)</f>
        <v>0</v>
      </c>
      <c r="K179" s="267" t="s">
        <v>158</v>
      </c>
      <c r="L179" s="272"/>
      <c r="M179" s="273" t="s">
        <v>19</v>
      </c>
      <c r="N179" s="274" t="s">
        <v>43</v>
      </c>
      <c r="O179" s="86"/>
      <c r="P179" s="223">
        <f>O179*H179</f>
        <v>0</v>
      </c>
      <c r="Q179" s="223">
        <v>0.00080000000000000004</v>
      </c>
      <c r="R179" s="223">
        <f>Q179*H179</f>
        <v>0.024</v>
      </c>
      <c r="S179" s="223">
        <v>0</v>
      </c>
      <c r="T179" s="224">
        <f>S179*H179</f>
        <v>0</v>
      </c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  <c r="AE179" s="40"/>
      <c r="AR179" s="225" t="s">
        <v>199</v>
      </c>
      <c r="AT179" s="225" t="s">
        <v>298</v>
      </c>
      <c r="AU179" s="225" t="s">
        <v>81</v>
      </c>
      <c r="AY179" s="19" t="s">
        <v>152</v>
      </c>
      <c r="BE179" s="226">
        <f>IF(N179="základní",J179,0)</f>
        <v>0</v>
      </c>
      <c r="BF179" s="226">
        <f>IF(N179="snížená",J179,0)</f>
        <v>0</v>
      </c>
      <c r="BG179" s="226">
        <f>IF(N179="zákl. přenesená",J179,0)</f>
        <v>0</v>
      </c>
      <c r="BH179" s="226">
        <f>IF(N179="sníž. přenesená",J179,0)</f>
        <v>0</v>
      </c>
      <c r="BI179" s="226">
        <f>IF(N179="nulová",J179,0)</f>
        <v>0</v>
      </c>
      <c r="BJ179" s="19" t="s">
        <v>79</v>
      </c>
      <c r="BK179" s="226">
        <f>ROUND(I179*H179,2)</f>
        <v>0</v>
      </c>
      <c r="BL179" s="19" t="s">
        <v>159</v>
      </c>
      <c r="BM179" s="225" t="s">
        <v>835</v>
      </c>
    </row>
    <row r="180" s="2" customFormat="1" ht="16.5" customHeight="1">
      <c r="A180" s="40"/>
      <c r="B180" s="41"/>
      <c r="C180" s="265" t="s">
        <v>318</v>
      </c>
      <c r="D180" s="265" t="s">
        <v>298</v>
      </c>
      <c r="E180" s="266" t="s">
        <v>836</v>
      </c>
      <c r="F180" s="267" t="s">
        <v>837</v>
      </c>
      <c r="G180" s="268" t="s">
        <v>157</v>
      </c>
      <c r="H180" s="269">
        <v>10</v>
      </c>
      <c r="I180" s="270"/>
      <c r="J180" s="271">
        <f>ROUND(I180*H180,2)</f>
        <v>0</v>
      </c>
      <c r="K180" s="267" t="s">
        <v>158</v>
      </c>
      <c r="L180" s="272"/>
      <c r="M180" s="273" t="s">
        <v>19</v>
      </c>
      <c r="N180" s="274" t="s">
        <v>43</v>
      </c>
      <c r="O180" s="86"/>
      <c r="P180" s="223">
        <f>O180*H180</f>
        <v>0</v>
      </c>
      <c r="Q180" s="223">
        <v>0.00069999999999999999</v>
      </c>
      <c r="R180" s="223">
        <f>Q180*H180</f>
        <v>0.0070000000000000001</v>
      </c>
      <c r="S180" s="223">
        <v>0</v>
      </c>
      <c r="T180" s="224">
        <f>S180*H180</f>
        <v>0</v>
      </c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  <c r="AE180" s="40"/>
      <c r="AR180" s="225" t="s">
        <v>199</v>
      </c>
      <c r="AT180" s="225" t="s">
        <v>298</v>
      </c>
      <c r="AU180" s="225" t="s">
        <v>81</v>
      </c>
      <c r="AY180" s="19" t="s">
        <v>152</v>
      </c>
      <c r="BE180" s="226">
        <f>IF(N180="základní",J180,0)</f>
        <v>0</v>
      </c>
      <c r="BF180" s="226">
        <f>IF(N180="snížená",J180,0)</f>
        <v>0</v>
      </c>
      <c r="BG180" s="226">
        <f>IF(N180="zákl. přenesená",J180,0)</f>
        <v>0</v>
      </c>
      <c r="BH180" s="226">
        <f>IF(N180="sníž. přenesená",J180,0)</f>
        <v>0</v>
      </c>
      <c r="BI180" s="226">
        <f>IF(N180="nulová",J180,0)</f>
        <v>0</v>
      </c>
      <c r="BJ180" s="19" t="s">
        <v>79</v>
      </c>
      <c r="BK180" s="226">
        <f>ROUND(I180*H180,2)</f>
        <v>0</v>
      </c>
      <c r="BL180" s="19" t="s">
        <v>159</v>
      </c>
      <c r="BM180" s="225" t="s">
        <v>838</v>
      </c>
    </row>
    <row r="181" s="2" customFormat="1" ht="24.15" customHeight="1">
      <c r="A181" s="40"/>
      <c r="B181" s="41"/>
      <c r="C181" s="214" t="s">
        <v>325</v>
      </c>
      <c r="D181" s="214" t="s">
        <v>154</v>
      </c>
      <c r="E181" s="215" t="s">
        <v>839</v>
      </c>
      <c r="F181" s="216" t="s">
        <v>840</v>
      </c>
      <c r="G181" s="217" t="s">
        <v>157</v>
      </c>
      <c r="H181" s="218">
        <v>10</v>
      </c>
      <c r="I181" s="219"/>
      <c r="J181" s="220">
        <f>ROUND(I181*H181,2)</f>
        <v>0</v>
      </c>
      <c r="K181" s="216" t="s">
        <v>158</v>
      </c>
      <c r="L181" s="46"/>
      <c r="M181" s="221" t="s">
        <v>19</v>
      </c>
      <c r="N181" s="222" t="s">
        <v>43</v>
      </c>
      <c r="O181" s="86"/>
      <c r="P181" s="223">
        <f>O181*H181</f>
        <v>0</v>
      </c>
      <c r="Q181" s="223">
        <v>0</v>
      </c>
      <c r="R181" s="223">
        <f>Q181*H181</f>
        <v>0</v>
      </c>
      <c r="S181" s="223">
        <v>0</v>
      </c>
      <c r="T181" s="224">
        <f>S181*H181</f>
        <v>0</v>
      </c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  <c r="AE181" s="40"/>
      <c r="AR181" s="225" t="s">
        <v>159</v>
      </c>
      <c r="AT181" s="225" t="s">
        <v>154</v>
      </c>
      <c r="AU181" s="225" t="s">
        <v>81</v>
      </c>
      <c r="AY181" s="19" t="s">
        <v>152</v>
      </c>
      <c r="BE181" s="226">
        <f>IF(N181="základní",J181,0)</f>
        <v>0</v>
      </c>
      <c r="BF181" s="226">
        <f>IF(N181="snížená",J181,0)</f>
        <v>0</v>
      </c>
      <c r="BG181" s="226">
        <f>IF(N181="zákl. přenesená",J181,0)</f>
        <v>0</v>
      </c>
      <c r="BH181" s="226">
        <f>IF(N181="sníž. přenesená",J181,0)</f>
        <v>0</v>
      </c>
      <c r="BI181" s="226">
        <f>IF(N181="nulová",J181,0)</f>
        <v>0</v>
      </c>
      <c r="BJ181" s="19" t="s">
        <v>79</v>
      </c>
      <c r="BK181" s="226">
        <f>ROUND(I181*H181,2)</f>
        <v>0</v>
      </c>
      <c r="BL181" s="19" t="s">
        <v>159</v>
      </c>
      <c r="BM181" s="225" t="s">
        <v>841</v>
      </c>
    </row>
    <row r="182" s="2" customFormat="1">
      <c r="A182" s="40"/>
      <c r="B182" s="41"/>
      <c r="C182" s="42"/>
      <c r="D182" s="227" t="s">
        <v>161</v>
      </c>
      <c r="E182" s="42"/>
      <c r="F182" s="228" t="s">
        <v>842</v>
      </c>
      <c r="G182" s="42"/>
      <c r="H182" s="42"/>
      <c r="I182" s="229"/>
      <c r="J182" s="42"/>
      <c r="K182" s="42"/>
      <c r="L182" s="46"/>
      <c r="M182" s="230"/>
      <c r="N182" s="231"/>
      <c r="O182" s="86"/>
      <c r="P182" s="86"/>
      <c r="Q182" s="86"/>
      <c r="R182" s="86"/>
      <c r="S182" s="86"/>
      <c r="T182" s="87"/>
      <c r="U182" s="40"/>
      <c r="V182" s="40"/>
      <c r="W182" s="40"/>
      <c r="X182" s="40"/>
      <c r="Y182" s="40"/>
      <c r="Z182" s="40"/>
      <c r="AA182" s="40"/>
      <c r="AB182" s="40"/>
      <c r="AC182" s="40"/>
      <c r="AD182" s="40"/>
      <c r="AE182" s="40"/>
      <c r="AT182" s="19" t="s">
        <v>161</v>
      </c>
      <c r="AU182" s="19" t="s">
        <v>81</v>
      </c>
    </row>
    <row r="183" s="2" customFormat="1" ht="16.5" customHeight="1">
      <c r="A183" s="40"/>
      <c r="B183" s="41"/>
      <c r="C183" s="265" t="s">
        <v>330</v>
      </c>
      <c r="D183" s="265" t="s">
        <v>298</v>
      </c>
      <c r="E183" s="266" t="s">
        <v>843</v>
      </c>
      <c r="F183" s="267" t="s">
        <v>844</v>
      </c>
      <c r="G183" s="268" t="s">
        <v>157</v>
      </c>
      <c r="H183" s="269">
        <v>8</v>
      </c>
      <c r="I183" s="270"/>
      <c r="J183" s="271">
        <f>ROUND(I183*H183,2)</f>
        <v>0</v>
      </c>
      <c r="K183" s="267" t="s">
        <v>158</v>
      </c>
      <c r="L183" s="272"/>
      <c r="M183" s="273" t="s">
        <v>19</v>
      </c>
      <c r="N183" s="274" t="s">
        <v>43</v>
      </c>
      <c r="O183" s="86"/>
      <c r="P183" s="223">
        <f>O183*H183</f>
        <v>0</v>
      </c>
      <c r="Q183" s="223">
        <v>0.0088000000000000005</v>
      </c>
      <c r="R183" s="223">
        <f>Q183*H183</f>
        <v>0.070400000000000004</v>
      </c>
      <c r="S183" s="223">
        <v>0</v>
      </c>
      <c r="T183" s="224">
        <f>S183*H183</f>
        <v>0</v>
      </c>
      <c r="U183" s="40"/>
      <c r="V183" s="40"/>
      <c r="W183" s="40"/>
      <c r="X183" s="40"/>
      <c r="Y183" s="40"/>
      <c r="Z183" s="40"/>
      <c r="AA183" s="40"/>
      <c r="AB183" s="40"/>
      <c r="AC183" s="40"/>
      <c r="AD183" s="40"/>
      <c r="AE183" s="40"/>
      <c r="AR183" s="225" t="s">
        <v>199</v>
      </c>
      <c r="AT183" s="225" t="s">
        <v>298</v>
      </c>
      <c r="AU183" s="225" t="s">
        <v>81</v>
      </c>
      <c r="AY183" s="19" t="s">
        <v>152</v>
      </c>
      <c r="BE183" s="226">
        <f>IF(N183="základní",J183,0)</f>
        <v>0</v>
      </c>
      <c r="BF183" s="226">
        <f>IF(N183="snížená",J183,0)</f>
        <v>0</v>
      </c>
      <c r="BG183" s="226">
        <f>IF(N183="zákl. přenesená",J183,0)</f>
        <v>0</v>
      </c>
      <c r="BH183" s="226">
        <f>IF(N183="sníž. přenesená",J183,0)</f>
        <v>0</v>
      </c>
      <c r="BI183" s="226">
        <f>IF(N183="nulová",J183,0)</f>
        <v>0</v>
      </c>
      <c r="BJ183" s="19" t="s">
        <v>79</v>
      </c>
      <c r="BK183" s="226">
        <f>ROUND(I183*H183,2)</f>
        <v>0</v>
      </c>
      <c r="BL183" s="19" t="s">
        <v>159</v>
      </c>
      <c r="BM183" s="225" t="s">
        <v>845</v>
      </c>
    </row>
    <row r="184" s="2" customFormat="1" ht="16.5" customHeight="1">
      <c r="A184" s="40"/>
      <c r="B184" s="41"/>
      <c r="C184" s="265" t="s">
        <v>334</v>
      </c>
      <c r="D184" s="265" t="s">
        <v>298</v>
      </c>
      <c r="E184" s="266" t="s">
        <v>846</v>
      </c>
      <c r="F184" s="267" t="s">
        <v>847</v>
      </c>
      <c r="G184" s="268" t="s">
        <v>157</v>
      </c>
      <c r="H184" s="269">
        <v>2</v>
      </c>
      <c r="I184" s="270"/>
      <c r="J184" s="271">
        <f>ROUND(I184*H184,2)</f>
        <v>0</v>
      </c>
      <c r="K184" s="267" t="s">
        <v>158</v>
      </c>
      <c r="L184" s="272"/>
      <c r="M184" s="273" t="s">
        <v>19</v>
      </c>
      <c r="N184" s="274" t="s">
        <v>43</v>
      </c>
      <c r="O184" s="86"/>
      <c r="P184" s="223">
        <f>O184*H184</f>
        <v>0</v>
      </c>
      <c r="Q184" s="223">
        <v>0.0091999999999999998</v>
      </c>
      <c r="R184" s="223">
        <f>Q184*H184</f>
        <v>0.0184</v>
      </c>
      <c r="S184" s="223">
        <v>0</v>
      </c>
      <c r="T184" s="224">
        <f>S184*H184</f>
        <v>0</v>
      </c>
      <c r="U184" s="40"/>
      <c r="V184" s="40"/>
      <c r="W184" s="40"/>
      <c r="X184" s="40"/>
      <c r="Y184" s="40"/>
      <c r="Z184" s="40"/>
      <c r="AA184" s="40"/>
      <c r="AB184" s="40"/>
      <c r="AC184" s="40"/>
      <c r="AD184" s="40"/>
      <c r="AE184" s="40"/>
      <c r="AR184" s="225" t="s">
        <v>199</v>
      </c>
      <c r="AT184" s="225" t="s">
        <v>298</v>
      </c>
      <c r="AU184" s="225" t="s">
        <v>81</v>
      </c>
      <c r="AY184" s="19" t="s">
        <v>152</v>
      </c>
      <c r="BE184" s="226">
        <f>IF(N184="základní",J184,0)</f>
        <v>0</v>
      </c>
      <c r="BF184" s="226">
        <f>IF(N184="snížená",J184,0)</f>
        <v>0</v>
      </c>
      <c r="BG184" s="226">
        <f>IF(N184="zákl. přenesená",J184,0)</f>
        <v>0</v>
      </c>
      <c r="BH184" s="226">
        <f>IF(N184="sníž. přenesená",J184,0)</f>
        <v>0</v>
      </c>
      <c r="BI184" s="226">
        <f>IF(N184="nulová",J184,0)</f>
        <v>0</v>
      </c>
      <c r="BJ184" s="19" t="s">
        <v>79</v>
      </c>
      <c r="BK184" s="226">
        <f>ROUND(I184*H184,2)</f>
        <v>0</v>
      </c>
      <c r="BL184" s="19" t="s">
        <v>159</v>
      </c>
      <c r="BM184" s="225" t="s">
        <v>848</v>
      </c>
    </row>
    <row r="185" s="2" customFormat="1" ht="16.5" customHeight="1">
      <c r="A185" s="40"/>
      <c r="B185" s="41"/>
      <c r="C185" s="214" t="s">
        <v>338</v>
      </c>
      <c r="D185" s="214" t="s">
        <v>154</v>
      </c>
      <c r="E185" s="215" t="s">
        <v>849</v>
      </c>
      <c r="F185" s="216" t="s">
        <v>850</v>
      </c>
      <c r="G185" s="217" t="s">
        <v>227</v>
      </c>
      <c r="H185" s="218">
        <v>64.799999999999997</v>
      </c>
      <c r="I185" s="219"/>
      <c r="J185" s="220">
        <f>ROUND(I185*H185,2)</f>
        <v>0</v>
      </c>
      <c r="K185" s="216" t="s">
        <v>158</v>
      </c>
      <c r="L185" s="46"/>
      <c r="M185" s="221" t="s">
        <v>19</v>
      </c>
      <c r="N185" s="222" t="s">
        <v>43</v>
      </c>
      <c r="O185" s="86"/>
      <c r="P185" s="223">
        <f>O185*H185</f>
        <v>0</v>
      </c>
      <c r="Q185" s="223">
        <v>0</v>
      </c>
      <c r="R185" s="223">
        <f>Q185*H185</f>
        <v>0</v>
      </c>
      <c r="S185" s="223">
        <v>0</v>
      </c>
      <c r="T185" s="224">
        <f>S185*H185</f>
        <v>0</v>
      </c>
      <c r="U185" s="40"/>
      <c r="V185" s="40"/>
      <c r="W185" s="40"/>
      <c r="X185" s="40"/>
      <c r="Y185" s="40"/>
      <c r="Z185" s="40"/>
      <c r="AA185" s="40"/>
      <c r="AB185" s="40"/>
      <c r="AC185" s="40"/>
      <c r="AD185" s="40"/>
      <c r="AE185" s="40"/>
      <c r="AR185" s="225" t="s">
        <v>159</v>
      </c>
      <c r="AT185" s="225" t="s">
        <v>154</v>
      </c>
      <c r="AU185" s="225" t="s">
        <v>81</v>
      </c>
      <c r="AY185" s="19" t="s">
        <v>152</v>
      </c>
      <c r="BE185" s="226">
        <f>IF(N185="základní",J185,0)</f>
        <v>0</v>
      </c>
      <c r="BF185" s="226">
        <f>IF(N185="snížená",J185,0)</f>
        <v>0</v>
      </c>
      <c r="BG185" s="226">
        <f>IF(N185="zákl. přenesená",J185,0)</f>
        <v>0</v>
      </c>
      <c r="BH185" s="226">
        <f>IF(N185="sníž. přenesená",J185,0)</f>
        <v>0</v>
      </c>
      <c r="BI185" s="226">
        <f>IF(N185="nulová",J185,0)</f>
        <v>0</v>
      </c>
      <c r="BJ185" s="19" t="s">
        <v>79</v>
      </c>
      <c r="BK185" s="226">
        <f>ROUND(I185*H185,2)</f>
        <v>0</v>
      </c>
      <c r="BL185" s="19" t="s">
        <v>159</v>
      </c>
      <c r="BM185" s="225" t="s">
        <v>851</v>
      </c>
    </row>
    <row r="186" s="2" customFormat="1">
      <c r="A186" s="40"/>
      <c r="B186" s="41"/>
      <c r="C186" s="42"/>
      <c r="D186" s="227" t="s">
        <v>161</v>
      </c>
      <c r="E186" s="42"/>
      <c r="F186" s="228" t="s">
        <v>852</v>
      </c>
      <c r="G186" s="42"/>
      <c r="H186" s="42"/>
      <c r="I186" s="229"/>
      <c r="J186" s="42"/>
      <c r="K186" s="42"/>
      <c r="L186" s="46"/>
      <c r="M186" s="230"/>
      <c r="N186" s="231"/>
      <c r="O186" s="86"/>
      <c r="P186" s="86"/>
      <c r="Q186" s="86"/>
      <c r="R186" s="86"/>
      <c r="S186" s="86"/>
      <c r="T186" s="87"/>
      <c r="U186" s="40"/>
      <c r="V186" s="40"/>
      <c r="W186" s="40"/>
      <c r="X186" s="40"/>
      <c r="Y186" s="40"/>
      <c r="Z186" s="40"/>
      <c r="AA186" s="40"/>
      <c r="AB186" s="40"/>
      <c r="AC186" s="40"/>
      <c r="AD186" s="40"/>
      <c r="AE186" s="40"/>
      <c r="AT186" s="19" t="s">
        <v>161</v>
      </c>
      <c r="AU186" s="19" t="s">
        <v>81</v>
      </c>
    </row>
    <row r="187" s="14" customFormat="1">
      <c r="A187" s="14"/>
      <c r="B187" s="243"/>
      <c r="C187" s="244"/>
      <c r="D187" s="234" t="s">
        <v>163</v>
      </c>
      <c r="E187" s="245" t="s">
        <v>19</v>
      </c>
      <c r="F187" s="246" t="s">
        <v>853</v>
      </c>
      <c r="G187" s="244"/>
      <c r="H187" s="247">
        <v>64.799999999999997</v>
      </c>
      <c r="I187" s="248"/>
      <c r="J187" s="244"/>
      <c r="K187" s="244"/>
      <c r="L187" s="249"/>
      <c r="M187" s="250"/>
      <c r="N187" s="251"/>
      <c r="O187" s="251"/>
      <c r="P187" s="251"/>
      <c r="Q187" s="251"/>
      <c r="R187" s="251"/>
      <c r="S187" s="251"/>
      <c r="T187" s="252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T187" s="253" t="s">
        <v>163</v>
      </c>
      <c r="AU187" s="253" t="s">
        <v>81</v>
      </c>
      <c r="AV187" s="14" t="s">
        <v>81</v>
      </c>
      <c r="AW187" s="14" t="s">
        <v>33</v>
      </c>
      <c r="AX187" s="14" t="s">
        <v>79</v>
      </c>
      <c r="AY187" s="253" t="s">
        <v>152</v>
      </c>
    </row>
    <row r="188" s="2" customFormat="1" ht="16.5" customHeight="1">
      <c r="A188" s="40"/>
      <c r="B188" s="41"/>
      <c r="C188" s="214" t="s">
        <v>342</v>
      </c>
      <c r="D188" s="214" t="s">
        <v>154</v>
      </c>
      <c r="E188" s="215" t="s">
        <v>854</v>
      </c>
      <c r="F188" s="216" t="s">
        <v>855</v>
      </c>
      <c r="G188" s="217" t="s">
        <v>227</v>
      </c>
      <c r="H188" s="218">
        <v>102</v>
      </c>
      <c r="I188" s="219"/>
      <c r="J188" s="220">
        <f>ROUND(I188*H188,2)</f>
        <v>0</v>
      </c>
      <c r="K188" s="216" t="s">
        <v>158</v>
      </c>
      <c r="L188" s="46"/>
      <c r="M188" s="221" t="s">
        <v>19</v>
      </c>
      <c r="N188" s="222" t="s">
        <v>43</v>
      </c>
      <c r="O188" s="86"/>
      <c r="P188" s="223">
        <f>O188*H188</f>
        <v>0</v>
      </c>
      <c r="Q188" s="223">
        <v>0</v>
      </c>
      <c r="R188" s="223">
        <f>Q188*H188</f>
        <v>0</v>
      </c>
      <c r="S188" s="223">
        <v>0</v>
      </c>
      <c r="T188" s="224">
        <f>S188*H188</f>
        <v>0</v>
      </c>
      <c r="U188" s="40"/>
      <c r="V188" s="40"/>
      <c r="W188" s="40"/>
      <c r="X188" s="40"/>
      <c r="Y188" s="40"/>
      <c r="Z188" s="40"/>
      <c r="AA188" s="40"/>
      <c r="AB188" s="40"/>
      <c r="AC188" s="40"/>
      <c r="AD188" s="40"/>
      <c r="AE188" s="40"/>
      <c r="AR188" s="225" t="s">
        <v>159</v>
      </c>
      <c r="AT188" s="225" t="s">
        <v>154</v>
      </c>
      <c r="AU188" s="225" t="s">
        <v>81</v>
      </c>
      <c r="AY188" s="19" t="s">
        <v>152</v>
      </c>
      <c r="BE188" s="226">
        <f>IF(N188="základní",J188,0)</f>
        <v>0</v>
      </c>
      <c r="BF188" s="226">
        <f>IF(N188="snížená",J188,0)</f>
        <v>0</v>
      </c>
      <c r="BG188" s="226">
        <f>IF(N188="zákl. přenesená",J188,0)</f>
        <v>0</v>
      </c>
      <c r="BH188" s="226">
        <f>IF(N188="sníž. přenesená",J188,0)</f>
        <v>0</v>
      </c>
      <c r="BI188" s="226">
        <f>IF(N188="nulová",J188,0)</f>
        <v>0</v>
      </c>
      <c r="BJ188" s="19" t="s">
        <v>79</v>
      </c>
      <c r="BK188" s="226">
        <f>ROUND(I188*H188,2)</f>
        <v>0</v>
      </c>
      <c r="BL188" s="19" t="s">
        <v>159</v>
      </c>
      <c r="BM188" s="225" t="s">
        <v>856</v>
      </c>
    </row>
    <row r="189" s="2" customFormat="1">
      <c r="A189" s="40"/>
      <c r="B189" s="41"/>
      <c r="C189" s="42"/>
      <c r="D189" s="227" t="s">
        <v>161</v>
      </c>
      <c r="E189" s="42"/>
      <c r="F189" s="228" t="s">
        <v>857</v>
      </c>
      <c r="G189" s="42"/>
      <c r="H189" s="42"/>
      <c r="I189" s="229"/>
      <c r="J189" s="42"/>
      <c r="K189" s="42"/>
      <c r="L189" s="46"/>
      <c r="M189" s="230"/>
      <c r="N189" s="231"/>
      <c r="O189" s="86"/>
      <c r="P189" s="86"/>
      <c r="Q189" s="86"/>
      <c r="R189" s="86"/>
      <c r="S189" s="86"/>
      <c r="T189" s="87"/>
      <c r="U189" s="40"/>
      <c r="V189" s="40"/>
      <c r="W189" s="40"/>
      <c r="X189" s="40"/>
      <c r="Y189" s="40"/>
      <c r="Z189" s="40"/>
      <c r="AA189" s="40"/>
      <c r="AB189" s="40"/>
      <c r="AC189" s="40"/>
      <c r="AD189" s="40"/>
      <c r="AE189" s="40"/>
      <c r="AT189" s="19" t="s">
        <v>161</v>
      </c>
      <c r="AU189" s="19" t="s">
        <v>81</v>
      </c>
    </row>
    <row r="190" s="2" customFormat="1" ht="16.5" customHeight="1">
      <c r="A190" s="40"/>
      <c r="B190" s="41"/>
      <c r="C190" s="214" t="s">
        <v>347</v>
      </c>
      <c r="D190" s="214" t="s">
        <v>154</v>
      </c>
      <c r="E190" s="215" t="s">
        <v>858</v>
      </c>
      <c r="F190" s="216" t="s">
        <v>859</v>
      </c>
      <c r="G190" s="217" t="s">
        <v>227</v>
      </c>
      <c r="H190" s="218">
        <v>166.80000000000001</v>
      </c>
      <c r="I190" s="219"/>
      <c r="J190" s="220">
        <f>ROUND(I190*H190,2)</f>
        <v>0</v>
      </c>
      <c r="K190" s="216" t="s">
        <v>158</v>
      </c>
      <c r="L190" s="46"/>
      <c r="M190" s="221" t="s">
        <v>19</v>
      </c>
      <c r="N190" s="222" t="s">
        <v>43</v>
      </c>
      <c r="O190" s="86"/>
      <c r="P190" s="223">
        <f>O190*H190</f>
        <v>0</v>
      </c>
      <c r="Q190" s="223">
        <v>6.9999999999999994E-05</v>
      </c>
      <c r="R190" s="223">
        <f>Q190*H190</f>
        <v>0.011676000000000001</v>
      </c>
      <c r="S190" s="223">
        <v>0</v>
      </c>
      <c r="T190" s="224">
        <f>S190*H190</f>
        <v>0</v>
      </c>
      <c r="U190" s="40"/>
      <c r="V190" s="40"/>
      <c r="W190" s="40"/>
      <c r="X190" s="40"/>
      <c r="Y190" s="40"/>
      <c r="Z190" s="40"/>
      <c r="AA190" s="40"/>
      <c r="AB190" s="40"/>
      <c r="AC190" s="40"/>
      <c r="AD190" s="40"/>
      <c r="AE190" s="40"/>
      <c r="AR190" s="225" t="s">
        <v>159</v>
      </c>
      <c r="AT190" s="225" t="s">
        <v>154</v>
      </c>
      <c r="AU190" s="225" t="s">
        <v>81</v>
      </c>
      <c r="AY190" s="19" t="s">
        <v>152</v>
      </c>
      <c r="BE190" s="226">
        <f>IF(N190="základní",J190,0)</f>
        <v>0</v>
      </c>
      <c r="BF190" s="226">
        <f>IF(N190="snížená",J190,0)</f>
        <v>0</v>
      </c>
      <c r="BG190" s="226">
        <f>IF(N190="zákl. přenesená",J190,0)</f>
        <v>0</v>
      </c>
      <c r="BH190" s="226">
        <f>IF(N190="sníž. přenesená",J190,0)</f>
        <v>0</v>
      </c>
      <c r="BI190" s="226">
        <f>IF(N190="nulová",J190,0)</f>
        <v>0</v>
      </c>
      <c r="BJ190" s="19" t="s">
        <v>79</v>
      </c>
      <c r="BK190" s="226">
        <f>ROUND(I190*H190,2)</f>
        <v>0</v>
      </c>
      <c r="BL190" s="19" t="s">
        <v>159</v>
      </c>
      <c r="BM190" s="225" t="s">
        <v>860</v>
      </c>
    </row>
    <row r="191" s="2" customFormat="1">
      <c r="A191" s="40"/>
      <c r="B191" s="41"/>
      <c r="C191" s="42"/>
      <c r="D191" s="227" t="s">
        <v>161</v>
      </c>
      <c r="E191" s="42"/>
      <c r="F191" s="228" t="s">
        <v>861</v>
      </c>
      <c r="G191" s="42"/>
      <c r="H191" s="42"/>
      <c r="I191" s="229"/>
      <c r="J191" s="42"/>
      <c r="K191" s="42"/>
      <c r="L191" s="46"/>
      <c r="M191" s="230"/>
      <c r="N191" s="231"/>
      <c r="O191" s="86"/>
      <c r="P191" s="86"/>
      <c r="Q191" s="86"/>
      <c r="R191" s="86"/>
      <c r="S191" s="86"/>
      <c r="T191" s="87"/>
      <c r="U191" s="40"/>
      <c r="V191" s="40"/>
      <c r="W191" s="40"/>
      <c r="X191" s="40"/>
      <c r="Y191" s="40"/>
      <c r="Z191" s="40"/>
      <c r="AA191" s="40"/>
      <c r="AB191" s="40"/>
      <c r="AC191" s="40"/>
      <c r="AD191" s="40"/>
      <c r="AE191" s="40"/>
      <c r="AT191" s="19" t="s">
        <v>161</v>
      </c>
      <c r="AU191" s="19" t="s">
        <v>81</v>
      </c>
    </row>
    <row r="192" s="14" customFormat="1">
      <c r="A192" s="14"/>
      <c r="B192" s="243"/>
      <c r="C192" s="244"/>
      <c r="D192" s="234" t="s">
        <v>163</v>
      </c>
      <c r="E192" s="245" t="s">
        <v>19</v>
      </c>
      <c r="F192" s="246" t="s">
        <v>862</v>
      </c>
      <c r="G192" s="244"/>
      <c r="H192" s="247">
        <v>166.80000000000001</v>
      </c>
      <c r="I192" s="248"/>
      <c r="J192" s="244"/>
      <c r="K192" s="244"/>
      <c r="L192" s="249"/>
      <c r="M192" s="250"/>
      <c r="N192" s="251"/>
      <c r="O192" s="251"/>
      <c r="P192" s="251"/>
      <c r="Q192" s="251"/>
      <c r="R192" s="251"/>
      <c r="S192" s="251"/>
      <c r="T192" s="252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T192" s="253" t="s">
        <v>163</v>
      </c>
      <c r="AU192" s="253" t="s">
        <v>81</v>
      </c>
      <c r="AV192" s="14" t="s">
        <v>81</v>
      </c>
      <c r="AW192" s="14" t="s">
        <v>33</v>
      </c>
      <c r="AX192" s="14" t="s">
        <v>79</v>
      </c>
      <c r="AY192" s="253" t="s">
        <v>152</v>
      </c>
    </row>
    <row r="193" s="2" customFormat="1" ht="24.15" customHeight="1">
      <c r="A193" s="40"/>
      <c r="B193" s="41"/>
      <c r="C193" s="214" t="s">
        <v>352</v>
      </c>
      <c r="D193" s="214" t="s">
        <v>154</v>
      </c>
      <c r="E193" s="215" t="s">
        <v>863</v>
      </c>
      <c r="F193" s="216" t="s">
        <v>864</v>
      </c>
      <c r="G193" s="217" t="s">
        <v>157</v>
      </c>
      <c r="H193" s="218">
        <v>4</v>
      </c>
      <c r="I193" s="219"/>
      <c r="J193" s="220">
        <f>ROUND(I193*H193,2)</f>
        <v>0</v>
      </c>
      <c r="K193" s="216" t="s">
        <v>158</v>
      </c>
      <c r="L193" s="46"/>
      <c r="M193" s="221" t="s">
        <v>19</v>
      </c>
      <c r="N193" s="222" t="s">
        <v>43</v>
      </c>
      <c r="O193" s="86"/>
      <c r="P193" s="223">
        <f>O193*H193</f>
        <v>0</v>
      </c>
      <c r="Q193" s="223">
        <v>0.11045000000000001</v>
      </c>
      <c r="R193" s="223">
        <f>Q193*H193</f>
        <v>0.44180000000000003</v>
      </c>
      <c r="S193" s="223">
        <v>0</v>
      </c>
      <c r="T193" s="224">
        <f>S193*H193</f>
        <v>0</v>
      </c>
      <c r="U193" s="40"/>
      <c r="V193" s="40"/>
      <c r="W193" s="40"/>
      <c r="X193" s="40"/>
      <c r="Y193" s="40"/>
      <c r="Z193" s="40"/>
      <c r="AA193" s="40"/>
      <c r="AB193" s="40"/>
      <c r="AC193" s="40"/>
      <c r="AD193" s="40"/>
      <c r="AE193" s="40"/>
      <c r="AR193" s="225" t="s">
        <v>159</v>
      </c>
      <c r="AT193" s="225" t="s">
        <v>154</v>
      </c>
      <c r="AU193" s="225" t="s">
        <v>81</v>
      </c>
      <c r="AY193" s="19" t="s">
        <v>152</v>
      </c>
      <c r="BE193" s="226">
        <f>IF(N193="základní",J193,0)</f>
        <v>0</v>
      </c>
      <c r="BF193" s="226">
        <f>IF(N193="snížená",J193,0)</f>
        <v>0</v>
      </c>
      <c r="BG193" s="226">
        <f>IF(N193="zákl. přenesená",J193,0)</f>
        <v>0</v>
      </c>
      <c r="BH193" s="226">
        <f>IF(N193="sníž. přenesená",J193,0)</f>
        <v>0</v>
      </c>
      <c r="BI193" s="226">
        <f>IF(N193="nulová",J193,0)</f>
        <v>0</v>
      </c>
      <c r="BJ193" s="19" t="s">
        <v>79</v>
      </c>
      <c r="BK193" s="226">
        <f>ROUND(I193*H193,2)</f>
        <v>0</v>
      </c>
      <c r="BL193" s="19" t="s">
        <v>159</v>
      </c>
      <c r="BM193" s="225" t="s">
        <v>865</v>
      </c>
    </row>
    <row r="194" s="2" customFormat="1">
      <c r="A194" s="40"/>
      <c r="B194" s="41"/>
      <c r="C194" s="42"/>
      <c r="D194" s="227" t="s">
        <v>161</v>
      </c>
      <c r="E194" s="42"/>
      <c r="F194" s="228" t="s">
        <v>866</v>
      </c>
      <c r="G194" s="42"/>
      <c r="H194" s="42"/>
      <c r="I194" s="229"/>
      <c r="J194" s="42"/>
      <c r="K194" s="42"/>
      <c r="L194" s="46"/>
      <c r="M194" s="230"/>
      <c r="N194" s="231"/>
      <c r="O194" s="86"/>
      <c r="P194" s="86"/>
      <c r="Q194" s="86"/>
      <c r="R194" s="86"/>
      <c r="S194" s="86"/>
      <c r="T194" s="87"/>
      <c r="U194" s="40"/>
      <c r="V194" s="40"/>
      <c r="W194" s="40"/>
      <c r="X194" s="40"/>
      <c r="Y194" s="40"/>
      <c r="Z194" s="40"/>
      <c r="AA194" s="40"/>
      <c r="AB194" s="40"/>
      <c r="AC194" s="40"/>
      <c r="AD194" s="40"/>
      <c r="AE194" s="40"/>
      <c r="AT194" s="19" t="s">
        <v>161</v>
      </c>
      <c r="AU194" s="19" t="s">
        <v>81</v>
      </c>
    </row>
    <row r="195" s="2" customFormat="1" ht="24.15" customHeight="1">
      <c r="A195" s="40"/>
      <c r="B195" s="41"/>
      <c r="C195" s="214" t="s">
        <v>219</v>
      </c>
      <c r="D195" s="214" t="s">
        <v>154</v>
      </c>
      <c r="E195" s="215" t="s">
        <v>867</v>
      </c>
      <c r="F195" s="216" t="s">
        <v>868</v>
      </c>
      <c r="G195" s="217" t="s">
        <v>157</v>
      </c>
      <c r="H195" s="218">
        <v>4</v>
      </c>
      <c r="I195" s="219"/>
      <c r="J195" s="220">
        <f>ROUND(I195*H195,2)</f>
        <v>0</v>
      </c>
      <c r="K195" s="216" t="s">
        <v>158</v>
      </c>
      <c r="L195" s="46"/>
      <c r="M195" s="221" t="s">
        <v>19</v>
      </c>
      <c r="N195" s="222" t="s">
        <v>43</v>
      </c>
      <c r="O195" s="86"/>
      <c r="P195" s="223">
        <f>O195*H195</f>
        <v>0</v>
      </c>
      <c r="Q195" s="223">
        <v>0.03637</v>
      </c>
      <c r="R195" s="223">
        <f>Q195*H195</f>
        <v>0.14548</v>
      </c>
      <c r="S195" s="223">
        <v>0</v>
      </c>
      <c r="T195" s="224">
        <f>S195*H195</f>
        <v>0</v>
      </c>
      <c r="U195" s="40"/>
      <c r="V195" s="40"/>
      <c r="W195" s="40"/>
      <c r="X195" s="40"/>
      <c r="Y195" s="40"/>
      <c r="Z195" s="40"/>
      <c r="AA195" s="40"/>
      <c r="AB195" s="40"/>
      <c r="AC195" s="40"/>
      <c r="AD195" s="40"/>
      <c r="AE195" s="40"/>
      <c r="AR195" s="225" t="s">
        <v>159</v>
      </c>
      <c r="AT195" s="225" t="s">
        <v>154</v>
      </c>
      <c r="AU195" s="225" t="s">
        <v>81</v>
      </c>
      <c r="AY195" s="19" t="s">
        <v>152</v>
      </c>
      <c r="BE195" s="226">
        <f>IF(N195="základní",J195,0)</f>
        <v>0</v>
      </c>
      <c r="BF195" s="226">
        <f>IF(N195="snížená",J195,0)</f>
        <v>0</v>
      </c>
      <c r="BG195" s="226">
        <f>IF(N195="zákl. přenesená",J195,0)</f>
        <v>0</v>
      </c>
      <c r="BH195" s="226">
        <f>IF(N195="sníž. přenesená",J195,0)</f>
        <v>0</v>
      </c>
      <c r="BI195" s="226">
        <f>IF(N195="nulová",J195,0)</f>
        <v>0</v>
      </c>
      <c r="BJ195" s="19" t="s">
        <v>79</v>
      </c>
      <c r="BK195" s="226">
        <f>ROUND(I195*H195,2)</f>
        <v>0</v>
      </c>
      <c r="BL195" s="19" t="s">
        <v>159</v>
      </c>
      <c r="BM195" s="225" t="s">
        <v>869</v>
      </c>
    </row>
    <row r="196" s="2" customFormat="1">
      <c r="A196" s="40"/>
      <c r="B196" s="41"/>
      <c r="C196" s="42"/>
      <c r="D196" s="227" t="s">
        <v>161</v>
      </c>
      <c r="E196" s="42"/>
      <c r="F196" s="228" t="s">
        <v>870</v>
      </c>
      <c r="G196" s="42"/>
      <c r="H196" s="42"/>
      <c r="I196" s="229"/>
      <c r="J196" s="42"/>
      <c r="K196" s="42"/>
      <c r="L196" s="46"/>
      <c r="M196" s="230"/>
      <c r="N196" s="231"/>
      <c r="O196" s="86"/>
      <c r="P196" s="86"/>
      <c r="Q196" s="86"/>
      <c r="R196" s="86"/>
      <c r="S196" s="86"/>
      <c r="T196" s="87"/>
      <c r="U196" s="40"/>
      <c r="V196" s="40"/>
      <c r="W196" s="40"/>
      <c r="X196" s="40"/>
      <c r="Y196" s="40"/>
      <c r="Z196" s="40"/>
      <c r="AA196" s="40"/>
      <c r="AB196" s="40"/>
      <c r="AC196" s="40"/>
      <c r="AD196" s="40"/>
      <c r="AE196" s="40"/>
      <c r="AT196" s="19" t="s">
        <v>161</v>
      </c>
      <c r="AU196" s="19" t="s">
        <v>81</v>
      </c>
    </row>
    <row r="197" s="2" customFormat="1" ht="24.15" customHeight="1">
      <c r="A197" s="40"/>
      <c r="B197" s="41"/>
      <c r="C197" s="214" t="s">
        <v>360</v>
      </c>
      <c r="D197" s="214" t="s">
        <v>154</v>
      </c>
      <c r="E197" s="215" t="s">
        <v>871</v>
      </c>
      <c r="F197" s="216" t="s">
        <v>872</v>
      </c>
      <c r="G197" s="217" t="s">
        <v>157</v>
      </c>
      <c r="H197" s="218">
        <v>4</v>
      </c>
      <c r="I197" s="219"/>
      <c r="J197" s="220">
        <f>ROUND(I197*H197,2)</f>
        <v>0</v>
      </c>
      <c r="K197" s="216" t="s">
        <v>158</v>
      </c>
      <c r="L197" s="46"/>
      <c r="M197" s="221" t="s">
        <v>19</v>
      </c>
      <c r="N197" s="222" t="s">
        <v>43</v>
      </c>
      <c r="O197" s="86"/>
      <c r="P197" s="223">
        <f>O197*H197</f>
        <v>0</v>
      </c>
      <c r="Q197" s="223">
        <v>0</v>
      </c>
      <c r="R197" s="223">
        <f>Q197*H197</f>
        <v>0</v>
      </c>
      <c r="S197" s="223">
        <v>0</v>
      </c>
      <c r="T197" s="224">
        <f>S197*H197</f>
        <v>0</v>
      </c>
      <c r="U197" s="40"/>
      <c r="V197" s="40"/>
      <c r="W197" s="40"/>
      <c r="X197" s="40"/>
      <c r="Y197" s="40"/>
      <c r="Z197" s="40"/>
      <c r="AA197" s="40"/>
      <c r="AB197" s="40"/>
      <c r="AC197" s="40"/>
      <c r="AD197" s="40"/>
      <c r="AE197" s="40"/>
      <c r="AR197" s="225" t="s">
        <v>159</v>
      </c>
      <c r="AT197" s="225" t="s">
        <v>154</v>
      </c>
      <c r="AU197" s="225" t="s">
        <v>81</v>
      </c>
      <c r="AY197" s="19" t="s">
        <v>152</v>
      </c>
      <c r="BE197" s="226">
        <f>IF(N197="základní",J197,0)</f>
        <v>0</v>
      </c>
      <c r="BF197" s="226">
        <f>IF(N197="snížená",J197,0)</f>
        <v>0</v>
      </c>
      <c r="BG197" s="226">
        <f>IF(N197="zákl. přenesená",J197,0)</f>
        <v>0</v>
      </c>
      <c r="BH197" s="226">
        <f>IF(N197="sníž. přenesená",J197,0)</f>
        <v>0</v>
      </c>
      <c r="BI197" s="226">
        <f>IF(N197="nulová",J197,0)</f>
        <v>0</v>
      </c>
      <c r="BJ197" s="19" t="s">
        <v>79</v>
      </c>
      <c r="BK197" s="226">
        <f>ROUND(I197*H197,2)</f>
        <v>0</v>
      </c>
      <c r="BL197" s="19" t="s">
        <v>159</v>
      </c>
      <c r="BM197" s="225" t="s">
        <v>873</v>
      </c>
    </row>
    <row r="198" s="2" customFormat="1">
      <c r="A198" s="40"/>
      <c r="B198" s="41"/>
      <c r="C198" s="42"/>
      <c r="D198" s="227" t="s">
        <v>161</v>
      </c>
      <c r="E198" s="42"/>
      <c r="F198" s="228" t="s">
        <v>874</v>
      </c>
      <c r="G198" s="42"/>
      <c r="H198" s="42"/>
      <c r="I198" s="229"/>
      <c r="J198" s="42"/>
      <c r="K198" s="42"/>
      <c r="L198" s="46"/>
      <c r="M198" s="230"/>
      <c r="N198" s="231"/>
      <c r="O198" s="86"/>
      <c r="P198" s="86"/>
      <c r="Q198" s="86"/>
      <c r="R198" s="86"/>
      <c r="S198" s="86"/>
      <c r="T198" s="87"/>
      <c r="U198" s="40"/>
      <c r="V198" s="40"/>
      <c r="W198" s="40"/>
      <c r="X198" s="40"/>
      <c r="Y198" s="40"/>
      <c r="Z198" s="40"/>
      <c r="AA198" s="40"/>
      <c r="AB198" s="40"/>
      <c r="AC198" s="40"/>
      <c r="AD198" s="40"/>
      <c r="AE198" s="40"/>
      <c r="AT198" s="19" t="s">
        <v>161</v>
      </c>
      <c r="AU198" s="19" t="s">
        <v>81</v>
      </c>
    </row>
    <row r="199" s="2" customFormat="1" ht="24.15" customHeight="1">
      <c r="A199" s="40"/>
      <c r="B199" s="41"/>
      <c r="C199" s="214" t="s">
        <v>364</v>
      </c>
      <c r="D199" s="214" t="s">
        <v>154</v>
      </c>
      <c r="E199" s="215" t="s">
        <v>875</v>
      </c>
      <c r="F199" s="216" t="s">
        <v>876</v>
      </c>
      <c r="G199" s="217" t="s">
        <v>157</v>
      </c>
      <c r="H199" s="218">
        <v>4</v>
      </c>
      <c r="I199" s="219"/>
      <c r="J199" s="220">
        <f>ROUND(I199*H199,2)</f>
        <v>0</v>
      </c>
      <c r="K199" s="216" t="s">
        <v>158</v>
      </c>
      <c r="L199" s="46"/>
      <c r="M199" s="221" t="s">
        <v>19</v>
      </c>
      <c r="N199" s="222" t="s">
        <v>43</v>
      </c>
      <c r="O199" s="86"/>
      <c r="P199" s="223">
        <f>O199*H199</f>
        <v>0</v>
      </c>
      <c r="Q199" s="223">
        <v>0.42115999999999998</v>
      </c>
      <c r="R199" s="223">
        <f>Q199*H199</f>
        <v>1.6846399999999999</v>
      </c>
      <c r="S199" s="223">
        <v>0</v>
      </c>
      <c r="T199" s="224">
        <f>S199*H199</f>
        <v>0</v>
      </c>
      <c r="U199" s="40"/>
      <c r="V199" s="40"/>
      <c r="W199" s="40"/>
      <c r="X199" s="40"/>
      <c r="Y199" s="40"/>
      <c r="Z199" s="40"/>
      <c r="AA199" s="40"/>
      <c r="AB199" s="40"/>
      <c r="AC199" s="40"/>
      <c r="AD199" s="40"/>
      <c r="AE199" s="40"/>
      <c r="AR199" s="225" t="s">
        <v>159</v>
      </c>
      <c r="AT199" s="225" t="s">
        <v>154</v>
      </c>
      <c r="AU199" s="225" t="s">
        <v>81</v>
      </c>
      <c r="AY199" s="19" t="s">
        <v>152</v>
      </c>
      <c r="BE199" s="226">
        <f>IF(N199="základní",J199,0)</f>
        <v>0</v>
      </c>
      <c r="BF199" s="226">
        <f>IF(N199="snížená",J199,0)</f>
        <v>0</v>
      </c>
      <c r="BG199" s="226">
        <f>IF(N199="zákl. přenesená",J199,0)</f>
        <v>0</v>
      </c>
      <c r="BH199" s="226">
        <f>IF(N199="sníž. přenesená",J199,0)</f>
        <v>0</v>
      </c>
      <c r="BI199" s="226">
        <f>IF(N199="nulová",J199,0)</f>
        <v>0</v>
      </c>
      <c r="BJ199" s="19" t="s">
        <v>79</v>
      </c>
      <c r="BK199" s="226">
        <f>ROUND(I199*H199,2)</f>
        <v>0</v>
      </c>
      <c r="BL199" s="19" t="s">
        <v>159</v>
      </c>
      <c r="BM199" s="225" t="s">
        <v>877</v>
      </c>
    </row>
    <row r="200" s="2" customFormat="1">
      <c r="A200" s="40"/>
      <c r="B200" s="41"/>
      <c r="C200" s="42"/>
      <c r="D200" s="227" t="s">
        <v>161</v>
      </c>
      <c r="E200" s="42"/>
      <c r="F200" s="228" t="s">
        <v>878</v>
      </c>
      <c r="G200" s="42"/>
      <c r="H200" s="42"/>
      <c r="I200" s="229"/>
      <c r="J200" s="42"/>
      <c r="K200" s="42"/>
      <c r="L200" s="46"/>
      <c r="M200" s="230"/>
      <c r="N200" s="231"/>
      <c r="O200" s="86"/>
      <c r="P200" s="86"/>
      <c r="Q200" s="86"/>
      <c r="R200" s="86"/>
      <c r="S200" s="86"/>
      <c r="T200" s="87"/>
      <c r="U200" s="40"/>
      <c r="V200" s="40"/>
      <c r="W200" s="40"/>
      <c r="X200" s="40"/>
      <c r="Y200" s="40"/>
      <c r="Z200" s="40"/>
      <c r="AA200" s="40"/>
      <c r="AB200" s="40"/>
      <c r="AC200" s="40"/>
      <c r="AD200" s="40"/>
      <c r="AE200" s="40"/>
      <c r="AT200" s="19" t="s">
        <v>161</v>
      </c>
      <c r="AU200" s="19" t="s">
        <v>81</v>
      </c>
    </row>
    <row r="201" s="2" customFormat="1" ht="16.5" customHeight="1">
      <c r="A201" s="40"/>
      <c r="B201" s="41"/>
      <c r="C201" s="214" t="s">
        <v>369</v>
      </c>
      <c r="D201" s="214" t="s">
        <v>154</v>
      </c>
      <c r="E201" s="215" t="s">
        <v>879</v>
      </c>
      <c r="F201" s="216" t="s">
        <v>880</v>
      </c>
      <c r="G201" s="217" t="s">
        <v>157</v>
      </c>
      <c r="H201" s="218">
        <v>6</v>
      </c>
      <c r="I201" s="219"/>
      <c r="J201" s="220">
        <f>ROUND(I201*H201,2)</f>
        <v>0</v>
      </c>
      <c r="K201" s="216" t="s">
        <v>158</v>
      </c>
      <c r="L201" s="46"/>
      <c r="M201" s="221" t="s">
        <v>19</v>
      </c>
      <c r="N201" s="222" t="s">
        <v>43</v>
      </c>
      <c r="O201" s="86"/>
      <c r="P201" s="223">
        <f>O201*H201</f>
        <v>0</v>
      </c>
      <c r="Q201" s="223">
        <v>0.02972</v>
      </c>
      <c r="R201" s="223">
        <f>Q201*H201</f>
        <v>0.17832000000000001</v>
      </c>
      <c r="S201" s="223">
        <v>0</v>
      </c>
      <c r="T201" s="224">
        <f>S201*H201</f>
        <v>0</v>
      </c>
      <c r="U201" s="40"/>
      <c r="V201" s="40"/>
      <c r="W201" s="40"/>
      <c r="X201" s="40"/>
      <c r="Y201" s="40"/>
      <c r="Z201" s="40"/>
      <c r="AA201" s="40"/>
      <c r="AB201" s="40"/>
      <c r="AC201" s="40"/>
      <c r="AD201" s="40"/>
      <c r="AE201" s="40"/>
      <c r="AR201" s="225" t="s">
        <v>159</v>
      </c>
      <c r="AT201" s="225" t="s">
        <v>154</v>
      </c>
      <c r="AU201" s="225" t="s">
        <v>81</v>
      </c>
      <c r="AY201" s="19" t="s">
        <v>152</v>
      </c>
      <c r="BE201" s="226">
        <f>IF(N201="základní",J201,0)</f>
        <v>0</v>
      </c>
      <c r="BF201" s="226">
        <f>IF(N201="snížená",J201,0)</f>
        <v>0</v>
      </c>
      <c r="BG201" s="226">
        <f>IF(N201="zákl. přenesená",J201,0)</f>
        <v>0</v>
      </c>
      <c r="BH201" s="226">
        <f>IF(N201="sníž. přenesená",J201,0)</f>
        <v>0</v>
      </c>
      <c r="BI201" s="226">
        <f>IF(N201="nulová",J201,0)</f>
        <v>0</v>
      </c>
      <c r="BJ201" s="19" t="s">
        <v>79</v>
      </c>
      <c r="BK201" s="226">
        <f>ROUND(I201*H201,2)</f>
        <v>0</v>
      </c>
      <c r="BL201" s="19" t="s">
        <v>159</v>
      </c>
      <c r="BM201" s="225" t="s">
        <v>881</v>
      </c>
    </row>
    <row r="202" s="2" customFormat="1">
      <c r="A202" s="40"/>
      <c r="B202" s="41"/>
      <c r="C202" s="42"/>
      <c r="D202" s="227" t="s">
        <v>161</v>
      </c>
      <c r="E202" s="42"/>
      <c r="F202" s="228" t="s">
        <v>882</v>
      </c>
      <c r="G202" s="42"/>
      <c r="H202" s="42"/>
      <c r="I202" s="229"/>
      <c r="J202" s="42"/>
      <c r="K202" s="42"/>
      <c r="L202" s="46"/>
      <c r="M202" s="230"/>
      <c r="N202" s="231"/>
      <c r="O202" s="86"/>
      <c r="P202" s="86"/>
      <c r="Q202" s="86"/>
      <c r="R202" s="86"/>
      <c r="S202" s="86"/>
      <c r="T202" s="87"/>
      <c r="U202" s="40"/>
      <c r="V202" s="40"/>
      <c r="W202" s="40"/>
      <c r="X202" s="40"/>
      <c r="Y202" s="40"/>
      <c r="Z202" s="40"/>
      <c r="AA202" s="40"/>
      <c r="AB202" s="40"/>
      <c r="AC202" s="40"/>
      <c r="AD202" s="40"/>
      <c r="AE202" s="40"/>
      <c r="AT202" s="19" t="s">
        <v>161</v>
      </c>
      <c r="AU202" s="19" t="s">
        <v>81</v>
      </c>
    </row>
    <row r="203" s="2" customFormat="1" ht="16.5" customHeight="1">
      <c r="A203" s="40"/>
      <c r="B203" s="41"/>
      <c r="C203" s="265" t="s">
        <v>373</v>
      </c>
      <c r="D203" s="265" t="s">
        <v>298</v>
      </c>
      <c r="E203" s="266" t="s">
        <v>883</v>
      </c>
      <c r="F203" s="267" t="s">
        <v>884</v>
      </c>
      <c r="G203" s="268" t="s">
        <v>157</v>
      </c>
      <c r="H203" s="269">
        <v>6</v>
      </c>
      <c r="I203" s="270"/>
      <c r="J203" s="271">
        <f>ROUND(I203*H203,2)</f>
        <v>0</v>
      </c>
      <c r="K203" s="267" t="s">
        <v>158</v>
      </c>
      <c r="L203" s="272"/>
      <c r="M203" s="273" t="s">
        <v>19</v>
      </c>
      <c r="N203" s="274" t="s">
        <v>43</v>
      </c>
      <c r="O203" s="86"/>
      <c r="P203" s="223">
        <f>O203*H203</f>
        <v>0</v>
      </c>
      <c r="Q203" s="223">
        <v>0.11</v>
      </c>
      <c r="R203" s="223">
        <f>Q203*H203</f>
        <v>0.66000000000000003</v>
      </c>
      <c r="S203" s="223">
        <v>0</v>
      </c>
      <c r="T203" s="224">
        <f>S203*H203</f>
        <v>0</v>
      </c>
      <c r="U203" s="40"/>
      <c r="V203" s="40"/>
      <c r="W203" s="40"/>
      <c r="X203" s="40"/>
      <c r="Y203" s="40"/>
      <c r="Z203" s="40"/>
      <c r="AA203" s="40"/>
      <c r="AB203" s="40"/>
      <c r="AC203" s="40"/>
      <c r="AD203" s="40"/>
      <c r="AE203" s="40"/>
      <c r="AR203" s="225" t="s">
        <v>199</v>
      </c>
      <c r="AT203" s="225" t="s">
        <v>298</v>
      </c>
      <c r="AU203" s="225" t="s">
        <v>81</v>
      </c>
      <c r="AY203" s="19" t="s">
        <v>152</v>
      </c>
      <c r="BE203" s="226">
        <f>IF(N203="základní",J203,0)</f>
        <v>0</v>
      </c>
      <c r="BF203" s="226">
        <f>IF(N203="snížená",J203,0)</f>
        <v>0</v>
      </c>
      <c r="BG203" s="226">
        <f>IF(N203="zákl. přenesená",J203,0)</f>
        <v>0</v>
      </c>
      <c r="BH203" s="226">
        <f>IF(N203="sníž. přenesená",J203,0)</f>
        <v>0</v>
      </c>
      <c r="BI203" s="226">
        <f>IF(N203="nulová",J203,0)</f>
        <v>0</v>
      </c>
      <c r="BJ203" s="19" t="s">
        <v>79</v>
      </c>
      <c r="BK203" s="226">
        <f>ROUND(I203*H203,2)</f>
        <v>0</v>
      </c>
      <c r="BL203" s="19" t="s">
        <v>159</v>
      </c>
      <c r="BM203" s="225" t="s">
        <v>885</v>
      </c>
    </row>
    <row r="204" s="2" customFormat="1" ht="16.5" customHeight="1">
      <c r="A204" s="40"/>
      <c r="B204" s="41"/>
      <c r="C204" s="214" t="s">
        <v>377</v>
      </c>
      <c r="D204" s="214" t="s">
        <v>154</v>
      </c>
      <c r="E204" s="215" t="s">
        <v>886</v>
      </c>
      <c r="F204" s="216" t="s">
        <v>887</v>
      </c>
      <c r="G204" s="217" t="s">
        <v>157</v>
      </c>
      <c r="H204" s="218">
        <v>6</v>
      </c>
      <c r="I204" s="219"/>
      <c r="J204" s="220">
        <f>ROUND(I204*H204,2)</f>
        <v>0</v>
      </c>
      <c r="K204" s="216" t="s">
        <v>158</v>
      </c>
      <c r="L204" s="46"/>
      <c r="M204" s="221" t="s">
        <v>19</v>
      </c>
      <c r="N204" s="222" t="s">
        <v>43</v>
      </c>
      <c r="O204" s="86"/>
      <c r="P204" s="223">
        <f>O204*H204</f>
        <v>0</v>
      </c>
      <c r="Q204" s="223">
        <v>0.12526000000000001</v>
      </c>
      <c r="R204" s="223">
        <f>Q204*H204</f>
        <v>0.75156000000000001</v>
      </c>
      <c r="S204" s="223">
        <v>0</v>
      </c>
      <c r="T204" s="224">
        <f>S204*H204</f>
        <v>0</v>
      </c>
      <c r="U204" s="40"/>
      <c r="V204" s="40"/>
      <c r="W204" s="40"/>
      <c r="X204" s="40"/>
      <c r="Y204" s="40"/>
      <c r="Z204" s="40"/>
      <c r="AA204" s="40"/>
      <c r="AB204" s="40"/>
      <c r="AC204" s="40"/>
      <c r="AD204" s="40"/>
      <c r="AE204" s="40"/>
      <c r="AR204" s="225" t="s">
        <v>159</v>
      </c>
      <c r="AT204" s="225" t="s">
        <v>154</v>
      </c>
      <c r="AU204" s="225" t="s">
        <v>81</v>
      </c>
      <c r="AY204" s="19" t="s">
        <v>152</v>
      </c>
      <c r="BE204" s="226">
        <f>IF(N204="základní",J204,0)</f>
        <v>0</v>
      </c>
      <c r="BF204" s="226">
        <f>IF(N204="snížená",J204,0)</f>
        <v>0</v>
      </c>
      <c r="BG204" s="226">
        <f>IF(N204="zákl. přenesená",J204,0)</f>
        <v>0</v>
      </c>
      <c r="BH204" s="226">
        <f>IF(N204="sníž. přenesená",J204,0)</f>
        <v>0</v>
      </c>
      <c r="BI204" s="226">
        <f>IF(N204="nulová",J204,0)</f>
        <v>0</v>
      </c>
      <c r="BJ204" s="19" t="s">
        <v>79</v>
      </c>
      <c r="BK204" s="226">
        <f>ROUND(I204*H204,2)</f>
        <v>0</v>
      </c>
      <c r="BL204" s="19" t="s">
        <v>159</v>
      </c>
      <c r="BM204" s="225" t="s">
        <v>888</v>
      </c>
    </row>
    <row r="205" s="2" customFormat="1">
      <c r="A205" s="40"/>
      <c r="B205" s="41"/>
      <c r="C205" s="42"/>
      <c r="D205" s="227" t="s">
        <v>161</v>
      </c>
      <c r="E205" s="42"/>
      <c r="F205" s="228" t="s">
        <v>889</v>
      </c>
      <c r="G205" s="42"/>
      <c r="H205" s="42"/>
      <c r="I205" s="229"/>
      <c r="J205" s="42"/>
      <c r="K205" s="42"/>
      <c r="L205" s="46"/>
      <c r="M205" s="230"/>
      <c r="N205" s="231"/>
      <c r="O205" s="86"/>
      <c r="P205" s="86"/>
      <c r="Q205" s="86"/>
      <c r="R205" s="86"/>
      <c r="S205" s="86"/>
      <c r="T205" s="87"/>
      <c r="U205" s="40"/>
      <c r="V205" s="40"/>
      <c r="W205" s="40"/>
      <c r="X205" s="40"/>
      <c r="Y205" s="40"/>
      <c r="Z205" s="40"/>
      <c r="AA205" s="40"/>
      <c r="AB205" s="40"/>
      <c r="AC205" s="40"/>
      <c r="AD205" s="40"/>
      <c r="AE205" s="40"/>
      <c r="AT205" s="19" t="s">
        <v>161</v>
      </c>
      <c r="AU205" s="19" t="s">
        <v>81</v>
      </c>
    </row>
    <row r="206" s="2" customFormat="1" ht="16.5" customHeight="1">
      <c r="A206" s="40"/>
      <c r="B206" s="41"/>
      <c r="C206" s="265" t="s">
        <v>381</v>
      </c>
      <c r="D206" s="265" t="s">
        <v>298</v>
      </c>
      <c r="E206" s="266" t="s">
        <v>890</v>
      </c>
      <c r="F206" s="267" t="s">
        <v>891</v>
      </c>
      <c r="G206" s="268" t="s">
        <v>157</v>
      </c>
      <c r="H206" s="269">
        <v>6</v>
      </c>
      <c r="I206" s="270"/>
      <c r="J206" s="271">
        <f>ROUND(I206*H206,2)</f>
        <v>0</v>
      </c>
      <c r="K206" s="267" t="s">
        <v>158</v>
      </c>
      <c r="L206" s="272"/>
      <c r="M206" s="273" t="s">
        <v>19</v>
      </c>
      <c r="N206" s="274" t="s">
        <v>43</v>
      </c>
      <c r="O206" s="86"/>
      <c r="P206" s="223">
        <f>O206*H206</f>
        <v>0</v>
      </c>
      <c r="Q206" s="223">
        <v>0.13500000000000001</v>
      </c>
      <c r="R206" s="223">
        <f>Q206*H206</f>
        <v>0.81000000000000005</v>
      </c>
      <c r="S206" s="223">
        <v>0</v>
      </c>
      <c r="T206" s="224">
        <f>S206*H206</f>
        <v>0</v>
      </c>
      <c r="U206" s="40"/>
      <c r="V206" s="40"/>
      <c r="W206" s="40"/>
      <c r="X206" s="40"/>
      <c r="Y206" s="40"/>
      <c r="Z206" s="40"/>
      <c r="AA206" s="40"/>
      <c r="AB206" s="40"/>
      <c r="AC206" s="40"/>
      <c r="AD206" s="40"/>
      <c r="AE206" s="40"/>
      <c r="AR206" s="225" t="s">
        <v>199</v>
      </c>
      <c r="AT206" s="225" t="s">
        <v>298</v>
      </c>
      <c r="AU206" s="225" t="s">
        <v>81</v>
      </c>
      <c r="AY206" s="19" t="s">
        <v>152</v>
      </c>
      <c r="BE206" s="226">
        <f>IF(N206="základní",J206,0)</f>
        <v>0</v>
      </c>
      <c r="BF206" s="226">
        <f>IF(N206="snížená",J206,0)</f>
        <v>0</v>
      </c>
      <c r="BG206" s="226">
        <f>IF(N206="zákl. přenesená",J206,0)</f>
        <v>0</v>
      </c>
      <c r="BH206" s="226">
        <f>IF(N206="sníž. přenesená",J206,0)</f>
        <v>0</v>
      </c>
      <c r="BI206" s="226">
        <f>IF(N206="nulová",J206,0)</f>
        <v>0</v>
      </c>
      <c r="BJ206" s="19" t="s">
        <v>79</v>
      </c>
      <c r="BK206" s="226">
        <f>ROUND(I206*H206,2)</f>
        <v>0</v>
      </c>
      <c r="BL206" s="19" t="s">
        <v>159</v>
      </c>
      <c r="BM206" s="225" t="s">
        <v>892</v>
      </c>
    </row>
    <row r="207" s="2" customFormat="1" ht="16.5" customHeight="1">
      <c r="A207" s="40"/>
      <c r="B207" s="41"/>
      <c r="C207" s="214" t="s">
        <v>385</v>
      </c>
      <c r="D207" s="214" t="s">
        <v>154</v>
      </c>
      <c r="E207" s="215" t="s">
        <v>893</v>
      </c>
      <c r="F207" s="216" t="s">
        <v>894</v>
      </c>
      <c r="G207" s="217" t="s">
        <v>157</v>
      </c>
      <c r="H207" s="218">
        <v>6</v>
      </c>
      <c r="I207" s="219"/>
      <c r="J207" s="220">
        <f>ROUND(I207*H207,2)</f>
        <v>0</v>
      </c>
      <c r="K207" s="216" t="s">
        <v>158</v>
      </c>
      <c r="L207" s="46"/>
      <c r="M207" s="221" t="s">
        <v>19</v>
      </c>
      <c r="N207" s="222" t="s">
        <v>43</v>
      </c>
      <c r="O207" s="86"/>
      <c r="P207" s="223">
        <f>O207*H207</f>
        <v>0</v>
      </c>
      <c r="Q207" s="223">
        <v>0.030759999999999999</v>
      </c>
      <c r="R207" s="223">
        <f>Q207*H207</f>
        <v>0.18456</v>
      </c>
      <c r="S207" s="223">
        <v>0</v>
      </c>
      <c r="T207" s="224">
        <f>S207*H207</f>
        <v>0</v>
      </c>
      <c r="U207" s="40"/>
      <c r="V207" s="40"/>
      <c r="W207" s="40"/>
      <c r="X207" s="40"/>
      <c r="Y207" s="40"/>
      <c r="Z207" s="40"/>
      <c r="AA207" s="40"/>
      <c r="AB207" s="40"/>
      <c r="AC207" s="40"/>
      <c r="AD207" s="40"/>
      <c r="AE207" s="40"/>
      <c r="AR207" s="225" t="s">
        <v>159</v>
      </c>
      <c r="AT207" s="225" t="s">
        <v>154</v>
      </c>
      <c r="AU207" s="225" t="s">
        <v>81</v>
      </c>
      <c r="AY207" s="19" t="s">
        <v>152</v>
      </c>
      <c r="BE207" s="226">
        <f>IF(N207="základní",J207,0)</f>
        <v>0</v>
      </c>
      <c r="BF207" s="226">
        <f>IF(N207="snížená",J207,0)</f>
        <v>0</v>
      </c>
      <c r="BG207" s="226">
        <f>IF(N207="zákl. přenesená",J207,0)</f>
        <v>0</v>
      </c>
      <c r="BH207" s="226">
        <f>IF(N207="sníž. přenesená",J207,0)</f>
        <v>0</v>
      </c>
      <c r="BI207" s="226">
        <f>IF(N207="nulová",J207,0)</f>
        <v>0</v>
      </c>
      <c r="BJ207" s="19" t="s">
        <v>79</v>
      </c>
      <c r="BK207" s="226">
        <f>ROUND(I207*H207,2)</f>
        <v>0</v>
      </c>
      <c r="BL207" s="19" t="s">
        <v>159</v>
      </c>
      <c r="BM207" s="225" t="s">
        <v>895</v>
      </c>
    </row>
    <row r="208" s="2" customFormat="1">
      <c r="A208" s="40"/>
      <c r="B208" s="41"/>
      <c r="C208" s="42"/>
      <c r="D208" s="227" t="s">
        <v>161</v>
      </c>
      <c r="E208" s="42"/>
      <c r="F208" s="228" t="s">
        <v>896</v>
      </c>
      <c r="G208" s="42"/>
      <c r="H208" s="42"/>
      <c r="I208" s="229"/>
      <c r="J208" s="42"/>
      <c r="K208" s="42"/>
      <c r="L208" s="46"/>
      <c r="M208" s="230"/>
      <c r="N208" s="231"/>
      <c r="O208" s="86"/>
      <c r="P208" s="86"/>
      <c r="Q208" s="86"/>
      <c r="R208" s="86"/>
      <c r="S208" s="86"/>
      <c r="T208" s="87"/>
      <c r="U208" s="40"/>
      <c r="V208" s="40"/>
      <c r="W208" s="40"/>
      <c r="X208" s="40"/>
      <c r="Y208" s="40"/>
      <c r="Z208" s="40"/>
      <c r="AA208" s="40"/>
      <c r="AB208" s="40"/>
      <c r="AC208" s="40"/>
      <c r="AD208" s="40"/>
      <c r="AE208" s="40"/>
      <c r="AT208" s="19" t="s">
        <v>161</v>
      </c>
      <c r="AU208" s="19" t="s">
        <v>81</v>
      </c>
    </row>
    <row r="209" s="2" customFormat="1" ht="16.5" customHeight="1">
      <c r="A209" s="40"/>
      <c r="B209" s="41"/>
      <c r="C209" s="265" t="s">
        <v>389</v>
      </c>
      <c r="D209" s="265" t="s">
        <v>298</v>
      </c>
      <c r="E209" s="266" t="s">
        <v>897</v>
      </c>
      <c r="F209" s="267" t="s">
        <v>898</v>
      </c>
      <c r="G209" s="268" t="s">
        <v>157</v>
      </c>
      <c r="H209" s="269">
        <v>6</v>
      </c>
      <c r="I209" s="270"/>
      <c r="J209" s="271">
        <f>ROUND(I209*H209,2)</f>
        <v>0</v>
      </c>
      <c r="K209" s="267" t="s">
        <v>158</v>
      </c>
      <c r="L209" s="272"/>
      <c r="M209" s="273" t="s">
        <v>19</v>
      </c>
      <c r="N209" s="274" t="s">
        <v>43</v>
      </c>
      <c r="O209" s="86"/>
      <c r="P209" s="223">
        <f>O209*H209</f>
        <v>0</v>
      </c>
      <c r="Q209" s="223">
        <v>0.070000000000000007</v>
      </c>
      <c r="R209" s="223">
        <f>Q209*H209</f>
        <v>0.42000000000000004</v>
      </c>
      <c r="S209" s="223">
        <v>0</v>
      </c>
      <c r="T209" s="224">
        <f>S209*H209</f>
        <v>0</v>
      </c>
      <c r="U209" s="40"/>
      <c r="V209" s="40"/>
      <c r="W209" s="40"/>
      <c r="X209" s="40"/>
      <c r="Y209" s="40"/>
      <c r="Z209" s="40"/>
      <c r="AA209" s="40"/>
      <c r="AB209" s="40"/>
      <c r="AC209" s="40"/>
      <c r="AD209" s="40"/>
      <c r="AE209" s="40"/>
      <c r="AR209" s="225" t="s">
        <v>199</v>
      </c>
      <c r="AT209" s="225" t="s">
        <v>298</v>
      </c>
      <c r="AU209" s="225" t="s">
        <v>81</v>
      </c>
      <c r="AY209" s="19" t="s">
        <v>152</v>
      </c>
      <c r="BE209" s="226">
        <f>IF(N209="základní",J209,0)</f>
        <v>0</v>
      </c>
      <c r="BF209" s="226">
        <f>IF(N209="snížená",J209,0)</f>
        <v>0</v>
      </c>
      <c r="BG209" s="226">
        <f>IF(N209="zákl. přenesená",J209,0)</f>
        <v>0</v>
      </c>
      <c r="BH209" s="226">
        <f>IF(N209="sníž. přenesená",J209,0)</f>
        <v>0</v>
      </c>
      <c r="BI209" s="226">
        <f>IF(N209="nulová",J209,0)</f>
        <v>0</v>
      </c>
      <c r="BJ209" s="19" t="s">
        <v>79</v>
      </c>
      <c r="BK209" s="226">
        <f>ROUND(I209*H209,2)</f>
        <v>0</v>
      </c>
      <c r="BL209" s="19" t="s">
        <v>159</v>
      </c>
      <c r="BM209" s="225" t="s">
        <v>899</v>
      </c>
    </row>
    <row r="210" s="2" customFormat="1" ht="16.5" customHeight="1">
      <c r="A210" s="40"/>
      <c r="B210" s="41"/>
      <c r="C210" s="214" t="s">
        <v>393</v>
      </c>
      <c r="D210" s="214" t="s">
        <v>154</v>
      </c>
      <c r="E210" s="215" t="s">
        <v>900</v>
      </c>
      <c r="F210" s="216" t="s">
        <v>901</v>
      </c>
      <c r="G210" s="217" t="s">
        <v>157</v>
      </c>
      <c r="H210" s="218">
        <v>6</v>
      </c>
      <c r="I210" s="219"/>
      <c r="J210" s="220">
        <f>ROUND(I210*H210,2)</f>
        <v>0</v>
      </c>
      <c r="K210" s="216" t="s">
        <v>158</v>
      </c>
      <c r="L210" s="46"/>
      <c r="M210" s="221" t="s">
        <v>19</v>
      </c>
      <c r="N210" s="222" t="s">
        <v>43</v>
      </c>
      <c r="O210" s="86"/>
      <c r="P210" s="223">
        <f>O210*H210</f>
        <v>0</v>
      </c>
      <c r="Q210" s="223">
        <v>0.030759999999999999</v>
      </c>
      <c r="R210" s="223">
        <f>Q210*H210</f>
        <v>0.18456</v>
      </c>
      <c r="S210" s="223">
        <v>0</v>
      </c>
      <c r="T210" s="224">
        <f>S210*H210</f>
        <v>0</v>
      </c>
      <c r="U210" s="40"/>
      <c r="V210" s="40"/>
      <c r="W210" s="40"/>
      <c r="X210" s="40"/>
      <c r="Y210" s="40"/>
      <c r="Z210" s="40"/>
      <c r="AA210" s="40"/>
      <c r="AB210" s="40"/>
      <c r="AC210" s="40"/>
      <c r="AD210" s="40"/>
      <c r="AE210" s="40"/>
      <c r="AR210" s="225" t="s">
        <v>159</v>
      </c>
      <c r="AT210" s="225" t="s">
        <v>154</v>
      </c>
      <c r="AU210" s="225" t="s">
        <v>81</v>
      </c>
      <c r="AY210" s="19" t="s">
        <v>152</v>
      </c>
      <c r="BE210" s="226">
        <f>IF(N210="základní",J210,0)</f>
        <v>0</v>
      </c>
      <c r="BF210" s="226">
        <f>IF(N210="snížená",J210,0)</f>
        <v>0</v>
      </c>
      <c r="BG210" s="226">
        <f>IF(N210="zákl. přenesená",J210,0)</f>
        <v>0</v>
      </c>
      <c r="BH210" s="226">
        <f>IF(N210="sníž. přenesená",J210,0)</f>
        <v>0</v>
      </c>
      <c r="BI210" s="226">
        <f>IF(N210="nulová",J210,0)</f>
        <v>0</v>
      </c>
      <c r="BJ210" s="19" t="s">
        <v>79</v>
      </c>
      <c r="BK210" s="226">
        <f>ROUND(I210*H210,2)</f>
        <v>0</v>
      </c>
      <c r="BL210" s="19" t="s">
        <v>159</v>
      </c>
      <c r="BM210" s="225" t="s">
        <v>902</v>
      </c>
    </row>
    <row r="211" s="2" customFormat="1">
      <c r="A211" s="40"/>
      <c r="B211" s="41"/>
      <c r="C211" s="42"/>
      <c r="D211" s="227" t="s">
        <v>161</v>
      </c>
      <c r="E211" s="42"/>
      <c r="F211" s="228" t="s">
        <v>903</v>
      </c>
      <c r="G211" s="42"/>
      <c r="H211" s="42"/>
      <c r="I211" s="229"/>
      <c r="J211" s="42"/>
      <c r="K211" s="42"/>
      <c r="L211" s="46"/>
      <c r="M211" s="230"/>
      <c r="N211" s="231"/>
      <c r="O211" s="86"/>
      <c r="P211" s="86"/>
      <c r="Q211" s="86"/>
      <c r="R211" s="86"/>
      <c r="S211" s="86"/>
      <c r="T211" s="87"/>
      <c r="U211" s="40"/>
      <c r="V211" s="40"/>
      <c r="W211" s="40"/>
      <c r="X211" s="40"/>
      <c r="Y211" s="40"/>
      <c r="Z211" s="40"/>
      <c r="AA211" s="40"/>
      <c r="AB211" s="40"/>
      <c r="AC211" s="40"/>
      <c r="AD211" s="40"/>
      <c r="AE211" s="40"/>
      <c r="AT211" s="19" t="s">
        <v>161</v>
      </c>
      <c r="AU211" s="19" t="s">
        <v>81</v>
      </c>
    </row>
    <row r="212" s="2" customFormat="1" ht="16.5" customHeight="1">
      <c r="A212" s="40"/>
      <c r="B212" s="41"/>
      <c r="C212" s="265" t="s">
        <v>397</v>
      </c>
      <c r="D212" s="265" t="s">
        <v>298</v>
      </c>
      <c r="E212" s="266" t="s">
        <v>904</v>
      </c>
      <c r="F212" s="267" t="s">
        <v>905</v>
      </c>
      <c r="G212" s="268" t="s">
        <v>157</v>
      </c>
      <c r="H212" s="269">
        <v>6</v>
      </c>
      <c r="I212" s="270"/>
      <c r="J212" s="271">
        <f>ROUND(I212*H212,2)</f>
        <v>0</v>
      </c>
      <c r="K212" s="267" t="s">
        <v>158</v>
      </c>
      <c r="L212" s="272"/>
      <c r="M212" s="273" t="s">
        <v>19</v>
      </c>
      <c r="N212" s="274" t="s">
        <v>43</v>
      </c>
      <c r="O212" s="86"/>
      <c r="P212" s="223">
        <f>O212*H212</f>
        <v>0</v>
      </c>
      <c r="Q212" s="223">
        <v>0.155</v>
      </c>
      <c r="R212" s="223">
        <f>Q212*H212</f>
        <v>0.92999999999999994</v>
      </c>
      <c r="S212" s="223">
        <v>0</v>
      </c>
      <c r="T212" s="224">
        <f>S212*H212</f>
        <v>0</v>
      </c>
      <c r="U212" s="40"/>
      <c r="V212" s="40"/>
      <c r="W212" s="40"/>
      <c r="X212" s="40"/>
      <c r="Y212" s="40"/>
      <c r="Z212" s="40"/>
      <c r="AA212" s="40"/>
      <c r="AB212" s="40"/>
      <c r="AC212" s="40"/>
      <c r="AD212" s="40"/>
      <c r="AE212" s="40"/>
      <c r="AR212" s="225" t="s">
        <v>199</v>
      </c>
      <c r="AT212" s="225" t="s">
        <v>298</v>
      </c>
      <c r="AU212" s="225" t="s">
        <v>81</v>
      </c>
      <c r="AY212" s="19" t="s">
        <v>152</v>
      </c>
      <c r="BE212" s="226">
        <f>IF(N212="základní",J212,0)</f>
        <v>0</v>
      </c>
      <c r="BF212" s="226">
        <f>IF(N212="snížená",J212,0)</f>
        <v>0</v>
      </c>
      <c r="BG212" s="226">
        <f>IF(N212="zákl. přenesená",J212,0)</f>
        <v>0</v>
      </c>
      <c r="BH212" s="226">
        <f>IF(N212="sníž. přenesená",J212,0)</f>
        <v>0</v>
      </c>
      <c r="BI212" s="226">
        <f>IF(N212="nulová",J212,0)</f>
        <v>0</v>
      </c>
      <c r="BJ212" s="19" t="s">
        <v>79</v>
      </c>
      <c r="BK212" s="226">
        <f>ROUND(I212*H212,2)</f>
        <v>0</v>
      </c>
      <c r="BL212" s="19" t="s">
        <v>159</v>
      </c>
      <c r="BM212" s="225" t="s">
        <v>906</v>
      </c>
    </row>
    <row r="213" s="2" customFormat="1" ht="21.75" customHeight="1">
      <c r="A213" s="40"/>
      <c r="B213" s="41"/>
      <c r="C213" s="214" t="s">
        <v>401</v>
      </c>
      <c r="D213" s="214" t="s">
        <v>154</v>
      </c>
      <c r="E213" s="215" t="s">
        <v>907</v>
      </c>
      <c r="F213" s="216" t="s">
        <v>908</v>
      </c>
      <c r="G213" s="217" t="s">
        <v>157</v>
      </c>
      <c r="H213" s="218">
        <v>6</v>
      </c>
      <c r="I213" s="219"/>
      <c r="J213" s="220">
        <f>ROUND(I213*H213,2)</f>
        <v>0</v>
      </c>
      <c r="K213" s="216" t="s">
        <v>158</v>
      </c>
      <c r="L213" s="46"/>
      <c r="M213" s="221" t="s">
        <v>19</v>
      </c>
      <c r="N213" s="222" t="s">
        <v>43</v>
      </c>
      <c r="O213" s="86"/>
      <c r="P213" s="223">
        <f>O213*H213</f>
        <v>0</v>
      </c>
      <c r="Q213" s="223">
        <v>0.089999999999999997</v>
      </c>
      <c r="R213" s="223">
        <f>Q213*H213</f>
        <v>0.54000000000000004</v>
      </c>
      <c r="S213" s="223">
        <v>0</v>
      </c>
      <c r="T213" s="224">
        <f>S213*H213</f>
        <v>0</v>
      </c>
      <c r="U213" s="40"/>
      <c r="V213" s="40"/>
      <c r="W213" s="40"/>
      <c r="X213" s="40"/>
      <c r="Y213" s="40"/>
      <c r="Z213" s="40"/>
      <c r="AA213" s="40"/>
      <c r="AB213" s="40"/>
      <c r="AC213" s="40"/>
      <c r="AD213" s="40"/>
      <c r="AE213" s="40"/>
      <c r="AR213" s="225" t="s">
        <v>159</v>
      </c>
      <c r="AT213" s="225" t="s">
        <v>154</v>
      </c>
      <c r="AU213" s="225" t="s">
        <v>81</v>
      </c>
      <c r="AY213" s="19" t="s">
        <v>152</v>
      </c>
      <c r="BE213" s="226">
        <f>IF(N213="základní",J213,0)</f>
        <v>0</v>
      </c>
      <c r="BF213" s="226">
        <f>IF(N213="snížená",J213,0)</f>
        <v>0</v>
      </c>
      <c r="BG213" s="226">
        <f>IF(N213="zákl. přenesená",J213,0)</f>
        <v>0</v>
      </c>
      <c r="BH213" s="226">
        <f>IF(N213="sníž. přenesená",J213,0)</f>
        <v>0</v>
      </c>
      <c r="BI213" s="226">
        <f>IF(N213="nulová",J213,0)</f>
        <v>0</v>
      </c>
      <c r="BJ213" s="19" t="s">
        <v>79</v>
      </c>
      <c r="BK213" s="226">
        <f>ROUND(I213*H213,2)</f>
        <v>0</v>
      </c>
      <c r="BL213" s="19" t="s">
        <v>159</v>
      </c>
      <c r="BM213" s="225" t="s">
        <v>909</v>
      </c>
    </row>
    <row r="214" s="2" customFormat="1">
      <c r="A214" s="40"/>
      <c r="B214" s="41"/>
      <c r="C214" s="42"/>
      <c r="D214" s="227" t="s">
        <v>161</v>
      </c>
      <c r="E214" s="42"/>
      <c r="F214" s="228" t="s">
        <v>910</v>
      </c>
      <c r="G214" s="42"/>
      <c r="H214" s="42"/>
      <c r="I214" s="229"/>
      <c r="J214" s="42"/>
      <c r="K214" s="42"/>
      <c r="L214" s="46"/>
      <c r="M214" s="230"/>
      <c r="N214" s="231"/>
      <c r="O214" s="86"/>
      <c r="P214" s="86"/>
      <c r="Q214" s="86"/>
      <c r="R214" s="86"/>
      <c r="S214" s="86"/>
      <c r="T214" s="87"/>
      <c r="U214" s="40"/>
      <c r="V214" s="40"/>
      <c r="W214" s="40"/>
      <c r="X214" s="40"/>
      <c r="Y214" s="40"/>
      <c r="Z214" s="40"/>
      <c r="AA214" s="40"/>
      <c r="AB214" s="40"/>
      <c r="AC214" s="40"/>
      <c r="AD214" s="40"/>
      <c r="AE214" s="40"/>
      <c r="AT214" s="19" t="s">
        <v>161</v>
      </c>
      <c r="AU214" s="19" t="s">
        <v>81</v>
      </c>
    </row>
    <row r="215" s="2" customFormat="1" ht="16.5" customHeight="1">
      <c r="A215" s="40"/>
      <c r="B215" s="41"/>
      <c r="C215" s="265" t="s">
        <v>210</v>
      </c>
      <c r="D215" s="265" t="s">
        <v>298</v>
      </c>
      <c r="E215" s="266" t="s">
        <v>911</v>
      </c>
      <c r="F215" s="267" t="s">
        <v>912</v>
      </c>
      <c r="G215" s="268" t="s">
        <v>157</v>
      </c>
      <c r="H215" s="269">
        <v>6</v>
      </c>
      <c r="I215" s="270"/>
      <c r="J215" s="271">
        <f>ROUND(I215*H215,2)</f>
        <v>0</v>
      </c>
      <c r="K215" s="267" t="s">
        <v>158</v>
      </c>
      <c r="L215" s="272"/>
      <c r="M215" s="273" t="s">
        <v>19</v>
      </c>
      <c r="N215" s="274" t="s">
        <v>43</v>
      </c>
      <c r="O215" s="86"/>
      <c r="P215" s="223">
        <f>O215*H215</f>
        <v>0</v>
      </c>
      <c r="Q215" s="223">
        <v>0.19600000000000001</v>
      </c>
      <c r="R215" s="223">
        <f>Q215*H215</f>
        <v>1.1760000000000002</v>
      </c>
      <c r="S215" s="223">
        <v>0</v>
      </c>
      <c r="T215" s="224">
        <f>S215*H215</f>
        <v>0</v>
      </c>
      <c r="U215" s="40"/>
      <c r="V215" s="40"/>
      <c r="W215" s="40"/>
      <c r="X215" s="40"/>
      <c r="Y215" s="40"/>
      <c r="Z215" s="40"/>
      <c r="AA215" s="40"/>
      <c r="AB215" s="40"/>
      <c r="AC215" s="40"/>
      <c r="AD215" s="40"/>
      <c r="AE215" s="40"/>
      <c r="AR215" s="225" t="s">
        <v>199</v>
      </c>
      <c r="AT215" s="225" t="s">
        <v>298</v>
      </c>
      <c r="AU215" s="225" t="s">
        <v>81</v>
      </c>
      <c r="AY215" s="19" t="s">
        <v>152</v>
      </c>
      <c r="BE215" s="226">
        <f>IF(N215="základní",J215,0)</f>
        <v>0</v>
      </c>
      <c r="BF215" s="226">
        <f>IF(N215="snížená",J215,0)</f>
        <v>0</v>
      </c>
      <c r="BG215" s="226">
        <f>IF(N215="zákl. přenesená",J215,0)</f>
        <v>0</v>
      </c>
      <c r="BH215" s="226">
        <f>IF(N215="sníž. přenesená",J215,0)</f>
        <v>0</v>
      </c>
      <c r="BI215" s="226">
        <f>IF(N215="nulová",J215,0)</f>
        <v>0</v>
      </c>
      <c r="BJ215" s="19" t="s">
        <v>79</v>
      </c>
      <c r="BK215" s="226">
        <f>ROUND(I215*H215,2)</f>
        <v>0</v>
      </c>
      <c r="BL215" s="19" t="s">
        <v>159</v>
      </c>
      <c r="BM215" s="225" t="s">
        <v>913</v>
      </c>
    </row>
    <row r="216" s="2" customFormat="1" ht="16.5" customHeight="1">
      <c r="A216" s="40"/>
      <c r="B216" s="41"/>
      <c r="C216" s="214" t="s">
        <v>411</v>
      </c>
      <c r="D216" s="214" t="s">
        <v>154</v>
      </c>
      <c r="E216" s="215" t="s">
        <v>914</v>
      </c>
      <c r="F216" s="216" t="s">
        <v>915</v>
      </c>
      <c r="G216" s="217" t="s">
        <v>239</v>
      </c>
      <c r="H216" s="218">
        <v>4.0499999999999998</v>
      </c>
      <c r="I216" s="219"/>
      <c r="J216" s="220">
        <f>ROUND(I216*H216,2)</f>
        <v>0</v>
      </c>
      <c r="K216" s="216" t="s">
        <v>19</v>
      </c>
      <c r="L216" s="46"/>
      <c r="M216" s="221" t="s">
        <v>19</v>
      </c>
      <c r="N216" s="222" t="s">
        <v>43</v>
      </c>
      <c r="O216" s="86"/>
      <c r="P216" s="223">
        <f>O216*H216</f>
        <v>0</v>
      </c>
      <c r="Q216" s="223">
        <v>0</v>
      </c>
      <c r="R216" s="223">
        <f>Q216*H216</f>
        <v>0</v>
      </c>
      <c r="S216" s="223">
        <v>0</v>
      </c>
      <c r="T216" s="224">
        <f>S216*H216</f>
        <v>0</v>
      </c>
      <c r="U216" s="40"/>
      <c r="V216" s="40"/>
      <c r="W216" s="40"/>
      <c r="X216" s="40"/>
      <c r="Y216" s="40"/>
      <c r="Z216" s="40"/>
      <c r="AA216" s="40"/>
      <c r="AB216" s="40"/>
      <c r="AC216" s="40"/>
      <c r="AD216" s="40"/>
      <c r="AE216" s="40"/>
      <c r="AR216" s="225" t="s">
        <v>159</v>
      </c>
      <c r="AT216" s="225" t="s">
        <v>154</v>
      </c>
      <c r="AU216" s="225" t="s">
        <v>81</v>
      </c>
      <c r="AY216" s="19" t="s">
        <v>152</v>
      </c>
      <c r="BE216" s="226">
        <f>IF(N216="základní",J216,0)</f>
        <v>0</v>
      </c>
      <c r="BF216" s="226">
        <f>IF(N216="snížená",J216,0)</f>
        <v>0</v>
      </c>
      <c r="BG216" s="226">
        <f>IF(N216="zákl. přenesená",J216,0)</f>
        <v>0</v>
      </c>
      <c r="BH216" s="226">
        <f>IF(N216="sníž. přenesená",J216,0)</f>
        <v>0</v>
      </c>
      <c r="BI216" s="226">
        <f>IF(N216="nulová",J216,0)</f>
        <v>0</v>
      </c>
      <c r="BJ216" s="19" t="s">
        <v>79</v>
      </c>
      <c r="BK216" s="226">
        <f>ROUND(I216*H216,2)</f>
        <v>0</v>
      </c>
      <c r="BL216" s="19" t="s">
        <v>159</v>
      </c>
      <c r="BM216" s="225" t="s">
        <v>916</v>
      </c>
    </row>
    <row r="217" s="14" customFormat="1">
      <c r="A217" s="14"/>
      <c r="B217" s="243"/>
      <c r="C217" s="244"/>
      <c r="D217" s="234" t="s">
        <v>163</v>
      </c>
      <c r="E217" s="245" t="s">
        <v>19</v>
      </c>
      <c r="F217" s="246" t="s">
        <v>917</v>
      </c>
      <c r="G217" s="244"/>
      <c r="H217" s="247">
        <v>4.0499999999999998</v>
      </c>
      <c r="I217" s="248"/>
      <c r="J217" s="244"/>
      <c r="K217" s="244"/>
      <c r="L217" s="249"/>
      <c r="M217" s="250"/>
      <c r="N217" s="251"/>
      <c r="O217" s="251"/>
      <c r="P217" s="251"/>
      <c r="Q217" s="251"/>
      <c r="R217" s="251"/>
      <c r="S217" s="251"/>
      <c r="T217" s="252"/>
      <c r="U217" s="14"/>
      <c r="V217" s="14"/>
      <c r="W217" s="14"/>
      <c r="X217" s="14"/>
      <c r="Y217" s="14"/>
      <c r="Z217" s="14"/>
      <c r="AA217" s="14"/>
      <c r="AB217" s="14"/>
      <c r="AC217" s="14"/>
      <c r="AD217" s="14"/>
      <c r="AE217" s="14"/>
      <c r="AT217" s="253" t="s">
        <v>163</v>
      </c>
      <c r="AU217" s="253" t="s">
        <v>81</v>
      </c>
      <c r="AV217" s="14" t="s">
        <v>81</v>
      </c>
      <c r="AW217" s="14" t="s">
        <v>33</v>
      </c>
      <c r="AX217" s="14" t="s">
        <v>79</v>
      </c>
      <c r="AY217" s="253" t="s">
        <v>152</v>
      </c>
    </row>
    <row r="218" s="12" customFormat="1" ht="22.8" customHeight="1">
      <c r="A218" s="12"/>
      <c r="B218" s="198"/>
      <c r="C218" s="199"/>
      <c r="D218" s="200" t="s">
        <v>71</v>
      </c>
      <c r="E218" s="212" t="s">
        <v>204</v>
      </c>
      <c r="F218" s="212" t="s">
        <v>532</v>
      </c>
      <c r="G218" s="199"/>
      <c r="H218" s="199"/>
      <c r="I218" s="202"/>
      <c r="J218" s="213">
        <f>BK218</f>
        <v>0</v>
      </c>
      <c r="K218" s="199"/>
      <c r="L218" s="204"/>
      <c r="M218" s="205"/>
      <c r="N218" s="206"/>
      <c r="O218" s="206"/>
      <c r="P218" s="207">
        <f>SUM(P219:P226)</f>
        <v>0</v>
      </c>
      <c r="Q218" s="206"/>
      <c r="R218" s="207">
        <f>SUM(R219:R226)</f>
        <v>21.625450000000001</v>
      </c>
      <c r="S218" s="206"/>
      <c r="T218" s="208">
        <f>SUM(T219:T226)</f>
        <v>0</v>
      </c>
      <c r="U218" s="12"/>
      <c r="V218" s="12"/>
      <c r="W218" s="12"/>
      <c r="X218" s="12"/>
      <c r="Y218" s="12"/>
      <c r="Z218" s="12"/>
      <c r="AA218" s="12"/>
      <c r="AB218" s="12"/>
      <c r="AC218" s="12"/>
      <c r="AD218" s="12"/>
      <c r="AE218" s="12"/>
      <c r="AR218" s="209" t="s">
        <v>79</v>
      </c>
      <c r="AT218" s="210" t="s">
        <v>71</v>
      </c>
      <c r="AU218" s="210" t="s">
        <v>79</v>
      </c>
      <c r="AY218" s="209" t="s">
        <v>152</v>
      </c>
      <c r="BK218" s="211">
        <f>SUM(BK219:BK226)</f>
        <v>0</v>
      </c>
    </row>
    <row r="219" s="2" customFormat="1" ht="16.5" customHeight="1">
      <c r="A219" s="40"/>
      <c r="B219" s="41"/>
      <c r="C219" s="214" t="s">
        <v>416</v>
      </c>
      <c r="D219" s="214" t="s">
        <v>154</v>
      </c>
      <c r="E219" s="215" t="s">
        <v>918</v>
      </c>
      <c r="F219" s="216" t="s">
        <v>919</v>
      </c>
      <c r="G219" s="217" t="s">
        <v>227</v>
      </c>
      <c r="H219" s="218">
        <v>25</v>
      </c>
      <c r="I219" s="219"/>
      <c r="J219" s="220">
        <f>ROUND(I219*H219,2)</f>
        <v>0</v>
      </c>
      <c r="K219" s="216" t="s">
        <v>158</v>
      </c>
      <c r="L219" s="46"/>
      <c r="M219" s="221" t="s">
        <v>19</v>
      </c>
      <c r="N219" s="222" t="s">
        <v>43</v>
      </c>
      <c r="O219" s="86"/>
      <c r="P219" s="223">
        <f>O219*H219</f>
        <v>0</v>
      </c>
      <c r="Q219" s="223">
        <v>0.43819000000000002</v>
      </c>
      <c r="R219" s="223">
        <f>Q219*H219</f>
        <v>10.954750000000001</v>
      </c>
      <c r="S219" s="223">
        <v>0</v>
      </c>
      <c r="T219" s="224">
        <f>S219*H219</f>
        <v>0</v>
      </c>
      <c r="U219" s="40"/>
      <c r="V219" s="40"/>
      <c r="W219" s="40"/>
      <c r="X219" s="40"/>
      <c r="Y219" s="40"/>
      <c r="Z219" s="40"/>
      <c r="AA219" s="40"/>
      <c r="AB219" s="40"/>
      <c r="AC219" s="40"/>
      <c r="AD219" s="40"/>
      <c r="AE219" s="40"/>
      <c r="AR219" s="225" t="s">
        <v>159</v>
      </c>
      <c r="AT219" s="225" t="s">
        <v>154</v>
      </c>
      <c r="AU219" s="225" t="s">
        <v>81</v>
      </c>
      <c r="AY219" s="19" t="s">
        <v>152</v>
      </c>
      <c r="BE219" s="226">
        <f>IF(N219="základní",J219,0)</f>
        <v>0</v>
      </c>
      <c r="BF219" s="226">
        <f>IF(N219="snížená",J219,0)</f>
        <v>0</v>
      </c>
      <c r="BG219" s="226">
        <f>IF(N219="zákl. přenesená",J219,0)</f>
        <v>0</v>
      </c>
      <c r="BH219" s="226">
        <f>IF(N219="sníž. přenesená",J219,0)</f>
        <v>0</v>
      </c>
      <c r="BI219" s="226">
        <f>IF(N219="nulová",J219,0)</f>
        <v>0</v>
      </c>
      <c r="BJ219" s="19" t="s">
        <v>79</v>
      </c>
      <c r="BK219" s="226">
        <f>ROUND(I219*H219,2)</f>
        <v>0</v>
      </c>
      <c r="BL219" s="19" t="s">
        <v>159</v>
      </c>
      <c r="BM219" s="225" t="s">
        <v>920</v>
      </c>
    </row>
    <row r="220" s="2" customFormat="1">
      <c r="A220" s="40"/>
      <c r="B220" s="41"/>
      <c r="C220" s="42"/>
      <c r="D220" s="227" t="s">
        <v>161</v>
      </c>
      <c r="E220" s="42"/>
      <c r="F220" s="228" t="s">
        <v>921</v>
      </c>
      <c r="G220" s="42"/>
      <c r="H220" s="42"/>
      <c r="I220" s="229"/>
      <c r="J220" s="42"/>
      <c r="K220" s="42"/>
      <c r="L220" s="46"/>
      <c r="M220" s="230"/>
      <c r="N220" s="231"/>
      <c r="O220" s="86"/>
      <c r="P220" s="86"/>
      <c r="Q220" s="86"/>
      <c r="R220" s="86"/>
      <c r="S220" s="86"/>
      <c r="T220" s="87"/>
      <c r="U220" s="40"/>
      <c r="V220" s="40"/>
      <c r="W220" s="40"/>
      <c r="X220" s="40"/>
      <c r="Y220" s="40"/>
      <c r="Z220" s="40"/>
      <c r="AA220" s="40"/>
      <c r="AB220" s="40"/>
      <c r="AC220" s="40"/>
      <c r="AD220" s="40"/>
      <c r="AE220" s="40"/>
      <c r="AT220" s="19" t="s">
        <v>161</v>
      </c>
      <c r="AU220" s="19" t="s">
        <v>81</v>
      </c>
    </row>
    <row r="221" s="2" customFormat="1" ht="21.75" customHeight="1">
      <c r="A221" s="40"/>
      <c r="B221" s="41"/>
      <c r="C221" s="265" t="s">
        <v>423</v>
      </c>
      <c r="D221" s="265" t="s">
        <v>298</v>
      </c>
      <c r="E221" s="266" t="s">
        <v>922</v>
      </c>
      <c r="F221" s="267" t="s">
        <v>923</v>
      </c>
      <c r="G221" s="268" t="s">
        <v>227</v>
      </c>
      <c r="H221" s="269">
        <v>25</v>
      </c>
      <c r="I221" s="270"/>
      <c r="J221" s="271">
        <f>ROUND(I221*H221,2)</f>
        <v>0</v>
      </c>
      <c r="K221" s="267" t="s">
        <v>158</v>
      </c>
      <c r="L221" s="272"/>
      <c r="M221" s="273" t="s">
        <v>19</v>
      </c>
      <c r="N221" s="274" t="s">
        <v>43</v>
      </c>
      <c r="O221" s="86"/>
      <c r="P221" s="223">
        <f>O221*H221</f>
        <v>0</v>
      </c>
      <c r="Q221" s="223">
        <v>0.25650000000000001</v>
      </c>
      <c r="R221" s="223">
        <f>Q221*H221</f>
        <v>6.4125000000000005</v>
      </c>
      <c r="S221" s="223">
        <v>0</v>
      </c>
      <c r="T221" s="224">
        <f>S221*H221</f>
        <v>0</v>
      </c>
      <c r="U221" s="40"/>
      <c r="V221" s="40"/>
      <c r="W221" s="40"/>
      <c r="X221" s="40"/>
      <c r="Y221" s="40"/>
      <c r="Z221" s="40"/>
      <c r="AA221" s="40"/>
      <c r="AB221" s="40"/>
      <c r="AC221" s="40"/>
      <c r="AD221" s="40"/>
      <c r="AE221" s="40"/>
      <c r="AR221" s="225" t="s">
        <v>199</v>
      </c>
      <c r="AT221" s="225" t="s">
        <v>298</v>
      </c>
      <c r="AU221" s="225" t="s">
        <v>81</v>
      </c>
      <c r="AY221" s="19" t="s">
        <v>152</v>
      </c>
      <c r="BE221" s="226">
        <f>IF(N221="základní",J221,0)</f>
        <v>0</v>
      </c>
      <c r="BF221" s="226">
        <f>IF(N221="snížená",J221,0)</f>
        <v>0</v>
      </c>
      <c r="BG221" s="226">
        <f>IF(N221="zákl. přenesená",J221,0)</f>
        <v>0</v>
      </c>
      <c r="BH221" s="226">
        <f>IF(N221="sníž. přenesená",J221,0)</f>
        <v>0</v>
      </c>
      <c r="BI221" s="226">
        <f>IF(N221="nulová",J221,0)</f>
        <v>0</v>
      </c>
      <c r="BJ221" s="19" t="s">
        <v>79</v>
      </c>
      <c r="BK221" s="226">
        <f>ROUND(I221*H221,2)</f>
        <v>0</v>
      </c>
      <c r="BL221" s="19" t="s">
        <v>159</v>
      </c>
      <c r="BM221" s="225" t="s">
        <v>924</v>
      </c>
    </row>
    <row r="222" s="2" customFormat="1" ht="16.5" customHeight="1">
      <c r="A222" s="40"/>
      <c r="B222" s="41"/>
      <c r="C222" s="265" t="s">
        <v>429</v>
      </c>
      <c r="D222" s="265" t="s">
        <v>298</v>
      </c>
      <c r="E222" s="266" t="s">
        <v>925</v>
      </c>
      <c r="F222" s="267" t="s">
        <v>926</v>
      </c>
      <c r="G222" s="268" t="s">
        <v>227</v>
      </c>
      <c r="H222" s="269">
        <v>25</v>
      </c>
      <c r="I222" s="270"/>
      <c r="J222" s="271">
        <f>ROUND(I222*H222,2)</f>
        <v>0</v>
      </c>
      <c r="K222" s="267" t="s">
        <v>158</v>
      </c>
      <c r="L222" s="272"/>
      <c r="M222" s="273" t="s">
        <v>19</v>
      </c>
      <c r="N222" s="274" t="s">
        <v>43</v>
      </c>
      <c r="O222" s="86"/>
      <c r="P222" s="223">
        <f>O222*H222</f>
        <v>0</v>
      </c>
      <c r="Q222" s="223">
        <v>0.037999999999999999</v>
      </c>
      <c r="R222" s="223">
        <f>Q222*H222</f>
        <v>0.94999999999999996</v>
      </c>
      <c r="S222" s="223">
        <v>0</v>
      </c>
      <c r="T222" s="224">
        <f>S222*H222</f>
        <v>0</v>
      </c>
      <c r="U222" s="40"/>
      <c r="V222" s="40"/>
      <c r="W222" s="40"/>
      <c r="X222" s="40"/>
      <c r="Y222" s="40"/>
      <c r="Z222" s="40"/>
      <c r="AA222" s="40"/>
      <c r="AB222" s="40"/>
      <c r="AC222" s="40"/>
      <c r="AD222" s="40"/>
      <c r="AE222" s="40"/>
      <c r="AR222" s="225" t="s">
        <v>199</v>
      </c>
      <c r="AT222" s="225" t="s">
        <v>298</v>
      </c>
      <c r="AU222" s="225" t="s">
        <v>81</v>
      </c>
      <c r="AY222" s="19" t="s">
        <v>152</v>
      </c>
      <c r="BE222" s="226">
        <f>IF(N222="základní",J222,0)</f>
        <v>0</v>
      </c>
      <c r="BF222" s="226">
        <f>IF(N222="snížená",J222,0)</f>
        <v>0</v>
      </c>
      <c r="BG222" s="226">
        <f>IF(N222="zákl. přenesená",J222,0)</f>
        <v>0</v>
      </c>
      <c r="BH222" s="226">
        <f>IF(N222="sníž. přenesená",J222,0)</f>
        <v>0</v>
      </c>
      <c r="BI222" s="226">
        <f>IF(N222="nulová",J222,0)</f>
        <v>0</v>
      </c>
      <c r="BJ222" s="19" t="s">
        <v>79</v>
      </c>
      <c r="BK222" s="226">
        <f>ROUND(I222*H222,2)</f>
        <v>0</v>
      </c>
      <c r="BL222" s="19" t="s">
        <v>159</v>
      </c>
      <c r="BM222" s="225" t="s">
        <v>927</v>
      </c>
    </row>
    <row r="223" s="2" customFormat="1" ht="24.15" customHeight="1">
      <c r="A223" s="40"/>
      <c r="B223" s="41"/>
      <c r="C223" s="265" t="s">
        <v>435</v>
      </c>
      <c r="D223" s="265" t="s">
        <v>298</v>
      </c>
      <c r="E223" s="266" t="s">
        <v>928</v>
      </c>
      <c r="F223" s="267" t="s">
        <v>929</v>
      </c>
      <c r="G223" s="268" t="s">
        <v>157</v>
      </c>
      <c r="H223" s="269">
        <v>10</v>
      </c>
      <c r="I223" s="270"/>
      <c r="J223" s="271">
        <f>ROUND(I223*H223,2)</f>
        <v>0</v>
      </c>
      <c r="K223" s="267" t="s">
        <v>158</v>
      </c>
      <c r="L223" s="272"/>
      <c r="M223" s="273" t="s">
        <v>19</v>
      </c>
      <c r="N223" s="274" t="s">
        <v>43</v>
      </c>
      <c r="O223" s="86"/>
      <c r="P223" s="223">
        <f>O223*H223</f>
        <v>0</v>
      </c>
      <c r="Q223" s="223">
        <v>0.037999999999999999</v>
      </c>
      <c r="R223" s="223">
        <f>Q223*H223</f>
        <v>0.38</v>
      </c>
      <c r="S223" s="223">
        <v>0</v>
      </c>
      <c r="T223" s="224">
        <f>S223*H223</f>
        <v>0</v>
      </c>
      <c r="U223" s="40"/>
      <c r="V223" s="40"/>
      <c r="W223" s="40"/>
      <c r="X223" s="40"/>
      <c r="Y223" s="40"/>
      <c r="Z223" s="40"/>
      <c r="AA223" s="40"/>
      <c r="AB223" s="40"/>
      <c r="AC223" s="40"/>
      <c r="AD223" s="40"/>
      <c r="AE223" s="40"/>
      <c r="AR223" s="225" t="s">
        <v>199</v>
      </c>
      <c r="AT223" s="225" t="s">
        <v>298</v>
      </c>
      <c r="AU223" s="225" t="s">
        <v>81</v>
      </c>
      <c r="AY223" s="19" t="s">
        <v>152</v>
      </c>
      <c r="BE223" s="226">
        <f>IF(N223="základní",J223,0)</f>
        <v>0</v>
      </c>
      <c r="BF223" s="226">
        <f>IF(N223="snížená",J223,0)</f>
        <v>0</v>
      </c>
      <c r="BG223" s="226">
        <f>IF(N223="zákl. přenesená",J223,0)</f>
        <v>0</v>
      </c>
      <c r="BH223" s="226">
        <f>IF(N223="sníž. přenesená",J223,0)</f>
        <v>0</v>
      </c>
      <c r="BI223" s="226">
        <f>IF(N223="nulová",J223,0)</f>
        <v>0</v>
      </c>
      <c r="BJ223" s="19" t="s">
        <v>79</v>
      </c>
      <c r="BK223" s="226">
        <f>ROUND(I223*H223,2)</f>
        <v>0</v>
      </c>
      <c r="BL223" s="19" t="s">
        <v>159</v>
      </c>
      <c r="BM223" s="225" t="s">
        <v>930</v>
      </c>
    </row>
    <row r="224" s="2" customFormat="1" ht="16.5" customHeight="1">
      <c r="A224" s="40"/>
      <c r="B224" s="41"/>
      <c r="C224" s="214" t="s">
        <v>449</v>
      </c>
      <c r="D224" s="214" t="s">
        <v>154</v>
      </c>
      <c r="E224" s="215" t="s">
        <v>931</v>
      </c>
      <c r="F224" s="216" t="s">
        <v>932</v>
      </c>
      <c r="G224" s="217" t="s">
        <v>157</v>
      </c>
      <c r="H224" s="218">
        <v>5</v>
      </c>
      <c r="I224" s="219"/>
      <c r="J224" s="220">
        <f>ROUND(I224*H224,2)</f>
        <v>0</v>
      </c>
      <c r="K224" s="216" t="s">
        <v>158</v>
      </c>
      <c r="L224" s="46"/>
      <c r="M224" s="221" t="s">
        <v>19</v>
      </c>
      <c r="N224" s="222" t="s">
        <v>43</v>
      </c>
      <c r="O224" s="86"/>
      <c r="P224" s="223">
        <f>O224*H224</f>
        <v>0</v>
      </c>
      <c r="Q224" s="223">
        <v>0.37164000000000003</v>
      </c>
      <c r="R224" s="223">
        <f>Q224*H224</f>
        <v>1.8582000000000001</v>
      </c>
      <c r="S224" s="223">
        <v>0</v>
      </c>
      <c r="T224" s="224">
        <f>S224*H224</f>
        <v>0</v>
      </c>
      <c r="U224" s="40"/>
      <c r="V224" s="40"/>
      <c r="W224" s="40"/>
      <c r="X224" s="40"/>
      <c r="Y224" s="40"/>
      <c r="Z224" s="40"/>
      <c r="AA224" s="40"/>
      <c r="AB224" s="40"/>
      <c r="AC224" s="40"/>
      <c r="AD224" s="40"/>
      <c r="AE224" s="40"/>
      <c r="AR224" s="225" t="s">
        <v>159</v>
      </c>
      <c r="AT224" s="225" t="s">
        <v>154</v>
      </c>
      <c r="AU224" s="225" t="s">
        <v>81</v>
      </c>
      <c r="AY224" s="19" t="s">
        <v>152</v>
      </c>
      <c r="BE224" s="226">
        <f>IF(N224="základní",J224,0)</f>
        <v>0</v>
      </c>
      <c r="BF224" s="226">
        <f>IF(N224="snížená",J224,0)</f>
        <v>0</v>
      </c>
      <c r="BG224" s="226">
        <f>IF(N224="zákl. přenesená",J224,0)</f>
        <v>0</v>
      </c>
      <c r="BH224" s="226">
        <f>IF(N224="sníž. přenesená",J224,0)</f>
        <v>0</v>
      </c>
      <c r="BI224" s="226">
        <f>IF(N224="nulová",J224,0)</f>
        <v>0</v>
      </c>
      <c r="BJ224" s="19" t="s">
        <v>79</v>
      </c>
      <c r="BK224" s="226">
        <f>ROUND(I224*H224,2)</f>
        <v>0</v>
      </c>
      <c r="BL224" s="19" t="s">
        <v>159</v>
      </c>
      <c r="BM224" s="225" t="s">
        <v>933</v>
      </c>
    </row>
    <row r="225" s="2" customFormat="1">
      <c r="A225" s="40"/>
      <c r="B225" s="41"/>
      <c r="C225" s="42"/>
      <c r="D225" s="227" t="s">
        <v>161</v>
      </c>
      <c r="E225" s="42"/>
      <c r="F225" s="228" t="s">
        <v>934</v>
      </c>
      <c r="G225" s="42"/>
      <c r="H225" s="42"/>
      <c r="I225" s="229"/>
      <c r="J225" s="42"/>
      <c r="K225" s="42"/>
      <c r="L225" s="46"/>
      <c r="M225" s="230"/>
      <c r="N225" s="231"/>
      <c r="O225" s="86"/>
      <c r="P225" s="86"/>
      <c r="Q225" s="86"/>
      <c r="R225" s="86"/>
      <c r="S225" s="86"/>
      <c r="T225" s="87"/>
      <c r="U225" s="40"/>
      <c r="V225" s="40"/>
      <c r="W225" s="40"/>
      <c r="X225" s="40"/>
      <c r="Y225" s="40"/>
      <c r="Z225" s="40"/>
      <c r="AA225" s="40"/>
      <c r="AB225" s="40"/>
      <c r="AC225" s="40"/>
      <c r="AD225" s="40"/>
      <c r="AE225" s="40"/>
      <c r="AT225" s="19" t="s">
        <v>161</v>
      </c>
      <c r="AU225" s="19" t="s">
        <v>81</v>
      </c>
    </row>
    <row r="226" s="2" customFormat="1" ht="24.15" customHeight="1">
      <c r="A226" s="40"/>
      <c r="B226" s="41"/>
      <c r="C226" s="265" t="s">
        <v>456</v>
      </c>
      <c r="D226" s="265" t="s">
        <v>298</v>
      </c>
      <c r="E226" s="266" t="s">
        <v>935</v>
      </c>
      <c r="F226" s="267" t="s">
        <v>936</v>
      </c>
      <c r="G226" s="268" t="s">
        <v>157</v>
      </c>
      <c r="H226" s="269">
        <v>5</v>
      </c>
      <c r="I226" s="270"/>
      <c r="J226" s="271">
        <f>ROUND(I226*H226,2)</f>
        <v>0</v>
      </c>
      <c r="K226" s="267" t="s">
        <v>158</v>
      </c>
      <c r="L226" s="272"/>
      <c r="M226" s="273" t="s">
        <v>19</v>
      </c>
      <c r="N226" s="274" t="s">
        <v>43</v>
      </c>
      <c r="O226" s="86"/>
      <c r="P226" s="223">
        <f>O226*H226</f>
        <v>0</v>
      </c>
      <c r="Q226" s="223">
        <v>0.214</v>
      </c>
      <c r="R226" s="223">
        <f>Q226*H226</f>
        <v>1.0700000000000001</v>
      </c>
      <c r="S226" s="223">
        <v>0</v>
      </c>
      <c r="T226" s="224">
        <f>S226*H226</f>
        <v>0</v>
      </c>
      <c r="U226" s="40"/>
      <c r="V226" s="40"/>
      <c r="W226" s="40"/>
      <c r="X226" s="40"/>
      <c r="Y226" s="40"/>
      <c r="Z226" s="40"/>
      <c r="AA226" s="40"/>
      <c r="AB226" s="40"/>
      <c r="AC226" s="40"/>
      <c r="AD226" s="40"/>
      <c r="AE226" s="40"/>
      <c r="AR226" s="225" t="s">
        <v>199</v>
      </c>
      <c r="AT226" s="225" t="s">
        <v>298</v>
      </c>
      <c r="AU226" s="225" t="s">
        <v>81</v>
      </c>
      <c r="AY226" s="19" t="s">
        <v>152</v>
      </c>
      <c r="BE226" s="226">
        <f>IF(N226="základní",J226,0)</f>
        <v>0</v>
      </c>
      <c r="BF226" s="226">
        <f>IF(N226="snížená",J226,0)</f>
        <v>0</v>
      </c>
      <c r="BG226" s="226">
        <f>IF(N226="zákl. přenesená",J226,0)</f>
        <v>0</v>
      </c>
      <c r="BH226" s="226">
        <f>IF(N226="sníž. přenesená",J226,0)</f>
        <v>0</v>
      </c>
      <c r="BI226" s="226">
        <f>IF(N226="nulová",J226,0)</f>
        <v>0</v>
      </c>
      <c r="BJ226" s="19" t="s">
        <v>79</v>
      </c>
      <c r="BK226" s="226">
        <f>ROUND(I226*H226,2)</f>
        <v>0</v>
      </c>
      <c r="BL226" s="19" t="s">
        <v>159</v>
      </c>
      <c r="BM226" s="225" t="s">
        <v>937</v>
      </c>
    </row>
    <row r="227" s="12" customFormat="1" ht="22.8" customHeight="1">
      <c r="A227" s="12"/>
      <c r="B227" s="198"/>
      <c r="C227" s="199"/>
      <c r="D227" s="200" t="s">
        <v>71</v>
      </c>
      <c r="E227" s="212" t="s">
        <v>599</v>
      </c>
      <c r="F227" s="212" t="s">
        <v>600</v>
      </c>
      <c r="G227" s="199"/>
      <c r="H227" s="199"/>
      <c r="I227" s="202"/>
      <c r="J227" s="213">
        <f>BK227</f>
        <v>0</v>
      </c>
      <c r="K227" s="199"/>
      <c r="L227" s="204"/>
      <c r="M227" s="205"/>
      <c r="N227" s="206"/>
      <c r="O227" s="206"/>
      <c r="P227" s="207">
        <f>SUM(P228:P238)</f>
        <v>0</v>
      </c>
      <c r="Q227" s="206"/>
      <c r="R227" s="207">
        <f>SUM(R228:R238)</f>
        <v>0</v>
      </c>
      <c r="S227" s="206"/>
      <c r="T227" s="208">
        <f>SUM(T228:T238)</f>
        <v>0</v>
      </c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R227" s="209" t="s">
        <v>79</v>
      </c>
      <c r="AT227" s="210" t="s">
        <v>71</v>
      </c>
      <c r="AU227" s="210" t="s">
        <v>79</v>
      </c>
      <c r="AY227" s="209" t="s">
        <v>152</v>
      </c>
      <c r="BK227" s="211">
        <f>SUM(BK228:BK238)</f>
        <v>0</v>
      </c>
    </row>
    <row r="228" s="2" customFormat="1" ht="24.15" customHeight="1">
      <c r="A228" s="40"/>
      <c r="B228" s="41"/>
      <c r="C228" s="214" t="s">
        <v>462</v>
      </c>
      <c r="D228" s="214" t="s">
        <v>154</v>
      </c>
      <c r="E228" s="215" t="s">
        <v>602</v>
      </c>
      <c r="F228" s="216" t="s">
        <v>603</v>
      </c>
      <c r="G228" s="217" t="s">
        <v>282</v>
      </c>
      <c r="H228" s="218">
        <v>28.800000000000001</v>
      </c>
      <c r="I228" s="219"/>
      <c r="J228" s="220">
        <f>ROUND(I228*H228,2)</f>
        <v>0</v>
      </c>
      <c r="K228" s="216" t="s">
        <v>158</v>
      </c>
      <c r="L228" s="46"/>
      <c r="M228" s="221" t="s">
        <v>19</v>
      </c>
      <c r="N228" s="222" t="s">
        <v>43</v>
      </c>
      <c r="O228" s="86"/>
      <c r="P228" s="223">
        <f>O228*H228</f>
        <v>0</v>
      </c>
      <c r="Q228" s="223">
        <v>0</v>
      </c>
      <c r="R228" s="223">
        <f>Q228*H228</f>
        <v>0</v>
      </c>
      <c r="S228" s="223">
        <v>0</v>
      </c>
      <c r="T228" s="224">
        <f>S228*H228</f>
        <v>0</v>
      </c>
      <c r="U228" s="40"/>
      <c r="V228" s="40"/>
      <c r="W228" s="40"/>
      <c r="X228" s="40"/>
      <c r="Y228" s="40"/>
      <c r="Z228" s="40"/>
      <c r="AA228" s="40"/>
      <c r="AB228" s="40"/>
      <c r="AC228" s="40"/>
      <c r="AD228" s="40"/>
      <c r="AE228" s="40"/>
      <c r="AR228" s="225" t="s">
        <v>159</v>
      </c>
      <c r="AT228" s="225" t="s">
        <v>154</v>
      </c>
      <c r="AU228" s="225" t="s">
        <v>81</v>
      </c>
      <c r="AY228" s="19" t="s">
        <v>152</v>
      </c>
      <c r="BE228" s="226">
        <f>IF(N228="základní",J228,0)</f>
        <v>0</v>
      </c>
      <c r="BF228" s="226">
        <f>IF(N228="snížená",J228,0)</f>
        <v>0</v>
      </c>
      <c r="BG228" s="226">
        <f>IF(N228="zákl. přenesená",J228,0)</f>
        <v>0</v>
      </c>
      <c r="BH228" s="226">
        <f>IF(N228="sníž. přenesená",J228,0)</f>
        <v>0</v>
      </c>
      <c r="BI228" s="226">
        <f>IF(N228="nulová",J228,0)</f>
        <v>0</v>
      </c>
      <c r="BJ228" s="19" t="s">
        <v>79</v>
      </c>
      <c r="BK228" s="226">
        <f>ROUND(I228*H228,2)</f>
        <v>0</v>
      </c>
      <c r="BL228" s="19" t="s">
        <v>159</v>
      </c>
      <c r="BM228" s="225" t="s">
        <v>938</v>
      </c>
    </row>
    <row r="229" s="2" customFormat="1">
      <c r="A229" s="40"/>
      <c r="B229" s="41"/>
      <c r="C229" s="42"/>
      <c r="D229" s="227" t="s">
        <v>161</v>
      </c>
      <c r="E229" s="42"/>
      <c r="F229" s="228" t="s">
        <v>605</v>
      </c>
      <c r="G229" s="42"/>
      <c r="H229" s="42"/>
      <c r="I229" s="229"/>
      <c r="J229" s="42"/>
      <c r="K229" s="42"/>
      <c r="L229" s="46"/>
      <c r="M229" s="230"/>
      <c r="N229" s="231"/>
      <c r="O229" s="86"/>
      <c r="P229" s="86"/>
      <c r="Q229" s="86"/>
      <c r="R229" s="86"/>
      <c r="S229" s="86"/>
      <c r="T229" s="87"/>
      <c r="U229" s="40"/>
      <c r="V229" s="40"/>
      <c r="W229" s="40"/>
      <c r="X229" s="40"/>
      <c r="Y229" s="40"/>
      <c r="Z229" s="40"/>
      <c r="AA229" s="40"/>
      <c r="AB229" s="40"/>
      <c r="AC229" s="40"/>
      <c r="AD229" s="40"/>
      <c r="AE229" s="40"/>
      <c r="AT229" s="19" t="s">
        <v>161</v>
      </c>
      <c r="AU229" s="19" t="s">
        <v>81</v>
      </c>
    </row>
    <row r="230" s="2" customFormat="1" ht="24.15" customHeight="1">
      <c r="A230" s="40"/>
      <c r="B230" s="41"/>
      <c r="C230" s="214" t="s">
        <v>468</v>
      </c>
      <c r="D230" s="214" t="s">
        <v>154</v>
      </c>
      <c r="E230" s="215" t="s">
        <v>611</v>
      </c>
      <c r="F230" s="216" t="s">
        <v>612</v>
      </c>
      <c r="G230" s="217" t="s">
        <v>282</v>
      </c>
      <c r="H230" s="218">
        <v>691.20000000000005</v>
      </c>
      <c r="I230" s="219"/>
      <c r="J230" s="220">
        <f>ROUND(I230*H230,2)</f>
        <v>0</v>
      </c>
      <c r="K230" s="216" t="s">
        <v>158</v>
      </c>
      <c r="L230" s="46"/>
      <c r="M230" s="221" t="s">
        <v>19</v>
      </c>
      <c r="N230" s="222" t="s">
        <v>43</v>
      </c>
      <c r="O230" s="86"/>
      <c r="P230" s="223">
        <f>O230*H230</f>
        <v>0</v>
      </c>
      <c r="Q230" s="223">
        <v>0</v>
      </c>
      <c r="R230" s="223">
        <f>Q230*H230</f>
        <v>0</v>
      </c>
      <c r="S230" s="223">
        <v>0</v>
      </c>
      <c r="T230" s="224">
        <f>S230*H230</f>
        <v>0</v>
      </c>
      <c r="U230" s="40"/>
      <c r="V230" s="40"/>
      <c r="W230" s="40"/>
      <c r="X230" s="40"/>
      <c r="Y230" s="40"/>
      <c r="Z230" s="40"/>
      <c r="AA230" s="40"/>
      <c r="AB230" s="40"/>
      <c r="AC230" s="40"/>
      <c r="AD230" s="40"/>
      <c r="AE230" s="40"/>
      <c r="AR230" s="225" t="s">
        <v>159</v>
      </c>
      <c r="AT230" s="225" t="s">
        <v>154</v>
      </c>
      <c r="AU230" s="225" t="s">
        <v>81</v>
      </c>
      <c r="AY230" s="19" t="s">
        <v>152</v>
      </c>
      <c r="BE230" s="226">
        <f>IF(N230="základní",J230,0)</f>
        <v>0</v>
      </c>
      <c r="BF230" s="226">
        <f>IF(N230="snížená",J230,0)</f>
        <v>0</v>
      </c>
      <c r="BG230" s="226">
        <f>IF(N230="zákl. přenesená",J230,0)</f>
        <v>0</v>
      </c>
      <c r="BH230" s="226">
        <f>IF(N230="sníž. přenesená",J230,0)</f>
        <v>0</v>
      </c>
      <c r="BI230" s="226">
        <f>IF(N230="nulová",J230,0)</f>
        <v>0</v>
      </c>
      <c r="BJ230" s="19" t="s">
        <v>79</v>
      </c>
      <c r="BK230" s="226">
        <f>ROUND(I230*H230,2)</f>
        <v>0</v>
      </c>
      <c r="BL230" s="19" t="s">
        <v>159</v>
      </c>
      <c r="BM230" s="225" t="s">
        <v>939</v>
      </c>
    </row>
    <row r="231" s="2" customFormat="1">
      <c r="A231" s="40"/>
      <c r="B231" s="41"/>
      <c r="C231" s="42"/>
      <c r="D231" s="227" t="s">
        <v>161</v>
      </c>
      <c r="E231" s="42"/>
      <c r="F231" s="228" t="s">
        <v>614</v>
      </c>
      <c r="G231" s="42"/>
      <c r="H231" s="42"/>
      <c r="I231" s="229"/>
      <c r="J231" s="42"/>
      <c r="K231" s="42"/>
      <c r="L231" s="46"/>
      <c r="M231" s="230"/>
      <c r="N231" s="231"/>
      <c r="O231" s="86"/>
      <c r="P231" s="86"/>
      <c r="Q231" s="86"/>
      <c r="R231" s="86"/>
      <c r="S231" s="86"/>
      <c r="T231" s="87"/>
      <c r="U231" s="40"/>
      <c r="V231" s="40"/>
      <c r="W231" s="40"/>
      <c r="X231" s="40"/>
      <c r="Y231" s="40"/>
      <c r="Z231" s="40"/>
      <c r="AA231" s="40"/>
      <c r="AB231" s="40"/>
      <c r="AC231" s="40"/>
      <c r="AD231" s="40"/>
      <c r="AE231" s="40"/>
      <c r="AT231" s="19" t="s">
        <v>161</v>
      </c>
      <c r="AU231" s="19" t="s">
        <v>81</v>
      </c>
    </row>
    <row r="232" s="14" customFormat="1">
      <c r="A232" s="14"/>
      <c r="B232" s="243"/>
      <c r="C232" s="244"/>
      <c r="D232" s="234" t="s">
        <v>163</v>
      </c>
      <c r="E232" s="245" t="s">
        <v>19</v>
      </c>
      <c r="F232" s="246" t="s">
        <v>940</v>
      </c>
      <c r="G232" s="244"/>
      <c r="H232" s="247">
        <v>691.20000000000005</v>
      </c>
      <c r="I232" s="248"/>
      <c r="J232" s="244"/>
      <c r="K232" s="244"/>
      <c r="L232" s="249"/>
      <c r="M232" s="250"/>
      <c r="N232" s="251"/>
      <c r="O232" s="251"/>
      <c r="P232" s="251"/>
      <c r="Q232" s="251"/>
      <c r="R232" s="251"/>
      <c r="S232" s="251"/>
      <c r="T232" s="252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  <c r="AT232" s="253" t="s">
        <v>163</v>
      </c>
      <c r="AU232" s="253" t="s">
        <v>81</v>
      </c>
      <c r="AV232" s="14" t="s">
        <v>81</v>
      </c>
      <c r="AW232" s="14" t="s">
        <v>33</v>
      </c>
      <c r="AX232" s="14" t="s">
        <v>79</v>
      </c>
      <c r="AY232" s="253" t="s">
        <v>152</v>
      </c>
    </row>
    <row r="233" s="2" customFormat="1" ht="16.5" customHeight="1">
      <c r="A233" s="40"/>
      <c r="B233" s="41"/>
      <c r="C233" s="214" t="s">
        <v>473</v>
      </c>
      <c r="D233" s="214" t="s">
        <v>154</v>
      </c>
      <c r="E233" s="215" t="s">
        <v>617</v>
      </c>
      <c r="F233" s="216" t="s">
        <v>618</v>
      </c>
      <c r="G233" s="217" t="s">
        <v>282</v>
      </c>
      <c r="H233" s="218">
        <v>28.800000000000001</v>
      </c>
      <c r="I233" s="219"/>
      <c r="J233" s="220">
        <f>ROUND(I233*H233,2)</f>
        <v>0</v>
      </c>
      <c r="K233" s="216" t="s">
        <v>158</v>
      </c>
      <c r="L233" s="46"/>
      <c r="M233" s="221" t="s">
        <v>19</v>
      </c>
      <c r="N233" s="222" t="s">
        <v>43</v>
      </c>
      <c r="O233" s="86"/>
      <c r="P233" s="223">
        <f>O233*H233</f>
        <v>0</v>
      </c>
      <c r="Q233" s="223">
        <v>0</v>
      </c>
      <c r="R233" s="223">
        <f>Q233*H233</f>
        <v>0</v>
      </c>
      <c r="S233" s="223">
        <v>0</v>
      </c>
      <c r="T233" s="224">
        <f>S233*H233</f>
        <v>0</v>
      </c>
      <c r="U233" s="40"/>
      <c r="V233" s="40"/>
      <c r="W233" s="40"/>
      <c r="X233" s="40"/>
      <c r="Y233" s="40"/>
      <c r="Z233" s="40"/>
      <c r="AA233" s="40"/>
      <c r="AB233" s="40"/>
      <c r="AC233" s="40"/>
      <c r="AD233" s="40"/>
      <c r="AE233" s="40"/>
      <c r="AR233" s="225" t="s">
        <v>159</v>
      </c>
      <c r="AT233" s="225" t="s">
        <v>154</v>
      </c>
      <c r="AU233" s="225" t="s">
        <v>81</v>
      </c>
      <c r="AY233" s="19" t="s">
        <v>152</v>
      </c>
      <c r="BE233" s="226">
        <f>IF(N233="základní",J233,0)</f>
        <v>0</v>
      </c>
      <c r="BF233" s="226">
        <f>IF(N233="snížená",J233,0)</f>
        <v>0</v>
      </c>
      <c r="BG233" s="226">
        <f>IF(N233="zákl. přenesená",J233,0)</f>
        <v>0</v>
      </c>
      <c r="BH233" s="226">
        <f>IF(N233="sníž. přenesená",J233,0)</f>
        <v>0</v>
      </c>
      <c r="BI233" s="226">
        <f>IF(N233="nulová",J233,0)</f>
        <v>0</v>
      </c>
      <c r="BJ233" s="19" t="s">
        <v>79</v>
      </c>
      <c r="BK233" s="226">
        <f>ROUND(I233*H233,2)</f>
        <v>0</v>
      </c>
      <c r="BL233" s="19" t="s">
        <v>159</v>
      </c>
      <c r="BM233" s="225" t="s">
        <v>941</v>
      </c>
    </row>
    <row r="234" s="2" customFormat="1">
      <c r="A234" s="40"/>
      <c r="B234" s="41"/>
      <c r="C234" s="42"/>
      <c r="D234" s="227" t="s">
        <v>161</v>
      </c>
      <c r="E234" s="42"/>
      <c r="F234" s="228" t="s">
        <v>620</v>
      </c>
      <c r="G234" s="42"/>
      <c r="H234" s="42"/>
      <c r="I234" s="229"/>
      <c r="J234" s="42"/>
      <c r="K234" s="42"/>
      <c r="L234" s="46"/>
      <c r="M234" s="230"/>
      <c r="N234" s="231"/>
      <c r="O234" s="86"/>
      <c r="P234" s="86"/>
      <c r="Q234" s="86"/>
      <c r="R234" s="86"/>
      <c r="S234" s="86"/>
      <c r="T234" s="87"/>
      <c r="U234" s="40"/>
      <c r="V234" s="40"/>
      <c r="W234" s="40"/>
      <c r="X234" s="40"/>
      <c r="Y234" s="40"/>
      <c r="Z234" s="40"/>
      <c r="AA234" s="40"/>
      <c r="AB234" s="40"/>
      <c r="AC234" s="40"/>
      <c r="AD234" s="40"/>
      <c r="AE234" s="40"/>
      <c r="AT234" s="19" t="s">
        <v>161</v>
      </c>
      <c r="AU234" s="19" t="s">
        <v>81</v>
      </c>
    </row>
    <row r="235" s="14" customFormat="1">
      <c r="A235" s="14"/>
      <c r="B235" s="243"/>
      <c r="C235" s="244"/>
      <c r="D235" s="234" t="s">
        <v>163</v>
      </c>
      <c r="E235" s="245" t="s">
        <v>19</v>
      </c>
      <c r="F235" s="246" t="s">
        <v>942</v>
      </c>
      <c r="G235" s="244"/>
      <c r="H235" s="247">
        <v>28.800000000000001</v>
      </c>
      <c r="I235" s="248"/>
      <c r="J235" s="244"/>
      <c r="K235" s="244"/>
      <c r="L235" s="249"/>
      <c r="M235" s="250"/>
      <c r="N235" s="251"/>
      <c r="O235" s="251"/>
      <c r="P235" s="251"/>
      <c r="Q235" s="251"/>
      <c r="R235" s="251"/>
      <c r="S235" s="251"/>
      <c r="T235" s="252"/>
      <c r="U235" s="14"/>
      <c r="V235" s="14"/>
      <c r="W235" s="14"/>
      <c r="X235" s="14"/>
      <c r="Y235" s="14"/>
      <c r="Z235" s="14"/>
      <c r="AA235" s="14"/>
      <c r="AB235" s="14"/>
      <c r="AC235" s="14"/>
      <c r="AD235" s="14"/>
      <c r="AE235" s="14"/>
      <c r="AT235" s="253" t="s">
        <v>163</v>
      </c>
      <c r="AU235" s="253" t="s">
        <v>81</v>
      </c>
      <c r="AV235" s="14" t="s">
        <v>81</v>
      </c>
      <c r="AW235" s="14" t="s">
        <v>33</v>
      </c>
      <c r="AX235" s="14" t="s">
        <v>79</v>
      </c>
      <c r="AY235" s="253" t="s">
        <v>152</v>
      </c>
    </row>
    <row r="236" s="2" customFormat="1" ht="24.15" customHeight="1">
      <c r="A236" s="40"/>
      <c r="B236" s="41"/>
      <c r="C236" s="214" t="s">
        <v>478</v>
      </c>
      <c r="D236" s="214" t="s">
        <v>154</v>
      </c>
      <c r="E236" s="215" t="s">
        <v>623</v>
      </c>
      <c r="F236" s="216" t="s">
        <v>624</v>
      </c>
      <c r="G236" s="217" t="s">
        <v>282</v>
      </c>
      <c r="H236" s="218">
        <v>28.800000000000001</v>
      </c>
      <c r="I236" s="219"/>
      <c r="J236" s="220">
        <f>ROUND(I236*H236,2)</f>
        <v>0</v>
      </c>
      <c r="K236" s="216" t="s">
        <v>158</v>
      </c>
      <c r="L236" s="46"/>
      <c r="M236" s="221" t="s">
        <v>19</v>
      </c>
      <c r="N236" s="222" t="s">
        <v>43</v>
      </c>
      <c r="O236" s="86"/>
      <c r="P236" s="223">
        <f>O236*H236</f>
        <v>0</v>
      </c>
      <c r="Q236" s="223">
        <v>0</v>
      </c>
      <c r="R236" s="223">
        <f>Q236*H236</f>
        <v>0</v>
      </c>
      <c r="S236" s="223">
        <v>0</v>
      </c>
      <c r="T236" s="224">
        <f>S236*H236</f>
        <v>0</v>
      </c>
      <c r="U236" s="40"/>
      <c r="V236" s="40"/>
      <c r="W236" s="40"/>
      <c r="X236" s="40"/>
      <c r="Y236" s="40"/>
      <c r="Z236" s="40"/>
      <c r="AA236" s="40"/>
      <c r="AB236" s="40"/>
      <c r="AC236" s="40"/>
      <c r="AD236" s="40"/>
      <c r="AE236" s="40"/>
      <c r="AR236" s="225" t="s">
        <v>159</v>
      </c>
      <c r="AT236" s="225" t="s">
        <v>154</v>
      </c>
      <c r="AU236" s="225" t="s">
        <v>81</v>
      </c>
      <c r="AY236" s="19" t="s">
        <v>152</v>
      </c>
      <c r="BE236" s="226">
        <f>IF(N236="základní",J236,0)</f>
        <v>0</v>
      </c>
      <c r="BF236" s="226">
        <f>IF(N236="snížená",J236,0)</f>
        <v>0</v>
      </c>
      <c r="BG236" s="226">
        <f>IF(N236="zákl. přenesená",J236,0)</f>
        <v>0</v>
      </c>
      <c r="BH236" s="226">
        <f>IF(N236="sníž. přenesená",J236,0)</f>
        <v>0</v>
      </c>
      <c r="BI236" s="226">
        <f>IF(N236="nulová",J236,0)</f>
        <v>0</v>
      </c>
      <c r="BJ236" s="19" t="s">
        <v>79</v>
      </c>
      <c r="BK236" s="226">
        <f>ROUND(I236*H236,2)</f>
        <v>0</v>
      </c>
      <c r="BL236" s="19" t="s">
        <v>159</v>
      </c>
      <c r="BM236" s="225" t="s">
        <v>943</v>
      </c>
    </row>
    <row r="237" s="2" customFormat="1">
      <c r="A237" s="40"/>
      <c r="B237" s="41"/>
      <c r="C237" s="42"/>
      <c r="D237" s="227" t="s">
        <v>161</v>
      </c>
      <c r="E237" s="42"/>
      <c r="F237" s="228" t="s">
        <v>626</v>
      </c>
      <c r="G237" s="42"/>
      <c r="H237" s="42"/>
      <c r="I237" s="229"/>
      <c r="J237" s="42"/>
      <c r="K237" s="42"/>
      <c r="L237" s="46"/>
      <c r="M237" s="230"/>
      <c r="N237" s="231"/>
      <c r="O237" s="86"/>
      <c r="P237" s="86"/>
      <c r="Q237" s="86"/>
      <c r="R237" s="86"/>
      <c r="S237" s="86"/>
      <c r="T237" s="87"/>
      <c r="U237" s="40"/>
      <c r="V237" s="40"/>
      <c r="W237" s="40"/>
      <c r="X237" s="40"/>
      <c r="Y237" s="40"/>
      <c r="Z237" s="40"/>
      <c r="AA237" s="40"/>
      <c r="AB237" s="40"/>
      <c r="AC237" s="40"/>
      <c r="AD237" s="40"/>
      <c r="AE237" s="40"/>
      <c r="AT237" s="19" t="s">
        <v>161</v>
      </c>
      <c r="AU237" s="19" t="s">
        <v>81</v>
      </c>
    </row>
    <row r="238" s="14" customFormat="1">
      <c r="A238" s="14"/>
      <c r="B238" s="243"/>
      <c r="C238" s="244"/>
      <c r="D238" s="234" t="s">
        <v>163</v>
      </c>
      <c r="E238" s="245" t="s">
        <v>19</v>
      </c>
      <c r="F238" s="246" t="s">
        <v>942</v>
      </c>
      <c r="G238" s="244"/>
      <c r="H238" s="247">
        <v>28.800000000000001</v>
      </c>
      <c r="I238" s="248"/>
      <c r="J238" s="244"/>
      <c r="K238" s="244"/>
      <c r="L238" s="249"/>
      <c r="M238" s="250"/>
      <c r="N238" s="251"/>
      <c r="O238" s="251"/>
      <c r="P238" s="251"/>
      <c r="Q238" s="251"/>
      <c r="R238" s="251"/>
      <c r="S238" s="251"/>
      <c r="T238" s="252"/>
      <c r="U238" s="14"/>
      <c r="V238" s="14"/>
      <c r="W238" s="14"/>
      <c r="X238" s="14"/>
      <c r="Y238" s="14"/>
      <c r="Z238" s="14"/>
      <c r="AA238" s="14"/>
      <c r="AB238" s="14"/>
      <c r="AC238" s="14"/>
      <c r="AD238" s="14"/>
      <c r="AE238" s="14"/>
      <c r="AT238" s="253" t="s">
        <v>163</v>
      </c>
      <c r="AU238" s="253" t="s">
        <v>81</v>
      </c>
      <c r="AV238" s="14" t="s">
        <v>81</v>
      </c>
      <c r="AW238" s="14" t="s">
        <v>33</v>
      </c>
      <c r="AX238" s="14" t="s">
        <v>79</v>
      </c>
      <c r="AY238" s="253" t="s">
        <v>152</v>
      </c>
    </row>
    <row r="239" s="12" customFormat="1" ht="22.8" customHeight="1">
      <c r="A239" s="12"/>
      <c r="B239" s="198"/>
      <c r="C239" s="199"/>
      <c r="D239" s="200" t="s">
        <v>71</v>
      </c>
      <c r="E239" s="212" t="s">
        <v>639</v>
      </c>
      <c r="F239" s="212" t="s">
        <v>640</v>
      </c>
      <c r="G239" s="199"/>
      <c r="H239" s="199"/>
      <c r="I239" s="202"/>
      <c r="J239" s="213">
        <f>BK239</f>
        <v>0</v>
      </c>
      <c r="K239" s="199"/>
      <c r="L239" s="204"/>
      <c r="M239" s="205"/>
      <c r="N239" s="206"/>
      <c r="O239" s="206"/>
      <c r="P239" s="207">
        <f>SUM(P240:P241)</f>
        <v>0</v>
      </c>
      <c r="Q239" s="206"/>
      <c r="R239" s="207">
        <f>SUM(R240:R241)</f>
        <v>0</v>
      </c>
      <c r="S239" s="206"/>
      <c r="T239" s="208">
        <f>SUM(T240:T241)</f>
        <v>0</v>
      </c>
      <c r="U239" s="12"/>
      <c r="V239" s="12"/>
      <c r="W239" s="12"/>
      <c r="X239" s="12"/>
      <c r="Y239" s="12"/>
      <c r="Z239" s="12"/>
      <c r="AA239" s="12"/>
      <c r="AB239" s="12"/>
      <c r="AC239" s="12"/>
      <c r="AD239" s="12"/>
      <c r="AE239" s="12"/>
      <c r="AR239" s="209" t="s">
        <v>79</v>
      </c>
      <c r="AT239" s="210" t="s">
        <v>71</v>
      </c>
      <c r="AU239" s="210" t="s">
        <v>79</v>
      </c>
      <c r="AY239" s="209" t="s">
        <v>152</v>
      </c>
      <c r="BK239" s="211">
        <f>SUM(BK240:BK241)</f>
        <v>0</v>
      </c>
    </row>
    <row r="240" s="2" customFormat="1" ht="33" customHeight="1">
      <c r="A240" s="40"/>
      <c r="B240" s="41"/>
      <c r="C240" s="214" t="s">
        <v>483</v>
      </c>
      <c r="D240" s="214" t="s">
        <v>154</v>
      </c>
      <c r="E240" s="215" t="s">
        <v>944</v>
      </c>
      <c r="F240" s="216" t="s">
        <v>945</v>
      </c>
      <c r="G240" s="217" t="s">
        <v>282</v>
      </c>
      <c r="H240" s="218">
        <v>189.74100000000001</v>
      </c>
      <c r="I240" s="219"/>
      <c r="J240" s="220">
        <f>ROUND(I240*H240,2)</f>
        <v>0</v>
      </c>
      <c r="K240" s="216" t="s">
        <v>158</v>
      </c>
      <c r="L240" s="46"/>
      <c r="M240" s="221" t="s">
        <v>19</v>
      </c>
      <c r="N240" s="222" t="s">
        <v>43</v>
      </c>
      <c r="O240" s="86"/>
      <c r="P240" s="223">
        <f>O240*H240</f>
        <v>0</v>
      </c>
      <c r="Q240" s="223">
        <v>0</v>
      </c>
      <c r="R240" s="223">
        <f>Q240*H240</f>
        <v>0</v>
      </c>
      <c r="S240" s="223">
        <v>0</v>
      </c>
      <c r="T240" s="224">
        <f>S240*H240</f>
        <v>0</v>
      </c>
      <c r="U240" s="40"/>
      <c r="V240" s="40"/>
      <c r="W240" s="40"/>
      <c r="X240" s="40"/>
      <c r="Y240" s="40"/>
      <c r="Z240" s="40"/>
      <c r="AA240" s="40"/>
      <c r="AB240" s="40"/>
      <c r="AC240" s="40"/>
      <c r="AD240" s="40"/>
      <c r="AE240" s="40"/>
      <c r="AR240" s="225" t="s">
        <v>159</v>
      </c>
      <c r="AT240" s="225" t="s">
        <v>154</v>
      </c>
      <c r="AU240" s="225" t="s">
        <v>81</v>
      </c>
      <c r="AY240" s="19" t="s">
        <v>152</v>
      </c>
      <c r="BE240" s="226">
        <f>IF(N240="základní",J240,0)</f>
        <v>0</v>
      </c>
      <c r="BF240" s="226">
        <f>IF(N240="snížená",J240,0)</f>
        <v>0</v>
      </c>
      <c r="BG240" s="226">
        <f>IF(N240="zákl. přenesená",J240,0)</f>
        <v>0</v>
      </c>
      <c r="BH240" s="226">
        <f>IF(N240="sníž. přenesená",J240,0)</f>
        <v>0</v>
      </c>
      <c r="BI240" s="226">
        <f>IF(N240="nulová",J240,0)</f>
        <v>0</v>
      </c>
      <c r="BJ240" s="19" t="s">
        <v>79</v>
      </c>
      <c r="BK240" s="226">
        <f>ROUND(I240*H240,2)</f>
        <v>0</v>
      </c>
      <c r="BL240" s="19" t="s">
        <v>159</v>
      </c>
      <c r="BM240" s="225" t="s">
        <v>946</v>
      </c>
    </row>
    <row r="241" s="2" customFormat="1">
      <c r="A241" s="40"/>
      <c r="B241" s="41"/>
      <c r="C241" s="42"/>
      <c r="D241" s="227" t="s">
        <v>161</v>
      </c>
      <c r="E241" s="42"/>
      <c r="F241" s="228" t="s">
        <v>947</v>
      </c>
      <c r="G241" s="42"/>
      <c r="H241" s="42"/>
      <c r="I241" s="229"/>
      <c r="J241" s="42"/>
      <c r="K241" s="42"/>
      <c r="L241" s="46"/>
      <c r="M241" s="230"/>
      <c r="N241" s="231"/>
      <c r="O241" s="86"/>
      <c r="P241" s="86"/>
      <c r="Q241" s="86"/>
      <c r="R241" s="86"/>
      <c r="S241" s="86"/>
      <c r="T241" s="87"/>
      <c r="U241" s="40"/>
      <c r="V241" s="40"/>
      <c r="W241" s="40"/>
      <c r="X241" s="40"/>
      <c r="Y241" s="40"/>
      <c r="Z241" s="40"/>
      <c r="AA241" s="40"/>
      <c r="AB241" s="40"/>
      <c r="AC241" s="40"/>
      <c r="AD241" s="40"/>
      <c r="AE241" s="40"/>
      <c r="AT241" s="19" t="s">
        <v>161</v>
      </c>
      <c r="AU241" s="19" t="s">
        <v>81</v>
      </c>
    </row>
    <row r="242" s="12" customFormat="1" ht="25.92" customHeight="1">
      <c r="A242" s="12"/>
      <c r="B242" s="198"/>
      <c r="C242" s="199"/>
      <c r="D242" s="200" t="s">
        <v>71</v>
      </c>
      <c r="E242" s="201" t="s">
        <v>646</v>
      </c>
      <c r="F242" s="201" t="s">
        <v>647</v>
      </c>
      <c r="G242" s="199"/>
      <c r="H242" s="199"/>
      <c r="I242" s="202"/>
      <c r="J242" s="203">
        <f>BK242</f>
        <v>0</v>
      </c>
      <c r="K242" s="199"/>
      <c r="L242" s="204"/>
      <c r="M242" s="205"/>
      <c r="N242" s="206"/>
      <c r="O242" s="206"/>
      <c r="P242" s="207">
        <f>P243</f>
        <v>0</v>
      </c>
      <c r="Q242" s="206"/>
      <c r="R242" s="207">
        <f>R243</f>
        <v>0.014999999999999999</v>
      </c>
      <c r="S242" s="206"/>
      <c r="T242" s="208">
        <f>T243</f>
        <v>0</v>
      </c>
      <c r="U242" s="12"/>
      <c r="V242" s="12"/>
      <c r="W242" s="12"/>
      <c r="X242" s="12"/>
      <c r="Y242" s="12"/>
      <c r="Z242" s="12"/>
      <c r="AA242" s="12"/>
      <c r="AB242" s="12"/>
      <c r="AC242" s="12"/>
      <c r="AD242" s="12"/>
      <c r="AE242" s="12"/>
      <c r="AR242" s="209" t="s">
        <v>81</v>
      </c>
      <c r="AT242" s="210" t="s">
        <v>71</v>
      </c>
      <c r="AU242" s="210" t="s">
        <v>72</v>
      </c>
      <c r="AY242" s="209" t="s">
        <v>152</v>
      </c>
      <c r="BK242" s="211">
        <f>BK243</f>
        <v>0</v>
      </c>
    </row>
    <row r="243" s="12" customFormat="1" ht="22.8" customHeight="1">
      <c r="A243" s="12"/>
      <c r="B243" s="198"/>
      <c r="C243" s="199"/>
      <c r="D243" s="200" t="s">
        <v>71</v>
      </c>
      <c r="E243" s="212" t="s">
        <v>948</v>
      </c>
      <c r="F243" s="212" t="s">
        <v>949</v>
      </c>
      <c r="G243" s="199"/>
      <c r="H243" s="199"/>
      <c r="I243" s="202"/>
      <c r="J243" s="213">
        <f>BK243</f>
        <v>0</v>
      </c>
      <c r="K243" s="199"/>
      <c r="L243" s="204"/>
      <c r="M243" s="205"/>
      <c r="N243" s="206"/>
      <c r="O243" s="206"/>
      <c r="P243" s="207">
        <f>SUM(P244:P247)</f>
        <v>0</v>
      </c>
      <c r="Q243" s="206"/>
      <c r="R243" s="207">
        <f>SUM(R244:R247)</f>
        <v>0.014999999999999999</v>
      </c>
      <c r="S243" s="206"/>
      <c r="T243" s="208">
        <f>SUM(T244:T247)</f>
        <v>0</v>
      </c>
      <c r="U243" s="12"/>
      <c r="V243" s="12"/>
      <c r="W243" s="12"/>
      <c r="X243" s="12"/>
      <c r="Y243" s="12"/>
      <c r="Z243" s="12"/>
      <c r="AA243" s="12"/>
      <c r="AB243" s="12"/>
      <c r="AC243" s="12"/>
      <c r="AD243" s="12"/>
      <c r="AE243" s="12"/>
      <c r="AR243" s="209" t="s">
        <v>81</v>
      </c>
      <c r="AT243" s="210" t="s">
        <v>71</v>
      </c>
      <c r="AU243" s="210" t="s">
        <v>79</v>
      </c>
      <c r="AY243" s="209" t="s">
        <v>152</v>
      </c>
      <c r="BK243" s="211">
        <f>SUM(BK244:BK247)</f>
        <v>0</v>
      </c>
    </row>
    <row r="244" s="2" customFormat="1" ht="16.5" customHeight="1">
      <c r="A244" s="40"/>
      <c r="B244" s="41"/>
      <c r="C244" s="214" t="s">
        <v>488</v>
      </c>
      <c r="D244" s="214" t="s">
        <v>154</v>
      </c>
      <c r="E244" s="215" t="s">
        <v>950</v>
      </c>
      <c r="F244" s="216" t="s">
        <v>951</v>
      </c>
      <c r="G244" s="217" t="s">
        <v>157</v>
      </c>
      <c r="H244" s="218">
        <v>10</v>
      </c>
      <c r="I244" s="219"/>
      <c r="J244" s="220">
        <f>ROUND(I244*H244,2)</f>
        <v>0</v>
      </c>
      <c r="K244" s="216" t="s">
        <v>158</v>
      </c>
      <c r="L244" s="46"/>
      <c r="M244" s="221" t="s">
        <v>19</v>
      </c>
      <c r="N244" s="222" t="s">
        <v>43</v>
      </c>
      <c r="O244" s="86"/>
      <c r="P244" s="223">
        <f>O244*H244</f>
        <v>0</v>
      </c>
      <c r="Q244" s="223">
        <v>0.0015</v>
      </c>
      <c r="R244" s="223">
        <f>Q244*H244</f>
        <v>0.014999999999999999</v>
      </c>
      <c r="S244" s="223">
        <v>0</v>
      </c>
      <c r="T244" s="224">
        <f>S244*H244</f>
        <v>0</v>
      </c>
      <c r="U244" s="40"/>
      <c r="V244" s="40"/>
      <c r="W244" s="40"/>
      <c r="X244" s="40"/>
      <c r="Y244" s="40"/>
      <c r="Z244" s="40"/>
      <c r="AA244" s="40"/>
      <c r="AB244" s="40"/>
      <c r="AC244" s="40"/>
      <c r="AD244" s="40"/>
      <c r="AE244" s="40"/>
      <c r="AR244" s="225" t="s">
        <v>253</v>
      </c>
      <c r="AT244" s="225" t="s">
        <v>154</v>
      </c>
      <c r="AU244" s="225" t="s">
        <v>81</v>
      </c>
      <c r="AY244" s="19" t="s">
        <v>152</v>
      </c>
      <c r="BE244" s="226">
        <f>IF(N244="základní",J244,0)</f>
        <v>0</v>
      </c>
      <c r="BF244" s="226">
        <f>IF(N244="snížená",J244,0)</f>
        <v>0</v>
      </c>
      <c r="BG244" s="226">
        <f>IF(N244="zákl. přenesená",J244,0)</f>
        <v>0</v>
      </c>
      <c r="BH244" s="226">
        <f>IF(N244="sníž. přenesená",J244,0)</f>
        <v>0</v>
      </c>
      <c r="BI244" s="226">
        <f>IF(N244="nulová",J244,0)</f>
        <v>0</v>
      </c>
      <c r="BJ244" s="19" t="s">
        <v>79</v>
      </c>
      <c r="BK244" s="226">
        <f>ROUND(I244*H244,2)</f>
        <v>0</v>
      </c>
      <c r="BL244" s="19" t="s">
        <v>253</v>
      </c>
      <c r="BM244" s="225" t="s">
        <v>952</v>
      </c>
    </row>
    <row r="245" s="2" customFormat="1">
      <c r="A245" s="40"/>
      <c r="B245" s="41"/>
      <c r="C245" s="42"/>
      <c r="D245" s="227" t="s">
        <v>161</v>
      </c>
      <c r="E245" s="42"/>
      <c r="F245" s="228" t="s">
        <v>953</v>
      </c>
      <c r="G245" s="42"/>
      <c r="H245" s="42"/>
      <c r="I245" s="229"/>
      <c r="J245" s="42"/>
      <c r="K245" s="42"/>
      <c r="L245" s="46"/>
      <c r="M245" s="230"/>
      <c r="N245" s="231"/>
      <c r="O245" s="86"/>
      <c r="P245" s="86"/>
      <c r="Q245" s="86"/>
      <c r="R245" s="86"/>
      <c r="S245" s="86"/>
      <c r="T245" s="87"/>
      <c r="U245" s="40"/>
      <c r="V245" s="40"/>
      <c r="W245" s="40"/>
      <c r="X245" s="40"/>
      <c r="Y245" s="40"/>
      <c r="Z245" s="40"/>
      <c r="AA245" s="40"/>
      <c r="AB245" s="40"/>
      <c r="AC245" s="40"/>
      <c r="AD245" s="40"/>
      <c r="AE245" s="40"/>
      <c r="AT245" s="19" t="s">
        <v>161</v>
      </c>
      <c r="AU245" s="19" t="s">
        <v>81</v>
      </c>
    </row>
    <row r="246" s="2" customFormat="1" ht="24.15" customHeight="1">
      <c r="A246" s="40"/>
      <c r="B246" s="41"/>
      <c r="C246" s="214" t="s">
        <v>494</v>
      </c>
      <c r="D246" s="214" t="s">
        <v>154</v>
      </c>
      <c r="E246" s="215" t="s">
        <v>954</v>
      </c>
      <c r="F246" s="216" t="s">
        <v>955</v>
      </c>
      <c r="G246" s="217" t="s">
        <v>282</v>
      </c>
      <c r="H246" s="218">
        <v>0.10000000000000001</v>
      </c>
      <c r="I246" s="219"/>
      <c r="J246" s="220">
        <f>ROUND(I246*H246,2)</f>
        <v>0</v>
      </c>
      <c r="K246" s="216" t="s">
        <v>158</v>
      </c>
      <c r="L246" s="46"/>
      <c r="M246" s="221" t="s">
        <v>19</v>
      </c>
      <c r="N246" s="222" t="s">
        <v>43</v>
      </c>
      <c r="O246" s="86"/>
      <c r="P246" s="223">
        <f>O246*H246</f>
        <v>0</v>
      </c>
      <c r="Q246" s="223">
        <v>0</v>
      </c>
      <c r="R246" s="223">
        <f>Q246*H246</f>
        <v>0</v>
      </c>
      <c r="S246" s="223">
        <v>0</v>
      </c>
      <c r="T246" s="224">
        <f>S246*H246</f>
        <v>0</v>
      </c>
      <c r="U246" s="40"/>
      <c r="V246" s="40"/>
      <c r="W246" s="40"/>
      <c r="X246" s="40"/>
      <c r="Y246" s="40"/>
      <c r="Z246" s="40"/>
      <c r="AA246" s="40"/>
      <c r="AB246" s="40"/>
      <c r="AC246" s="40"/>
      <c r="AD246" s="40"/>
      <c r="AE246" s="40"/>
      <c r="AR246" s="225" t="s">
        <v>253</v>
      </c>
      <c r="AT246" s="225" t="s">
        <v>154</v>
      </c>
      <c r="AU246" s="225" t="s">
        <v>81</v>
      </c>
      <c r="AY246" s="19" t="s">
        <v>152</v>
      </c>
      <c r="BE246" s="226">
        <f>IF(N246="základní",J246,0)</f>
        <v>0</v>
      </c>
      <c r="BF246" s="226">
        <f>IF(N246="snížená",J246,0)</f>
        <v>0</v>
      </c>
      <c r="BG246" s="226">
        <f>IF(N246="zákl. přenesená",J246,0)</f>
        <v>0</v>
      </c>
      <c r="BH246" s="226">
        <f>IF(N246="sníž. přenesená",J246,0)</f>
        <v>0</v>
      </c>
      <c r="BI246" s="226">
        <f>IF(N246="nulová",J246,0)</f>
        <v>0</v>
      </c>
      <c r="BJ246" s="19" t="s">
        <v>79</v>
      </c>
      <c r="BK246" s="226">
        <f>ROUND(I246*H246,2)</f>
        <v>0</v>
      </c>
      <c r="BL246" s="19" t="s">
        <v>253</v>
      </c>
      <c r="BM246" s="225" t="s">
        <v>956</v>
      </c>
    </row>
    <row r="247" s="2" customFormat="1">
      <c r="A247" s="40"/>
      <c r="B247" s="41"/>
      <c r="C247" s="42"/>
      <c r="D247" s="227" t="s">
        <v>161</v>
      </c>
      <c r="E247" s="42"/>
      <c r="F247" s="228" t="s">
        <v>957</v>
      </c>
      <c r="G247" s="42"/>
      <c r="H247" s="42"/>
      <c r="I247" s="229"/>
      <c r="J247" s="42"/>
      <c r="K247" s="42"/>
      <c r="L247" s="46"/>
      <c r="M247" s="230"/>
      <c r="N247" s="231"/>
      <c r="O247" s="86"/>
      <c r="P247" s="86"/>
      <c r="Q247" s="86"/>
      <c r="R247" s="86"/>
      <c r="S247" s="86"/>
      <c r="T247" s="87"/>
      <c r="U247" s="40"/>
      <c r="V247" s="40"/>
      <c r="W247" s="40"/>
      <c r="X247" s="40"/>
      <c r="Y247" s="40"/>
      <c r="Z247" s="40"/>
      <c r="AA247" s="40"/>
      <c r="AB247" s="40"/>
      <c r="AC247" s="40"/>
      <c r="AD247" s="40"/>
      <c r="AE247" s="40"/>
      <c r="AT247" s="19" t="s">
        <v>161</v>
      </c>
      <c r="AU247" s="19" t="s">
        <v>81</v>
      </c>
    </row>
    <row r="248" s="12" customFormat="1" ht="25.92" customHeight="1">
      <c r="A248" s="12"/>
      <c r="B248" s="198"/>
      <c r="C248" s="199"/>
      <c r="D248" s="200" t="s">
        <v>71</v>
      </c>
      <c r="E248" s="201" t="s">
        <v>676</v>
      </c>
      <c r="F248" s="201" t="s">
        <v>677</v>
      </c>
      <c r="G248" s="199"/>
      <c r="H248" s="199"/>
      <c r="I248" s="202"/>
      <c r="J248" s="203">
        <f>BK248</f>
        <v>0</v>
      </c>
      <c r="K248" s="199"/>
      <c r="L248" s="204"/>
      <c r="M248" s="205"/>
      <c r="N248" s="206"/>
      <c r="O248" s="206"/>
      <c r="P248" s="207">
        <f>P249+P255</f>
        <v>0</v>
      </c>
      <c r="Q248" s="206"/>
      <c r="R248" s="207">
        <f>R249+R255</f>
        <v>0</v>
      </c>
      <c r="S248" s="206"/>
      <c r="T248" s="208">
        <f>T249+T255</f>
        <v>0</v>
      </c>
      <c r="U248" s="12"/>
      <c r="V248" s="12"/>
      <c r="W248" s="12"/>
      <c r="X248" s="12"/>
      <c r="Y248" s="12"/>
      <c r="Z248" s="12"/>
      <c r="AA248" s="12"/>
      <c r="AB248" s="12"/>
      <c r="AC248" s="12"/>
      <c r="AD248" s="12"/>
      <c r="AE248" s="12"/>
      <c r="AR248" s="209" t="s">
        <v>179</v>
      </c>
      <c r="AT248" s="210" t="s">
        <v>71</v>
      </c>
      <c r="AU248" s="210" t="s">
        <v>72</v>
      </c>
      <c r="AY248" s="209" t="s">
        <v>152</v>
      </c>
      <c r="BK248" s="211">
        <f>BK249+BK255</f>
        <v>0</v>
      </c>
    </row>
    <row r="249" s="12" customFormat="1" ht="22.8" customHeight="1">
      <c r="A249" s="12"/>
      <c r="B249" s="198"/>
      <c r="C249" s="199"/>
      <c r="D249" s="200" t="s">
        <v>71</v>
      </c>
      <c r="E249" s="212" t="s">
        <v>678</v>
      </c>
      <c r="F249" s="212" t="s">
        <v>679</v>
      </c>
      <c r="G249" s="199"/>
      <c r="H249" s="199"/>
      <c r="I249" s="202"/>
      <c r="J249" s="213">
        <f>BK249</f>
        <v>0</v>
      </c>
      <c r="K249" s="199"/>
      <c r="L249" s="204"/>
      <c r="M249" s="205"/>
      <c r="N249" s="206"/>
      <c r="O249" s="206"/>
      <c r="P249" s="207">
        <f>SUM(P250:P254)</f>
        <v>0</v>
      </c>
      <c r="Q249" s="206"/>
      <c r="R249" s="207">
        <f>SUM(R250:R254)</f>
        <v>0</v>
      </c>
      <c r="S249" s="206"/>
      <c r="T249" s="208">
        <f>SUM(T250:T254)</f>
        <v>0</v>
      </c>
      <c r="U249" s="12"/>
      <c r="V249" s="12"/>
      <c r="W249" s="12"/>
      <c r="X249" s="12"/>
      <c r="Y249" s="12"/>
      <c r="Z249" s="12"/>
      <c r="AA249" s="12"/>
      <c r="AB249" s="12"/>
      <c r="AC249" s="12"/>
      <c r="AD249" s="12"/>
      <c r="AE249" s="12"/>
      <c r="AR249" s="209" t="s">
        <v>179</v>
      </c>
      <c r="AT249" s="210" t="s">
        <v>71</v>
      </c>
      <c r="AU249" s="210" t="s">
        <v>79</v>
      </c>
      <c r="AY249" s="209" t="s">
        <v>152</v>
      </c>
      <c r="BK249" s="211">
        <f>SUM(BK250:BK254)</f>
        <v>0</v>
      </c>
    </row>
    <row r="250" s="2" customFormat="1" ht="16.5" customHeight="1">
      <c r="A250" s="40"/>
      <c r="B250" s="41"/>
      <c r="C250" s="214" t="s">
        <v>500</v>
      </c>
      <c r="D250" s="214" t="s">
        <v>154</v>
      </c>
      <c r="E250" s="215" t="s">
        <v>681</v>
      </c>
      <c r="F250" s="216" t="s">
        <v>682</v>
      </c>
      <c r="G250" s="217" t="s">
        <v>683</v>
      </c>
      <c r="H250" s="218">
        <v>1</v>
      </c>
      <c r="I250" s="219"/>
      <c r="J250" s="220">
        <f>ROUND(I250*H250,2)</f>
        <v>0</v>
      </c>
      <c r="K250" s="216" t="s">
        <v>19</v>
      </c>
      <c r="L250" s="46"/>
      <c r="M250" s="221" t="s">
        <v>19</v>
      </c>
      <c r="N250" s="222" t="s">
        <v>43</v>
      </c>
      <c r="O250" s="86"/>
      <c r="P250" s="223">
        <f>O250*H250</f>
        <v>0</v>
      </c>
      <c r="Q250" s="223">
        <v>0</v>
      </c>
      <c r="R250" s="223">
        <f>Q250*H250</f>
        <v>0</v>
      </c>
      <c r="S250" s="223">
        <v>0</v>
      </c>
      <c r="T250" s="224">
        <f>S250*H250</f>
        <v>0</v>
      </c>
      <c r="U250" s="40"/>
      <c r="V250" s="40"/>
      <c r="W250" s="40"/>
      <c r="X250" s="40"/>
      <c r="Y250" s="40"/>
      <c r="Z250" s="40"/>
      <c r="AA250" s="40"/>
      <c r="AB250" s="40"/>
      <c r="AC250" s="40"/>
      <c r="AD250" s="40"/>
      <c r="AE250" s="40"/>
      <c r="AR250" s="225" t="s">
        <v>684</v>
      </c>
      <c r="AT250" s="225" t="s">
        <v>154</v>
      </c>
      <c r="AU250" s="225" t="s">
        <v>81</v>
      </c>
      <c r="AY250" s="19" t="s">
        <v>152</v>
      </c>
      <c r="BE250" s="226">
        <f>IF(N250="základní",J250,0)</f>
        <v>0</v>
      </c>
      <c r="BF250" s="226">
        <f>IF(N250="snížená",J250,0)</f>
        <v>0</v>
      </c>
      <c r="BG250" s="226">
        <f>IF(N250="zákl. přenesená",J250,0)</f>
        <v>0</v>
      </c>
      <c r="BH250" s="226">
        <f>IF(N250="sníž. přenesená",J250,0)</f>
        <v>0</v>
      </c>
      <c r="BI250" s="226">
        <f>IF(N250="nulová",J250,0)</f>
        <v>0</v>
      </c>
      <c r="BJ250" s="19" t="s">
        <v>79</v>
      </c>
      <c r="BK250" s="226">
        <f>ROUND(I250*H250,2)</f>
        <v>0</v>
      </c>
      <c r="BL250" s="19" t="s">
        <v>684</v>
      </c>
      <c r="BM250" s="225" t="s">
        <v>958</v>
      </c>
    </row>
    <row r="251" s="2" customFormat="1" ht="16.5" customHeight="1">
      <c r="A251" s="40"/>
      <c r="B251" s="41"/>
      <c r="C251" s="214" t="s">
        <v>505</v>
      </c>
      <c r="D251" s="214" t="s">
        <v>154</v>
      </c>
      <c r="E251" s="215" t="s">
        <v>693</v>
      </c>
      <c r="F251" s="216" t="s">
        <v>694</v>
      </c>
      <c r="G251" s="217" t="s">
        <v>689</v>
      </c>
      <c r="H251" s="218">
        <v>20</v>
      </c>
      <c r="I251" s="219"/>
      <c r="J251" s="220">
        <f>ROUND(I251*H251,2)</f>
        <v>0</v>
      </c>
      <c r="K251" s="216" t="s">
        <v>19</v>
      </c>
      <c r="L251" s="46"/>
      <c r="M251" s="221" t="s">
        <v>19</v>
      </c>
      <c r="N251" s="222" t="s">
        <v>43</v>
      </c>
      <c r="O251" s="86"/>
      <c r="P251" s="223">
        <f>O251*H251</f>
        <v>0</v>
      </c>
      <c r="Q251" s="223">
        <v>0</v>
      </c>
      <c r="R251" s="223">
        <f>Q251*H251</f>
        <v>0</v>
      </c>
      <c r="S251" s="223">
        <v>0</v>
      </c>
      <c r="T251" s="224">
        <f>S251*H251</f>
        <v>0</v>
      </c>
      <c r="U251" s="40"/>
      <c r="V251" s="40"/>
      <c r="W251" s="40"/>
      <c r="X251" s="40"/>
      <c r="Y251" s="40"/>
      <c r="Z251" s="40"/>
      <c r="AA251" s="40"/>
      <c r="AB251" s="40"/>
      <c r="AC251" s="40"/>
      <c r="AD251" s="40"/>
      <c r="AE251" s="40"/>
      <c r="AR251" s="225" t="s">
        <v>684</v>
      </c>
      <c r="AT251" s="225" t="s">
        <v>154</v>
      </c>
      <c r="AU251" s="225" t="s">
        <v>81</v>
      </c>
      <c r="AY251" s="19" t="s">
        <v>152</v>
      </c>
      <c r="BE251" s="226">
        <f>IF(N251="základní",J251,0)</f>
        <v>0</v>
      </c>
      <c r="BF251" s="226">
        <f>IF(N251="snížená",J251,0)</f>
        <v>0</v>
      </c>
      <c r="BG251" s="226">
        <f>IF(N251="zákl. přenesená",J251,0)</f>
        <v>0</v>
      </c>
      <c r="BH251" s="226">
        <f>IF(N251="sníž. přenesená",J251,0)</f>
        <v>0</v>
      </c>
      <c r="BI251" s="226">
        <f>IF(N251="nulová",J251,0)</f>
        <v>0</v>
      </c>
      <c r="BJ251" s="19" t="s">
        <v>79</v>
      </c>
      <c r="BK251" s="226">
        <f>ROUND(I251*H251,2)</f>
        <v>0</v>
      </c>
      <c r="BL251" s="19" t="s">
        <v>684</v>
      </c>
      <c r="BM251" s="225" t="s">
        <v>959</v>
      </c>
    </row>
    <row r="252" s="13" customFormat="1">
      <c r="A252" s="13"/>
      <c r="B252" s="232"/>
      <c r="C252" s="233"/>
      <c r="D252" s="234" t="s">
        <v>163</v>
      </c>
      <c r="E252" s="235" t="s">
        <v>19</v>
      </c>
      <c r="F252" s="236" t="s">
        <v>696</v>
      </c>
      <c r="G252" s="233"/>
      <c r="H252" s="235" t="s">
        <v>19</v>
      </c>
      <c r="I252" s="237"/>
      <c r="J252" s="233"/>
      <c r="K252" s="233"/>
      <c r="L252" s="238"/>
      <c r="M252" s="239"/>
      <c r="N252" s="240"/>
      <c r="O252" s="240"/>
      <c r="P252" s="240"/>
      <c r="Q252" s="240"/>
      <c r="R252" s="240"/>
      <c r="S252" s="240"/>
      <c r="T252" s="241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T252" s="242" t="s">
        <v>163</v>
      </c>
      <c r="AU252" s="242" t="s">
        <v>81</v>
      </c>
      <c r="AV252" s="13" t="s">
        <v>79</v>
      </c>
      <c r="AW252" s="13" t="s">
        <v>33</v>
      </c>
      <c r="AX252" s="13" t="s">
        <v>72</v>
      </c>
      <c r="AY252" s="242" t="s">
        <v>152</v>
      </c>
    </row>
    <row r="253" s="14" customFormat="1">
      <c r="A253" s="14"/>
      <c r="B253" s="243"/>
      <c r="C253" s="244"/>
      <c r="D253" s="234" t="s">
        <v>163</v>
      </c>
      <c r="E253" s="245" t="s">
        <v>19</v>
      </c>
      <c r="F253" s="246" t="s">
        <v>165</v>
      </c>
      <c r="G253" s="244"/>
      <c r="H253" s="247">
        <v>20</v>
      </c>
      <c r="I253" s="248"/>
      <c r="J253" s="244"/>
      <c r="K253" s="244"/>
      <c r="L253" s="249"/>
      <c r="M253" s="250"/>
      <c r="N253" s="251"/>
      <c r="O253" s="251"/>
      <c r="P253" s="251"/>
      <c r="Q253" s="251"/>
      <c r="R253" s="251"/>
      <c r="S253" s="251"/>
      <c r="T253" s="252"/>
      <c r="U253" s="14"/>
      <c r="V253" s="14"/>
      <c r="W253" s="14"/>
      <c r="X253" s="14"/>
      <c r="Y253" s="14"/>
      <c r="Z253" s="14"/>
      <c r="AA253" s="14"/>
      <c r="AB253" s="14"/>
      <c r="AC253" s="14"/>
      <c r="AD253" s="14"/>
      <c r="AE253" s="14"/>
      <c r="AT253" s="253" t="s">
        <v>163</v>
      </c>
      <c r="AU253" s="253" t="s">
        <v>81</v>
      </c>
      <c r="AV253" s="14" t="s">
        <v>81</v>
      </c>
      <c r="AW253" s="14" t="s">
        <v>33</v>
      </c>
      <c r="AX253" s="14" t="s">
        <v>79</v>
      </c>
      <c r="AY253" s="253" t="s">
        <v>152</v>
      </c>
    </row>
    <row r="254" s="2" customFormat="1" ht="16.5" customHeight="1">
      <c r="A254" s="40"/>
      <c r="B254" s="41"/>
      <c r="C254" s="214" t="s">
        <v>511</v>
      </c>
      <c r="D254" s="214" t="s">
        <v>154</v>
      </c>
      <c r="E254" s="215" t="s">
        <v>698</v>
      </c>
      <c r="F254" s="216" t="s">
        <v>699</v>
      </c>
      <c r="G254" s="217" t="s">
        <v>683</v>
      </c>
      <c r="H254" s="218">
        <v>1</v>
      </c>
      <c r="I254" s="219"/>
      <c r="J254" s="220">
        <f>ROUND(I254*H254,2)</f>
        <v>0</v>
      </c>
      <c r="K254" s="216" t="s">
        <v>19</v>
      </c>
      <c r="L254" s="46"/>
      <c r="M254" s="221" t="s">
        <v>19</v>
      </c>
      <c r="N254" s="222" t="s">
        <v>43</v>
      </c>
      <c r="O254" s="86"/>
      <c r="P254" s="223">
        <f>O254*H254</f>
        <v>0</v>
      </c>
      <c r="Q254" s="223">
        <v>0</v>
      </c>
      <c r="R254" s="223">
        <f>Q254*H254</f>
        <v>0</v>
      </c>
      <c r="S254" s="223">
        <v>0</v>
      </c>
      <c r="T254" s="224">
        <f>S254*H254</f>
        <v>0</v>
      </c>
      <c r="U254" s="40"/>
      <c r="V254" s="40"/>
      <c r="W254" s="40"/>
      <c r="X254" s="40"/>
      <c r="Y254" s="40"/>
      <c r="Z254" s="40"/>
      <c r="AA254" s="40"/>
      <c r="AB254" s="40"/>
      <c r="AC254" s="40"/>
      <c r="AD254" s="40"/>
      <c r="AE254" s="40"/>
      <c r="AR254" s="225" t="s">
        <v>159</v>
      </c>
      <c r="AT254" s="225" t="s">
        <v>154</v>
      </c>
      <c r="AU254" s="225" t="s">
        <v>81</v>
      </c>
      <c r="AY254" s="19" t="s">
        <v>152</v>
      </c>
      <c r="BE254" s="226">
        <f>IF(N254="základní",J254,0)</f>
        <v>0</v>
      </c>
      <c r="BF254" s="226">
        <f>IF(N254="snížená",J254,0)</f>
        <v>0</v>
      </c>
      <c r="BG254" s="226">
        <f>IF(N254="zákl. přenesená",J254,0)</f>
        <v>0</v>
      </c>
      <c r="BH254" s="226">
        <f>IF(N254="sníž. přenesená",J254,0)</f>
        <v>0</v>
      </c>
      <c r="BI254" s="226">
        <f>IF(N254="nulová",J254,0)</f>
        <v>0</v>
      </c>
      <c r="BJ254" s="19" t="s">
        <v>79</v>
      </c>
      <c r="BK254" s="226">
        <f>ROUND(I254*H254,2)</f>
        <v>0</v>
      </c>
      <c r="BL254" s="19" t="s">
        <v>159</v>
      </c>
      <c r="BM254" s="225" t="s">
        <v>960</v>
      </c>
    </row>
    <row r="255" s="12" customFormat="1" ht="22.8" customHeight="1">
      <c r="A255" s="12"/>
      <c r="B255" s="198"/>
      <c r="C255" s="199"/>
      <c r="D255" s="200" t="s">
        <v>71</v>
      </c>
      <c r="E255" s="212" t="s">
        <v>701</v>
      </c>
      <c r="F255" s="212" t="s">
        <v>702</v>
      </c>
      <c r="G255" s="199"/>
      <c r="H255" s="199"/>
      <c r="I255" s="202"/>
      <c r="J255" s="213">
        <f>BK255</f>
        <v>0</v>
      </c>
      <c r="K255" s="199"/>
      <c r="L255" s="204"/>
      <c r="M255" s="205"/>
      <c r="N255" s="206"/>
      <c r="O255" s="206"/>
      <c r="P255" s="207">
        <f>P256</f>
        <v>0</v>
      </c>
      <c r="Q255" s="206"/>
      <c r="R255" s="207">
        <f>R256</f>
        <v>0</v>
      </c>
      <c r="S255" s="206"/>
      <c r="T255" s="208">
        <f>T256</f>
        <v>0</v>
      </c>
      <c r="U255" s="12"/>
      <c r="V255" s="12"/>
      <c r="W255" s="12"/>
      <c r="X255" s="12"/>
      <c r="Y255" s="12"/>
      <c r="Z255" s="12"/>
      <c r="AA255" s="12"/>
      <c r="AB255" s="12"/>
      <c r="AC255" s="12"/>
      <c r="AD255" s="12"/>
      <c r="AE255" s="12"/>
      <c r="AR255" s="209" t="s">
        <v>179</v>
      </c>
      <c r="AT255" s="210" t="s">
        <v>71</v>
      </c>
      <c r="AU255" s="210" t="s">
        <v>79</v>
      </c>
      <c r="AY255" s="209" t="s">
        <v>152</v>
      </c>
      <c r="BK255" s="211">
        <f>BK256</f>
        <v>0</v>
      </c>
    </row>
    <row r="256" s="2" customFormat="1" ht="16.5" customHeight="1">
      <c r="A256" s="40"/>
      <c r="B256" s="41"/>
      <c r="C256" s="214" t="s">
        <v>517</v>
      </c>
      <c r="D256" s="214" t="s">
        <v>154</v>
      </c>
      <c r="E256" s="215" t="s">
        <v>704</v>
      </c>
      <c r="F256" s="216" t="s">
        <v>705</v>
      </c>
      <c r="G256" s="217" t="s">
        <v>706</v>
      </c>
      <c r="H256" s="218">
        <v>1</v>
      </c>
      <c r="I256" s="219"/>
      <c r="J256" s="220">
        <f>ROUND(I256*H256,2)</f>
        <v>0</v>
      </c>
      <c r="K256" s="216" t="s">
        <v>19</v>
      </c>
      <c r="L256" s="46"/>
      <c r="M256" s="275" t="s">
        <v>19</v>
      </c>
      <c r="N256" s="276" t="s">
        <v>43</v>
      </c>
      <c r="O256" s="277"/>
      <c r="P256" s="278">
        <f>O256*H256</f>
        <v>0</v>
      </c>
      <c r="Q256" s="278">
        <v>0</v>
      </c>
      <c r="R256" s="278">
        <f>Q256*H256</f>
        <v>0</v>
      </c>
      <c r="S256" s="278">
        <v>0</v>
      </c>
      <c r="T256" s="279">
        <f>S256*H256</f>
        <v>0</v>
      </c>
      <c r="U256" s="40"/>
      <c r="V256" s="40"/>
      <c r="W256" s="40"/>
      <c r="X256" s="40"/>
      <c r="Y256" s="40"/>
      <c r="Z256" s="40"/>
      <c r="AA256" s="40"/>
      <c r="AB256" s="40"/>
      <c r="AC256" s="40"/>
      <c r="AD256" s="40"/>
      <c r="AE256" s="40"/>
      <c r="AR256" s="225" t="s">
        <v>684</v>
      </c>
      <c r="AT256" s="225" t="s">
        <v>154</v>
      </c>
      <c r="AU256" s="225" t="s">
        <v>81</v>
      </c>
      <c r="AY256" s="19" t="s">
        <v>152</v>
      </c>
      <c r="BE256" s="226">
        <f>IF(N256="základní",J256,0)</f>
        <v>0</v>
      </c>
      <c r="BF256" s="226">
        <f>IF(N256="snížená",J256,0)</f>
        <v>0</v>
      </c>
      <c r="BG256" s="226">
        <f>IF(N256="zákl. přenesená",J256,0)</f>
        <v>0</v>
      </c>
      <c r="BH256" s="226">
        <f>IF(N256="sníž. přenesená",J256,0)</f>
        <v>0</v>
      </c>
      <c r="BI256" s="226">
        <f>IF(N256="nulová",J256,0)</f>
        <v>0</v>
      </c>
      <c r="BJ256" s="19" t="s">
        <v>79</v>
      </c>
      <c r="BK256" s="226">
        <f>ROUND(I256*H256,2)</f>
        <v>0</v>
      </c>
      <c r="BL256" s="19" t="s">
        <v>684</v>
      </c>
      <c r="BM256" s="225" t="s">
        <v>961</v>
      </c>
    </row>
    <row r="257" s="2" customFormat="1" ht="6.96" customHeight="1">
      <c r="A257" s="40"/>
      <c r="B257" s="61"/>
      <c r="C257" s="62"/>
      <c r="D257" s="62"/>
      <c r="E257" s="62"/>
      <c r="F257" s="62"/>
      <c r="G257" s="62"/>
      <c r="H257" s="62"/>
      <c r="I257" s="62"/>
      <c r="J257" s="62"/>
      <c r="K257" s="62"/>
      <c r="L257" s="46"/>
      <c r="M257" s="40"/>
      <c r="O257" s="40"/>
      <c r="P257" s="40"/>
      <c r="Q257" s="40"/>
      <c r="R257" s="40"/>
      <c r="S257" s="40"/>
      <c r="T257" s="40"/>
      <c r="U257" s="40"/>
      <c r="V257" s="40"/>
      <c r="W257" s="40"/>
      <c r="X257" s="40"/>
      <c r="Y257" s="40"/>
      <c r="Z257" s="40"/>
      <c r="AA257" s="40"/>
      <c r="AB257" s="40"/>
      <c r="AC257" s="40"/>
      <c r="AD257" s="40"/>
      <c r="AE257" s="40"/>
    </row>
  </sheetData>
  <sheetProtection sheet="1" autoFilter="0" formatColumns="0" formatRows="0" objects="1" scenarios="1" spinCount="100000" saltValue="BgR7JKTCvmlbG3Tt26+pcpKDFO7OQQF1r0KtsAKuILHf3SL4OQ0t7RQ/GvOw/KcX9l2k93jPn+ZT+JMBHYUUHQ==" hashValue="EuK+yM4cWIpa9YwCOem8CGuH26MnQe+fKwqDwxac8IikU6ncamfd7S8+hF0AmbsNcdoUbqcaPPn7G1jf+x1B7g==" algorithmName="SHA-512" password="CD09"/>
  <autoFilter ref="C96:K256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85:H85"/>
    <mergeCell ref="E87:H87"/>
    <mergeCell ref="E89:H89"/>
    <mergeCell ref="L2:V2"/>
  </mergeCells>
  <hyperlinks>
    <hyperlink ref="F101" r:id="rId1" display="https://podminky.urs.cz/item/CS_URS_2024_01/131251102"/>
    <hyperlink ref="F106" r:id="rId2" display="https://podminky.urs.cz/item/CS_URS_2024_01/132254104"/>
    <hyperlink ref="F112" r:id="rId3" display="https://podminky.urs.cz/item/CS_URS_2024_01/151811131"/>
    <hyperlink ref="F117" r:id="rId4" display="https://podminky.urs.cz/item/CS_URS_2024_01/151811231"/>
    <hyperlink ref="F119" r:id="rId5" display="https://podminky.urs.cz/item/CS_URS_2024_01/162751117"/>
    <hyperlink ref="F122" r:id="rId6" display="https://podminky.urs.cz/item/CS_URS_2024_01/162751119"/>
    <hyperlink ref="F125" r:id="rId7" display="https://podminky.urs.cz/item/CS_URS_2024_01/167151111"/>
    <hyperlink ref="F128" r:id="rId8" display="https://podminky.urs.cz/item/CS_URS_2024_01/171201231"/>
    <hyperlink ref="F131" r:id="rId9" display="https://podminky.urs.cz/item/CS_URS_2024_01/171251201"/>
    <hyperlink ref="F134" r:id="rId10" display="https://podminky.urs.cz/item/CS_URS_2024_01/174101101"/>
    <hyperlink ref="F138" r:id="rId11" display="https://podminky.urs.cz/item/CS_URS_2024_01/175151101"/>
    <hyperlink ref="F146" r:id="rId12" display="https://podminky.urs.cz/item/CS_URS_2024_01/451572111"/>
    <hyperlink ref="F152" r:id="rId13" display="https://podminky.urs.cz/item/CS_URS_2024_01/890411811"/>
    <hyperlink ref="F155" r:id="rId14" display="https://podminky.urs.cz/item/CS_URS_2024_01/871310330"/>
    <hyperlink ref="F160" r:id="rId15" display="https://podminky.urs.cz/item/CS_URS_2024_01/871350330"/>
    <hyperlink ref="F165" r:id="rId16" display="https://podminky.urs.cz/item/CS_URS_2024_01/871370330"/>
    <hyperlink ref="F171" r:id="rId17" display="https://podminky.urs.cz/item/CS_URS_2024_01/877350310"/>
    <hyperlink ref="F176" r:id="rId18" display="https://podminky.urs.cz/item/CS_URS_2024_01/877310310"/>
    <hyperlink ref="F182" r:id="rId19" display="https://podminky.urs.cz/item/CS_URS_2024_01/877370320"/>
    <hyperlink ref="F186" r:id="rId20" display="https://podminky.urs.cz/item/CS_URS_2024_01/892351111"/>
    <hyperlink ref="F189" r:id="rId21" display="https://podminky.urs.cz/item/CS_URS_2024_01/892381111"/>
    <hyperlink ref="F191" r:id="rId22" display="https://podminky.urs.cz/item/CS_URS_2024_01/899722112"/>
    <hyperlink ref="F194" r:id="rId23" display="https://podminky.urs.cz/item/CS_URS_2024_01/894812326"/>
    <hyperlink ref="F196" r:id="rId24" display="https://podminky.urs.cz/item/CS_URS_2024_01/894812333"/>
    <hyperlink ref="F198" r:id="rId25" display="https://podminky.urs.cz/item/CS_URS_2024_01/894812339"/>
    <hyperlink ref="F200" r:id="rId26" display="https://podminky.urs.cz/item/CS_URS_2024_01/894812376"/>
    <hyperlink ref="F202" r:id="rId27" display="https://podminky.urs.cz/item/CS_URS_2024_01/895941323"/>
    <hyperlink ref="F205" r:id="rId28" display="https://podminky.urs.cz/item/CS_URS_2024_01/895941341"/>
    <hyperlink ref="F208" r:id="rId29" display="https://podminky.urs.cz/item/CS_URS_2024_01/895941351"/>
    <hyperlink ref="F211" r:id="rId30" display="https://podminky.urs.cz/item/CS_URS_2024_01/895941362"/>
    <hyperlink ref="F214" r:id="rId31" display="https://podminky.urs.cz/item/CS_URS_2024_01/899104112"/>
    <hyperlink ref="F220" r:id="rId32" display="https://podminky.urs.cz/item/CS_URS_2024_01/935113112"/>
    <hyperlink ref="F225" r:id="rId33" display="https://podminky.urs.cz/item/CS_URS_2024_01/935923218"/>
    <hyperlink ref="F229" r:id="rId34" display="https://podminky.urs.cz/item/CS_URS_2024_01/997221571"/>
    <hyperlink ref="F231" r:id="rId35" display="https://podminky.urs.cz/item/CS_URS_2024_01/997221579"/>
    <hyperlink ref="F234" r:id="rId36" display="https://podminky.urs.cz/item/CS_URS_2024_01/997221612"/>
    <hyperlink ref="F237" r:id="rId37" display="https://podminky.urs.cz/item/CS_URS_2024_01/997221861"/>
    <hyperlink ref="F241" r:id="rId38" display="https://podminky.urs.cz/item/CS_URS_2024_01/998011002"/>
    <hyperlink ref="F245" r:id="rId39" display="https://podminky.urs.cz/item/CS_URS_2024_01/721242106"/>
    <hyperlink ref="F247" r:id="rId40" display="https://podminky.urs.cz/item/CS_URS_2024_01/998721101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4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92</v>
      </c>
    </row>
    <row r="3" s="1" customFormat="1" ht="6.96" customHeight="1">
      <c r="B3" s="140"/>
      <c r="C3" s="141"/>
      <c r="D3" s="141"/>
      <c r="E3" s="141"/>
      <c r="F3" s="141"/>
      <c r="G3" s="141"/>
      <c r="H3" s="141"/>
      <c r="I3" s="141"/>
      <c r="J3" s="141"/>
      <c r="K3" s="141"/>
      <c r="L3" s="22"/>
      <c r="AT3" s="19" t="s">
        <v>81</v>
      </c>
    </row>
    <row r="4" s="1" customFormat="1" ht="24.96" customHeight="1">
      <c r="B4" s="22"/>
      <c r="D4" s="142" t="s">
        <v>113</v>
      </c>
      <c r="L4" s="22"/>
      <c r="M4" s="14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44" t="s">
        <v>16</v>
      </c>
      <c r="L6" s="22"/>
    </row>
    <row r="7" s="1" customFormat="1" ht="16.5" customHeight="1">
      <c r="B7" s="22"/>
      <c r="E7" s="145" t="str">
        <f>'Rekapitulace stavby'!K6</f>
        <v>Tuchlovice, oprava místních komunikací - lokalita východ</v>
      </c>
      <c r="F7" s="144"/>
      <c r="G7" s="144"/>
      <c r="H7" s="144"/>
      <c r="L7" s="22"/>
    </row>
    <row r="8" s="1" customFormat="1" ht="12" customHeight="1">
      <c r="B8" s="22"/>
      <c r="D8" s="144" t="s">
        <v>114</v>
      </c>
      <c r="L8" s="22"/>
    </row>
    <row r="9" s="2" customFormat="1" ht="16.5" customHeight="1">
      <c r="A9" s="40"/>
      <c r="B9" s="46"/>
      <c r="C9" s="40"/>
      <c r="D9" s="40"/>
      <c r="E9" s="145" t="s">
        <v>115</v>
      </c>
      <c r="F9" s="40"/>
      <c r="G9" s="40"/>
      <c r="H9" s="40"/>
      <c r="I9" s="40"/>
      <c r="J9" s="40"/>
      <c r="K9" s="40"/>
      <c r="L9" s="14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 ht="12" customHeight="1">
      <c r="A10" s="40"/>
      <c r="B10" s="46"/>
      <c r="C10" s="40"/>
      <c r="D10" s="144" t="s">
        <v>116</v>
      </c>
      <c r="E10" s="40"/>
      <c r="F10" s="40"/>
      <c r="G10" s="40"/>
      <c r="H10" s="40"/>
      <c r="I10" s="40"/>
      <c r="J10" s="40"/>
      <c r="K10" s="40"/>
      <c r="L10" s="14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6.5" customHeight="1">
      <c r="A11" s="40"/>
      <c r="B11" s="46"/>
      <c r="C11" s="40"/>
      <c r="D11" s="40"/>
      <c r="E11" s="147" t="s">
        <v>962</v>
      </c>
      <c r="F11" s="40"/>
      <c r="G11" s="40"/>
      <c r="H11" s="40"/>
      <c r="I11" s="40"/>
      <c r="J11" s="40"/>
      <c r="K11" s="40"/>
      <c r="L11" s="14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>
      <c r="A12" s="40"/>
      <c r="B12" s="46"/>
      <c r="C12" s="40"/>
      <c r="D12" s="40"/>
      <c r="E12" s="40"/>
      <c r="F12" s="40"/>
      <c r="G12" s="40"/>
      <c r="H12" s="40"/>
      <c r="I12" s="40"/>
      <c r="J12" s="40"/>
      <c r="K12" s="40"/>
      <c r="L12" s="14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2" customHeight="1">
      <c r="A13" s="40"/>
      <c r="B13" s="46"/>
      <c r="C13" s="40"/>
      <c r="D13" s="144" t="s">
        <v>18</v>
      </c>
      <c r="E13" s="40"/>
      <c r="F13" s="135" t="s">
        <v>19</v>
      </c>
      <c r="G13" s="40"/>
      <c r="H13" s="40"/>
      <c r="I13" s="144" t="s">
        <v>20</v>
      </c>
      <c r="J13" s="135" t="s">
        <v>19</v>
      </c>
      <c r="K13" s="40"/>
      <c r="L13" s="14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44" t="s">
        <v>21</v>
      </c>
      <c r="E14" s="40"/>
      <c r="F14" s="135" t="s">
        <v>22</v>
      </c>
      <c r="G14" s="40"/>
      <c r="H14" s="40"/>
      <c r="I14" s="144" t="s">
        <v>23</v>
      </c>
      <c r="J14" s="148" t="str">
        <f>'Rekapitulace stavby'!AN8</f>
        <v>14. 3. 2024</v>
      </c>
      <c r="K14" s="40"/>
      <c r="L14" s="14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0.8" customHeight="1">
      <c r="A15" s="40"/>
      <c r="B15" s="46"/>
      <c r="C15" s="40"/>
      <c r="D15" s="40"/>
      <c r="E15" s="40"/>
      <c r="F15" s="40"/>
      <c r="G15" s="40"/>
      <c r="H15" s="40"/>
      <c r="I15" s="40"/>
      <c r="J15" s="40"/>
      <c r="K15" s="40"/>
      <c r="L15" s="14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12" customHeight="1">
      <c r="A16" s="40"/>
      <c r="B16" s="46"/>
      <c r="C16" s="40"/>
      <c r="D16" s="144" t="s">
        <v>25</v>
      </c>
      <c r="E16" s="40"/>
      <c r="F16" s="40"/>
      <c r="G16" s="40"/>
      <c r="H16" s="40"/>
      <c r="I16" s="144" t="s">
        <v>26</v>
      </c>
      <c r="J16" s="135" t="s">
        <v>19</v>
      </c>
      <c r="K16" s="40"/>
      <c r="L16" s="14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8" customHeight="1">
      <c r="A17" s="40"/>
      <c r="B17" s="46"/>
      <c r="C17" s="40"/>
      <c r="D17" s="40"/>
      <c r="E17" s="135" t="s">
        <v>27</v>
      </c>
      <c r="F17" s="40"/>
      <c r="G17" s="40"/>
      <c r="H17" s="40"/>
      <c r="I17" s="144" t="s">
        <v>28</v>
      </c>
      <c r="J17" s="135" t="s">
        <v>19</v>
      </c>
      <c r="K17" s="40"/>
      <c r="L17" s="14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6.96" customHeight="1">
      <c r="A18" s="40"/>
      <c r="B18" s="46"/>
      <c r="C18" s="40"/>
      <c r="D18" s="40"/>
      <c r="E18" s="40"/>
      <c r="F18" s="40"/>
      <c r="G18" s="40"/>
      <c r="H18" s="40"/>
      <c r="I18" s="40"/>
      <c r="J18" s="40"/>
      <c r="K18" s="40"/>
      <c r="L18" s="14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12" customHeight="1">
      <c r="A19" s="40"/>
      <c r="B19" s="46"/>
      <c r="C19" s="40"/>
      <c r="D19" s="144" t="s">
        <v>29</v>
      </c>
      <c r="E19" s="40"/>
      <c r="F19" s="40"/>
      <c r="G19" s="40"/>
      <c r="H19" s="40"/>
      <c r="I19" s="144" t="s">
        <v>26</v>
      </c>
      <c r="J19" s="35" t="str">
        <f>'Rekapitulace stavby'!AN13</f>
        <v>Vyplň údaj</v>
      </c>
      <c r="K19" s="40"/>
      <c r="L19" s="14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8" customHeight="1">
      <c r="A20" s="40"/>
      <c r="B20" s="46"/>
      <c r="C20" s="40"/>
      <c r="D20" s="40"/>
      <c r="E20" s="35" t="str">
        <f>'Rekapitulace stavby'!E14</f>
        <v>Vyplň údaj</v>
      </c>
      <c r="F20" s="135"/>
      <c r="G20" s="135"/>
      <c r="H20" s="135"/>
      <c r="I20" s="144" t="s">
        <v>28</v>
      </c>
      <c r="J20" s="35" t="str">
        <f>'Rekapitulace stavby'!AN14</f>
        <v>Vyplň údaj</v>
      </c>
      <c r="K20" s="40"/>
      <c r="L20" s="14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6.96" customHeight="1">
      <c r="A21" s="40"/>
      <c r="B21" s="46"/>
      <c r="C21" s="40"/>
      <c r="D21" s="40"/>
      <c r="E21" s="40"/>
      <c r="F21" s="40"/>
      <c r="G21" s="40"/>
      <c r="H21" s="40"/>
      <c r="I21" s="40"/>
      <c r="J21" s="40"/>
      <c r="K21" s="40"/>
      <c r="L21" s="14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12" customHeight="1">
      <c r="A22" s="40"/>
      <c r="B22" s="46"/>
      <c r="C22" s="40"/>
      <c r="D22" s="144" t="s">
        <v>31</v>
      </c>
      <c r="E22" s="40"/>
      <c r="F22" s="40"/>
      <c r="G22" s="40"/>
      <c r="H22" s="40"/>
      <c r="I22" s="144" t="s">
        <v>26</v>
      </c>
      <c r="J22" s="135" t="s">
        <v>19</v>
      </c>
      <c r="K22" s="40"/>
      <c r="L22" s="14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8" customHeight="1">
      <c r="A23" s="40"/>
      <c r="B23" s="46"/>
      <c r="C23" s="40"/>
      <c r="D23" s="40"/>
      <c r="E23" s="135" t="s">
        <v>32</v>
      </c>
      <c r="F23" s="40"/>
      <c r="G23" s="40"/>
      <c r="H23" s="40"/>
      <c r="I23" s="144" t="s">
        <v>28</v>
      </c>
      <c r="J23" s="135" t="s">
        <v>19</v>
      </c>
      <c r="K23" s="40"/>
      <c r="L23" s="14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6.96" customHeight="1">
      <c r="A24" s="40"/>
      <c r="B24" s="46"/>
      <c r="C24" s="40"/>
      <c r="D24" s="40"/>
      <c r="E24" s="40"/>
      <c r="F24" s="40"/>
      <c r="G24" s="40"/>
      <c r="H24" s="40"/>
      <c r="I24" s="40"/>
      <c r="J24" s="40"/>
      <c r="K24" s="40"/>
      <c r="L24" s="14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12" customHeight="1">
      <c r="A25" s="40"/>
      <c r="B25" s="46"/>
      <c r="C25" s="40"/>
      <c r="D25" s="144" t="s">
        <v>34</v>
      </c>
      <c r="E25" s="40"/>
      <c r="F25" s="40"/>
      <c r="G25" s="40"/>
      <c r="H25" s="40"/>
      <c r="I25" s="144" t="s">
        <v>26</v>
      </c>
      <c r="J25" s="135" t="s">
        <v>19</v>
      </c>
      <c r="K25" s="40"/>
      <c r="L25" s="14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8" customHeight="1">
      <c r="A26" s="40"/>
      <c r="B26" s="46"/>
      <c r="C26" s="40"/>
      <c r="D26" s="40"/>
      <c r="E26" s="135" t="s">
        <v>35</v>
      </c>
      <c r="F26" s="40"/>
      <c r="G26" s="40"/>
      <c r="H26" s="40"/>
      <c r="I26" s="144" t="s">
        <v>28</v>
      </c>
      <c r="J26" s="135" t="s">
        <v>19</v>
      </c>
      <c r="K26" s="40"/>
      <c r="L26" s="14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2" customFormat="1" ht="6.96" customHeight="1">
      <c r="A27" s="40"/>
      <c r="B27" s="46"/>
      <c r="C27" s="40"/>
      <c r="D27" s="40"/>
      <c r="E27" s="40"/>
      <c r="F27" s="40"/>
      <c r="G27" s="40"/>
      <c r="H27" s="40"/>
      <c r="I27" s="40"/>
      <c r="J27" s="40"/>
      <c r="K27" s="40"/>
      <c r="L27" s="146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</row>
    <row r="28" s="2" customFormat="1" ht="12" customHeight="1">
      <c r="A28" s="40"/>
      <c r="B28" s="46"/>
      <c r="C28" s="40"/>
      <c r="D28" s="144" t="s">
        <v>36</v>
      </c>
      <c r="E28" s="40"/>
      <c r="F28" s="40"/>
      <c r="G28" s="40"/>
      <c r="H28" s="40"/>
      <c r="I28" s="40"/>
      <c r="J28" s="40"/>
      <c r="K28" s="40"/>
      <c r="L28" s="14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8" customFormat="1" ht="16.5" customHeight="1">
      <c r="A29" s="149"/>
      <c r="B29" s="150"/>
      <c r="C29" s="149"/>
      <c r="D29" s="149"/>
      <c r="E29" s="151" t="s">
        <v>19</v>
      </c>
      <c r="F29" s="151"/>
      <c r="G29" s="151"/>
      <c r="H29" s="151"/>
      <c r="I29" s="149"/>
      <c r="J29" s="149"/>
      <c r="K29" s="149"/>
      <c r="L29" s="152"/>
      <c r="S29" s="149"/>
      <c r="T29" s="149"/>
      <c r="U29" s="149"/>
      <c r="V29" s="149"/>
      <c r="W29" s="149"/>
      <c r="X29" s="149"/>
      <c r="Y29" s="149"/>
      <c r="Z29" s="149"/>
      <c r="AA29" s="149"/>
      <c r="AB29" s="149"/>
      <c r="AC29" s="149"/>
      <c r="AD29" s="149"/>
      <c r="AE29" s="149"/>
    </row>
    <row r="30" s="2" customFormat="1" ht="6.96" customHeight="1">
      <c r="A30" s="40"/>
      <c r="B30" s="46"/>
      <c r="C30" s="40"/>
      <c r="D30" s="40"/>
      <c r="E30" s="40"/>
      <c r="F30" s="40"/>
      <c r="G30" s="40"/>
      <c r="H30" s="40"/>
      <c r="I30" s="40"/>
      <c r="J30" s="40"/>
      <c r="K30" s="40"/>
      <c r="L30" s="14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53"/>
      <c r="E31" s="153"/>
      <c r="F31" s="153"/>
      <c r="G31" s="153"/>
      <c r="H31" s="153"/>
      <c r="I31" s="153"/>
      <c r="J31" s="153"/>
      <c r="K31" s="153"/>
      <c r="L31" s="14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25.44" customHeight="1">
      <c r="A32" s="40"/>
      <c r="B32" s="46"/>
      <c r="C32" s="40"/>
      <c r="D32" s="154" t="s">
        <v>38</v>
      </c>
      <c r="E32" s="40"/>
      <c r="F32" s="40"/>
      <c r="G32" s="40"/>
      <c r="H32" s="40"/>
      <c r="I32" s="40"/>
      <c r="J32" s="155">
        <f>ROUND(J102, 2)</f>
        <v>0</v>
      </c>
      <c r="K32" s="40"/>
      <c r="L32" s="14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6.96" customHeight="1">
      <c r="A33" s="40"/>
      <c r="B33" s="46"/>
      <c r="C33" s="40"/>
      <c r="D33" s="153"/>
      <c r="E33" s="153"/>
      <c r="F33" s="153"/>
      <c r="G33" s="153"/>
      <c r="H33" s="153"/>
      <c r="I33" s="153"/>
      <c r="J33" s="153"/>
      <c r="K33" s="153"/>
      <c r="L33" s="14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40"/>
      <c r="F34" s="156" t="s">
        <v>40</v>
      </c>
      <c r="G34" s="40"/>
      <c r="H34" s="40"/>
      <c r="I34" s="156" t="s">
        <v>39</v>
      </c>
      <c r="J34" s="156" t="s">
        <v>41</v>
      </c>
      <c r="K34" s="40"/>
      <c r="L34" s="14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s="2" customFormat="1" ht="14.4" customHeight="1">
      <c r="A35" s="40"/>
      <c r="B35" s="46"/>
      <c r="C35" s="40"/>
      <c r="D35" s="157" t="s">
        <v>42</v>
      </c>
      <c r="E35" s="144" t="s">
        <v>43</v>
      </c>
      <c r="F35" s="158">
        <f>ROUND((SUM(BE102:BE215)),  2)</f>
        <v>0</v>
      </c>
      <c r="G35" s="40"/>
      <c r="H35" s="40"/>
      <c r="I35" s="159">
        <v>0.20999999999999999</v>
      </c>
      <c r="J35" s="158">
        <f>ROUND(((SUM(BE102:BE215))*I35),  2)</f>
        <v>0</v>
      </c>
      <c r="K35" s="40"/>
      <c r="L35" s="14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s="2" customFormat="1" ht="14.4" customHeight="1">
      <c r="A36" s="40"/>
      <c r="B36" s="46"/>
      <c r="C36" s="40"/>
      <c r="D36" s="40"/>
      <c r="E36" s="144" t="s">
        <v>44</v>
      </c>
      <c r="F36" s="158">
        <f>ROUND((SUM(BF102:BF215)),  2)</f>
        <v>0</v>
      </c>
      <c r="G36" s="40"/>
      <c r="H36" s="40"/>
      <c r="I36" s="159">
        <v>0.12</v>
      </c>
      <c r="J36" s="158">
        <f>ROUND(((SUM(BF102:BF215))*I36),  2)</f>
        <v>0</v>
      </c>
      <c r="K36" s="40"/>
      <c r="L36" s="14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44" t="s">
        <v>45</v>
      </c>
      <c r="F37" s="158">
        <f>ROUND((SUM(BG102:BG215)),  2)</f>
        <v>0</v>
      </c>
      <c r="G37" s="40"/>
      <c r="H37" s="40"/>
      <c r="I37" s="159">
        <v>0.20999999999999999</v>
      </c>
      <c r="J37" s="158">
        <f>0</f>
        <v>0</v>
      </c>
      <c r="K37" s="40"/>
      <c r="L37" s="14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hidden="1" s="2" customFormat="1" ht="14.4" customHeight="1">
      <c r="A38" s="40"/>
      <c r="B38" s="46"/>
      <c r="C38" s="40"/>
      <c r="D38" s="40"/>
      <c r="E38" s="144" t="s">
        <v>46</v>
      </c>
      <c r="F38" s="158">
        <f>ROUND((SUM(BH102:BH215)),  2)</f>
        <v>0</v>
      </c>
      <c r="G38" s="40"/>
      <c r="H38" s="40"/>
      <c r="I38" s="159">
        <v>0.12</v>
      </c>
      <c r="J38" s="158">
        <f>0</f>
        <v>0</v>
      </c>
      <c r="K38" s="40"/>
      <c r="L38" s="14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hidden="1" s="2" customFormat="1" ht="14.4" customHeight="1">
      <c r="A39" s="40"/>
      <c r="B39" s="46"/>
      <c r="C39" s="40"/>
      <c r="D39" s="40"/>
      <c r="E39" s="144" t="s">
        <v>47</v>
      </c>
      <c r="F39" s="158">
        <f>ROUND((SUM(BI102:BI215)),  2)</f>
        <v>0</v>
      </c>
      <c r="G39" s="40"/>
      <c r="H39" s="40"/>
      <c r="I39" s="159">
        <v>0</v>
      </c>
      <c r="J39" s="158">
        <f>0</f>
        <v>0</v>
      </c>
      <c r="K39" s="40"/>
      <c r="L39" s="14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6.96" customHeight="1">
      <c r="A40" s="40"/>
      <c r="B40" s="46"/>
      <c r="C40" s="40"/>
      <c r="D40" s="40"/>
      <c r="E40" s="40"/>
      <c r="F40" s="40"/>
      <c r="G40" s="40"/>
      <c r="H40" s="40"/>
      <c r="I40" s="40"/>
      <c r="J40" s="40"/>
      <c r="K40" s="40"/>
      <c r="L40" s="14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1" s="2" customFormat="1" ht="25.44" customHeight="1">
      <c r="A41" s="40"/>
      <c r="B41" s="46"/>
      <c r="C41" s="160"/>
      <c r="D41" s="161" t="s">
        <v>48</v>
      </c>
      <c r="E41" s="162"/>
      <c r="F41" s="162"/>
      <c r="G41" s="163" t="s">
        <v>49</v>
      </c>
      <c r="H41" s="164" t="s">
        <v>50</v>
      </c>
      <c r="I41" s="162"/>
      <c r="J41" s="165">
        <f>SUM(J32:J39)</f>
        <v>0</v>
      </c>
      <c r="K41" s="166"/>
      <c r="L41" s="146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</row>
    <row r="42" s="2" customFormat="1" ht="14.4" customHeight="1">
      <c r="A42" s="40"/>
      <c r="B42" s="167"/>
      <c r="C42" s="168"/>
      <c r="D42" s="168"/>
      <c r="E42" s="168"/>
      <c r="F42" s="168"/>
      <c r="G42" s="168"/>
      <c r="H42" s="168"/>
      <c r="I42" s="168"/>
      <c r="J42" s="168"/>
      <c r="K42" s="168"/>
      <c r="L42" s="146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</row>
    <row r="46" s="2" customFormat="1" ht="6.96" customHeight="1">
      <c r="A46" s="40"/>
      <c r="B46" s="169"/>
      <c r="C46" s="170"/>
      <c r="D46" s="170"/>
      <c r="E46" s="170"/>
      <c r="F46" s="170"/>
      <c r="G46" s="170"/>
      <c r="H46" s="170"/>
      <c r="I46" s="170"/>
      <c r="J46" s="170"/>
      <c r="K46" s="170"/>
      <c r="L46" s="14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24.96" customHeight="1">
      <c r="A47" s="40"/>
      <c r="B47" s="41"/>
      <c r="C47" s="25" t="s">
        <v>118</v>
      </c>
      <c r="D47" s="42"/>
      <c r="E47" s="42"/>
      <c r="F47" s="42"/>
      <c r="G47" s="42"/>
      <c r="H47" s="42"/>
      <c r="I47" s="42"/>
      <c r="J47" s="42"/>
      <c r="K47" s="42"/>
      <c r="L47" s="14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6.96" customHeight="1">
      <c r="A48" s="40"/>
      <c r="B48" s="41"/>
      <c r="C48" s="42"/>
      <c r="D48" s="42"/>
      <c r="E48" s="42"/>
      <c r="F48" s="42"/>
      <c r="G48" s="42"/>
      <c r="H48" s="42"/>
      <c r="I48" s="42"/>
      <c r="J48" s="42"/>
      <c r="K48" s="42"/>
      <c r="L48" s="14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16</v>
      </c>
      <c r="D49" s="42"/>
      <c r="E49" s="42"/>
      <c r="F49" s="42"/>
      <c r="G49" s="42"/>
      <c r="H49" s="42"/>
      <c r="I49" s="42"/>
      <c r="J49" s="42"/>
      <c r="K49" s="42"/>
      <c r="L49" s="14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171" t="str">
        <f>E7</f>
        <v>Tuchlovice, oprava místních komunikací - lokalita východ</v>
      </c>
      <c r="F50" s="34"/>
      <c r="G50" s="34"/>
      <c r="H50" s="34"/>
      <c r="I50" s="42"/>
      <c r="J50" s="42"/>
      <c r="K50" s="42"/>
      <c r="L50" s="14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1" customFormat="1" ht="12" customHeight="1">
      <c r="B51" s="23"/>
      <c r="C51" s="34" t="s">
        <v>114</v>
      </c>
      <c r="D51" s="24"/>
      <c r="E51" s="24"/>
      <c r="F51" s="24"/>
      <c r="G51" s="24"/>
      <c r="H51" s="24"/>
      <c r="I51" s="24"/>
      <c r="J51" s="24"/>
      <c r="K51" s="24"/>
      <c r="L51" s="22"/>
    </row>
    <row r="52" s="2" customFormat="1" ht="16.5" customHeight="1">
      <c r="A52" s="40"/>
      <c r="B52" s="41"/>
      <c r="C52" s="42"/>
      <c r="D52" s="42"/>
      <c r="E52" s="171" t="s">
        <v>115</v>
      </c>
      <c r="F52" s="42"/>
      <c r="G52" s="42"/>
      <c r="H52" s="42"/>
      <c r="I52" s="42"/>
      <c r="J52" s="42"/>
      <c r="K52" s="42"/>
      <c r="L52" s="14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12" customHeight="1">
      <c r="A53" s="40"/>
      <c r="B53" s="41"/>
      <c r="C53" s="34" t="s">
        <v>116</v>
      </c>
      <c r="D53" s="42"/>
      <c r="E53" s="42"/>
      <c r="F53" s="42"/>
      <c r="G53" s="42"/>
      <c r="H53" s="42"/>
      <c r="I53" s="42"/>
      <c r="J53" s="42"/>
      <c r="K53" s="42"/>
      <c r="L53" s="14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6.5" customHeight="1">
      <c r="A54" s="40"/>
      <c r="B54" s="41"/>
      <c r="C54" s="42"/>
      <c r="D54" s="42"/>
      <c r="E54" s="71" t="str">
        <f>E11</f>
        <v>SO 101.3 - Veřejné osvětlení</v>
      </c>
      <c r="F54" s="42"/>
      <c r="G54" s="42"/>
      <c r="H54" s="42"/>
      <c r="I54" s="42"/>
      <c r="J54" s="42"/>
      <c r="K54" s="42"/>
      <c r="L54" s="14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6.96" customHeight="1">
      <c r="A55" s="40"/>
      <c r="B55" s="41"/>
      <c r="C55" s="42"/>
      <c r="D55" s="42"/>
      <c r="E55" s="42"/>
      <c r="F55" s="42"/>
      <c r="G55" s="42"/>
      <c r="H55" s="42"/>
      <c r="I55" s="42"/>
      <c r="J55" s="42"/>
      <c r="K55" s="42"/>
      <c r="L55" s="14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2" customHeight="1">
      <c r="A56" s="40"/>
      <c r="B56" s="41"/>
      <c r="C56" s="34" t="s">
        <v>21</v>
      </c>
      <c r="D56" s="42"/>
      <c r="E56" s="42"/>
      <c r="F56" s="29" t="str">
        <f>F14</f>
        <v>obec Tuchlovice</v>
      </c>
      <c r="G56" s="42"/>
      <c r="H56" s="42"/>
      <c r="I56" s="34" t="s">
        <v>23</v>
      </c>
      <c r="J56" s="74" t="str">
        <f>IF(J14="","",J14)</f>
        <v>14. 3. 2024</v>
      </c>
      <c r="K56" s="42"/>
      <c r="L56" s="14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6.96" customHeight="1">
      <c r="A57" s="40"/>
      <c r="B57" s="41"/>
      <c r="C57" s="42"/>
      <c r="D57" s="42"/>
      <c r="E57" s="42"/>
      <c r="F57" s="42"/>
      <c r="G57" s="42"/>
      <c r="H57" s="42"/>
      <c r="I57" s="42"/>
      <c r="J57" s="42"/>
      <c r="K57" s="42"/>
      <c r="L57" s="14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5.15" customHeight="1">
      <c r="A58" s="40"/>
      <c r="B58" s="41"/>
      <c r="C58" s="34" t="s">
        <v>25</v>
      </c>
      <c r="D58" s="42"/>
      <c r="E58" s="42"/>
      <c r="F58" s="29" t="str">
        <f>E17</f>
        <v>Obec Tuchlovice</v>
      </c>
      <c r="G58" s="42"/>
      <c r="H58" s="42"/>
      <c r="I58" s="34" t="s">
        <v>31</v>
      </c>
      <c r="J58" s="38" t="str">
        <f>E23</f>
        <v>PFProjekt s.r.o.</v>
      </c>
      <c r="K58" s="42"/>
      <c r="L58" s="14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15.15" customHeight="1">
      <c r="A59" s="40"/>
      <c r="B59" s="41"/>
      <c r="C59" s="34" t="s">
        <v>29</v>
      </c>
      <c r="D59" s="42"/>
      <c r="E59" s="42"/>
      <c r="F59" s="29" t="str">
        <f>IF(E20="","",E20)</f>
        <v>Vyplň údaj</v>
      </c>
      <c r="G59" s="42"/>
      <c r="H59" s="42"/>
      <c r="I59" s="34" t="s">
        <v>34</v>
      </c>
      <c r="J59" s="38" t="str">
        <f>E26</f>
        <v>Lukáš Novák</v>
      </c>
      <c r="K59" s="42"/>
      <c r="L59" s="14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</row>
    <row r="60" s="2" customFormat="1" ht="10.32" customHeight="1">
      <c r="A60" s="40"/>
      <c r="B60" s="41"/>
      <c r="C60" s="42"/>
      <c r="D60" s="42"/>
      <c r="E60" s="42"/>
      <c r="F60" s="42"/>
      <c r="G60" s="42"/>
      <c r="H60" s="42"/>
      <c r="I60" s="42"/>
      <c r="J60" s="42"/>
      <c r="K60" s="42"/>
      <c r="L60" s="146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</row>
    <row r="61" s="2" customFormat="1" ht="29.28" customHeight="1">
      <c r="A61" s="40"/>
      <c r="B61" s="41"/>
      <c r="C61" s="172" t="s">
        <v>119</v>
      </c>
      <c r="D61" s="173"/>
      <c r="E61" s="173"/>
      <c r="F61" s="173"/>
      <c r="G61" s="173"/>
      <c r="H61" s="173"/>
      <c r="I61" s="173"/>
      <c r="J61" s="174" t="s">
        <v>120</v>
      </c>
      <c r="K61" s="173"/>
      <c r="L61" s="146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</row>
    <row r="62" s="2" customFormat="1" ht="10.32" customHeight="1">
      <c r="A62" s="40"/>
      <c r="B62" s="41"/>
      <c r="C62" s="42"/>
      <c r="D62" s="42"/>
      <c r="E62" s="42"/>
      <c r="F62" s="42"/>
      <c r="G62" s="42"/>
      <c r="H62" s="42"/>
      <c r="I62" s="42"/>
      <c r="J62" s="42"/>
      <c r="K62" s="42"/>
      <c r="L62" s="146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</row>
    <row r="63" s="2" customFormat="1" ht="22.8" customHeight="1">
      <c r="A63" s="40"/>
      <c r="B63" s="41"/>
      <c r="C63" s="175" t="s">
        <v>70</v>
      </c>
      <c r="D63" s="42"/>
      <c r="E63" s="42"/>
      <c r="F63" s="42"/>
      <c r="G63" s="42"/>
      <c r="H63" s="42"/>
      <c r="I63" s="42"/>
      <c r="J63" s="104">
        <f>J102</f>
        <v>0</v>
      </c>
      <c r="K63" s="42"/>
      <c r="L63" s="146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U63" s="19" t="s">
        <v>121</v>
      </c>
    </row>
    <row r="64" s="9" customFormat="1" ht="24.96" customHeight="1">
      <c r="A64" s="9"/>
      <c r="B64" s="176"/>
      <c r="C64" s="177"/>
      <c r="D64" s="178" t="s">
        <v>963</v>
      </c>
      <c r="E64" s="179"/>
      <c r="F64" s="179"/>
      <c r="G64" s="179"/>
      <c r="H64" s="179"/>
      <c r="I64" s="179"/>
      <c r="J64" s="180">
        <f>J103</f>
        <v>0</v>
      </c>
      <c r="K64" s="177"/>
      <c r="L64" s="181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10" customFormat="1" ht="19.92" customHeight="1">
      <c r="A65" s="10"/>
      <c r="B65" s="182"/>
      <c r="C65" s="127"/>
      <c r="D65" s="183" t="s">
        <v>964</v>
      </c>
      <c r="E65" s="184"/>
      <c r="F65" s="184"/>
      <c r="G65" s="184"/>
      <c r="H65" s="184"/>
      <c r="I65" s="184"/>
      <c r="J65" s="185">
        <f>J104</f>
        <v>0</v>
      </c>
      <c r="K65" s="127"/>
      <c r="L65" s="186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9" customFormat="1" ht="24.96" customHeight="1">
      <c r="A66" s="9"/>
      <c r="B66" s="176"/>
      <c r="C66" s="177"/>
      <c r="D66" s="178" t="s">
        <v>965</v>
      </c>
      <c r="E66" s="179"/>
      <c r="F66" s="179"/>
      <c r="G66" s="179"/>
      <c r="H66" s="179"/>
      <c r="I66" s="179"/>
      <c r="J66" s="180">
        <f>J107</f>
        <v>0</v>
      </c>
      <c r="K66" s="177"/>
      <c r="L66" s="181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</row>
    <row r="67" s="10" customFormat="1" ht="19.92" customHeight="1">
      <c r="A67" s="10"/>
      <c r="B67" s="182"/>
      <c r="C67" s="127"/>
      <c r="D67" s="183" t="s">
        <v>966</v>
      </c>
      <c r="E67" s="184"/>
      <c r="F67" s="184"/>
      <c r="G67" s="184"/>
      <c r="H67" s="184"/>
      <c r="I67" s="184"/>
      <c r="J67" s="185">
        <f>J108</f>
        <v>0</v>
      </c>
      <c r="K67" s="127"/>
      <c r="L67" s="186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82"/>
      <c r="C68" s="127"/>
      <c r="D68" s="183" t="s">
        <v>134</v>
      </c>
      <c r="E68" s="184"/>
      <c r="F68" s="184"/>
      <c r="G68" s="184"/>
      <c r="H68" s="184"/>
      <c r="I68" s="184"/>
      <c r="J68" s="185">
        <f>J110</f>
        <v>0</v>
      </c>
      <c r="K68" s="127"/>
      <c r="L68" s="186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82"/>
      <c r="C69" s="127"/>
      <c r="D69" s="183" t="s">
        <v>135</v>
      </c>
      <c r="E69" s="184"/>
      <c r="F69" s="184"/>
      <c r="G69" s="184"/>
      <c r="H69" s="184"/>
      <c r="I69" s="184"/>
      <c r="J69" s="185">
        <f>J117</f>
        <v>0</v>
      </c>
      <c r="K69" s="127"/>
      <c r="L69" s="186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9.92" customHeight="1">
      <c r="A70" s="10"/>
      <c r="B70" s="182"/>
      <c r="C70" s="127"/>
      <c r="D70" s="183" t="s">
        <v>136</v>
      </c>
      <c r="E70" s="184"/>
      <c r="F70" s="184"/>
      <c r="G70" s="184"/>
      <c r="H70" s="184"/>
      <c r="I70" s="184"/>
      <c r="J70" s="185">
        <f>J120</f>
        <v>0</v>
      </c>
      <c r="K70" s="127"/>
      <c r="L70" s="186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10" customFormat="1" ht="19.92" customHeight="1">
      <c r="A71" s="10"/>
      <c r="B71" s="182"/>
      <c r="C71" s="127"/>
      <c r="D71" s="183" t="s">
        <v>967</v>
      </c>
      <c r="E71" s="184"/>
      <c r="F71" s="184"/>
      <c r="G71" s="184"/>
      <c r="H71" s="184"/>
      <c r="I71" s="184"/>
      <c r="J71" s="185">
        <f>J123</f>
        <v>0</v>
      </c>
      <c r="K71" s="127"/>
      <c r="L71" s="186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9" customFormat="1" ht="24.96" customHeight="1">
      <c r="A72" s="9"/>
      <c r="B72" s="176"/>
      <c r="C72" s="177"/>
      <c r="D72" s="178" t="s">
        <v>968</v>
      </c>
      <c r="E72" s="179"/>
      <c r="F72" s="179"/>
      <c r="G72" s="179"/>
      <c r="H72" s="179"/>
      <c r="I72" s="179"/>
      <c r="J72" s="180">
        <f>J128</f>
        <v>0</v>
      </c>
      <c r="K72" s="177"/>
      <c r="L72" s="181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</row>
    <row r="73" s="10" customFormat="1" ht="19.92" customHeight="1">
      <c r="A73" s="10"/>
      <c r="B73" s="182"/>
      <c r="C73" s="127"/>
      <c r="D73" s="183" t="s">
        <v>969</v>
      </c>
      <c r="E73" s="184"/>
      <c r="F73" s="184"/>
      <c r="G73" s="184"/>
      <c r="H73" s="184"/>
      <c r="I73" s="184"/>
      <c r="J73" s="185">
        <f>J129</f>
        <v>0</v>
      </c>
      <c r="K73" s="127"/>
      <c r="L73" s="186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</row>
    <row r="74" s="10" customFormat="1" ht="19.92" customHeight="1">
      <c r="A74" s="10"/>
      <c r="B74" s="182"/>
      <c r="C74" s="127"/>
      <c r="D74" s="183" t="s">
        <v>970</v>
      </c>
      <c r="E74" s="184"/>
      <c r="F74" s="184"/>
      <c r="G74" s="184"/>
      <c r="H74" s="184"/>
      <c r="I74" s="184"/>
      <c r="J74" s="185">
        <f>J139</f>
        <v>0</v>
      </c>
      <c r="K74" s="127"/>
      <c r="L74" s="186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</row>
    <row r="75" s="10" customFormat="1" ht="19.92" customHeight="1">
      <c r="A75" s="10"/>
      <c r="B75" s="182"/>
      <c r="C75" s="127"/>
      <c r="D75" s="183" t="s">
        <v>971</v>
      </c>
      <c r="E75" s="184"/>
      <c r="F75" s="184"/>
      <c r="G75" s="184"/>
      <c r="H75" s="184"/>
      <c r="I75" s="184"/>
      <c r="J75" s="185">
        <f>J148</f>
        <v>0</v>
      </c>
      <c r="K75" s="127"/>
      <c r="L75" s="186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</row>
    <row r="76" s="10" customFormat="1" ht="14.88" customHeight="1">
      <c r="A76" s="10"/>
      <c r="B76" s="182"/>
      <c r="C76" s="127"/>
      <c r="D76" s="183" t="s">
        <v>972</v>
      </c>
      <c r="E76" s="184"/>
      <c r="F76" s="184"/>
      <c r="G76" s="184"/>
      <c r="H76" s="184"/>
      <c r="I76" s="184"/>
      <c r="J76" s="185">
        <f>J159</f>
        <v>0</v>
      </c>
      <c r="K76" s="127"/>
      <c r="L76" s="186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</row>
    <row r="77" s="9" customFormat="1" ht="24.96" customHeight="1">
      <c r="A77" s="9"/>
      <c r="B77" s="176"/>
      <c r="C77" s="177"/>
      <c r="D77" s="178" t="s">
        <v>973</v>
      </c>
      <c r="E77" s="179"/>
      <c r="F77" s="179"/>
      <c r="G77" s="179"/>
      <c r="H77" s="179"/>
      <c r="I77" s="179"/>
      <c r="J77" s="180">
        <f>J162</f>
        <v>0</v>
      </c>
      <c r="K77" s="177"/>
      <c r="L77" s="181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</row>
    <row r="78" s="10" customFormat="1" ht="19.92" customHeight="1">
      <c r="A78" s="10"/>
      <c r="B78" s="182"/>
      <c r="C78" s="127"/>
      <c r="D78" s="183" t="s">
        <v>974</v>
      </c>
      <c r="E78" s="184"/>
      <c r="F78" s="184"/>
      <c r="G78" s="184"/>
      <c r="H78" s="184"/>
      <c r="I78" s="184"/>
      <c r="J78" s="185">
        <f>J163</f>
        <v>0</v>
      </c>
      <c r="K78" s="127"/>
      <c r="L78" s="186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</row>
    <row r="79" s="10" customFormat="1" ht="19.92" customHeight="1">
      <c r="A79" s="10"/>
      <c r="B79" s="182"/>
      <c r="C79" s="127"/>
      <c r="D79" s="183" t="s">
        <v>975</v>
      </c>
      <c r="E79" s="184"/>
      <c r="F79" s="184"/>
      <c r="G79" s="184"/>
      <c r="H79" s="184"/>
      <c r="I79" s="184"/>
      <c r="J79" s="185">
        <f>J176</f>
        <v>0</v>
      </c>
      <c r="K79" s="127"/>
      <c r="L79" s="186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</row>
    <row r="80" s="10" customFormat="1" ht="19.92" customHeight="1">
      <c r="A80" s="10"/>
      <c r="B80" s="182"/>
      <c r="C80" s="127"/>
      <c r="D80" s="183" t="s">
        <v>976</v>
      </c>
      <c r="E80" s="184"/>
      <c r="F80" s="184"/>
      <c r="G80" s="184"/>
      <c r="H80" s="184"/>
      <c r="I80" s="184"/>
      <c r="J80" s="185">
        <f>J214</f>
        <v>0</v>
      </c>
      <c r="K80" s="127"/>
      <c r="L80" s="186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</row>
    <row r="81" s="2" customFormat="1" ht="21.84" customHeight="1">
      <c r="A81" s="40"/>
      <c r="B81" s="41"/>
      <c r="C81" s="42"/>
      <c r="D81" s="42"/>
      <c r="E81" s="42"/>
      <c r="F81" s="42"/>
      <c r="G81" s="42"/>
      <c r="H81" s="42"/>
      <c r="I81" s="42"/>
      <c r="J81" s="42"/>
      <c r="K81" s="42"/>
      <c r="L81" s="146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6.96" customHeight="1">
      <c r="A82" s="40"/>
      <c r="B82" s="61"/>
      <c r="C82" s="62"/>
      <c r="D82" s="62"/>
      <c r="E82" s="62"/>
      <c r="F82" s="62"/>
      <c r="G82" s="62"/>
      <c r="H82" s="62"/>
      <c r="I82" s="62"/>
      <c r="J82" s="62"/>
      <c r="K82" s="62"/>
      <c r="L82" s="146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6" s="2" customFormat="1" ht="6.96" customHeight="1">
      <c r="A86" s="40"/>
      <c r="B86" s="63"/>
      <c r="C86" s="64"/>
      <c r="D86" s="64"/>
      <c r="E86" s="64"/>
      <c r="F86" s="64"/>
      <c r="G86" s="64"/>
      <c r="H86" s="64"/>
      <c r="I86" s="64"/>
      <c r="J86" s="64"/>
      <c r="K86" s="64"/>
      <c r="L86" s="146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</row>
    <row r="87" s="2" customFormat="1" ht="24.96" customHeight="1">
      <c r="A87" s="40"/>
      <c r="B87" s="41"/>
      <c r="C87" s="25" t="s">
        <v>137</v>
      </c>
      <c r="D87" s="42"/>
      <c r="E87" s="42"/>
      <c r="F87" s="42"/>
      <c r="G87" s="42"/>
      <c r="H87" s="42"/>
      <c r="I87" s="42"/>
      <c r="J87" s="42"/>
      <c r="K87" s="42"/>
      <c r="L87" s="146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</row>
    <row r="88" s="2" customFormat="1" ht="6.96" customHeight="1">
      <c r="A88" s="40"/>
      <c r="B88" s="41"/>
      <c r="C88" s="42"/>
      <c r="D88" s="42"/>
      <c r="E88" s="42"/>
      <c r="F88" s="42"/>
      <c r="G88" s="42"/>
      <c r="H88" s="42"/>
      <c r="I88" s="42"/>
      <c r="J88" s="42"/>
      <c r="K88" s="42"/>
      <c r="L88" s="146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</row>
    <row r="89" s="2" customFormat="1" ht="12" customHeight="1">
      <c r="A89" s="40"/>
      <c r="B89" s="41"/>
      <c r="C89" s="34" t="s">
        <v>16</v>
      </c>
      <c r="D89" s="42"/>
      <c r="E89" s="42"/>
      <c r="F89" s="42"/>
      <c r="G89" s="42"/>
      <c r="H89" s="42"/>
      <c r="I89" s="42"/>
      <c r="J89" s="42"/>
      <c r="K89" s="42"/>
      <c r="L89" s="146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</row>
    <row r="90" s="2" customFormat="1" ht="16.5" customHeight="1">
      <c r="A90" s="40"/>
      <c r="B90" s="41"/>
      <c r="C90" s="42"/>
      <c r="D90" s="42"/>
      <c r="E90" s="171" t="str">
        <f>E7</f>
        <v>Tuchlovice, oprava místních komunikací - lokalita východ</v>
      </c>
      <c r="F90" s="34"/>
      <c r="G90" s="34"/>
      <c r="H90" s="34"/>
      <c r="I90" s="42"/>
      <c r="J90" s="42"/>
      <c r="K90" s="42"/>
      <c r="L90" s="146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</row>
    <row r="91" s="1" customFormat="1" ht="12" customHeight="1">
      <c r="B91" s="23"/>
      <c r="C91" s="34" t="s">
        <v>114</v>
      </c>
      <c r="D91" s="24"/>
      <c r="E91" s="24"/>
      <c r="F91" s="24"/>
      <c r="G91" s="24"/>
      <c r="H91" s="24"/>
      <c r="I91" s="24"/>
      <c r="J91" s="24"/>
      <c r="K91" s="24"/>
      <c r="L91" s="22"/>
    </row>
    <row r="92" s="2" customFormat="1" ht="16.5" customHeight="1">
      <c r="A92" s="40"/>
      <c r="B92" s="41"/>
      <c r="C92" s="42"/>
      <c r="D92" s="42"/>
      <c r="E92" s="171" t="s">
        <v>115</v>
      </c>
      <c r="F92" s="42"/>
      <c r="G92" s="42"/>
      <c r="H92" s="42"/>
      <c r="I92" s="42"/>
      <c r="J92" s="42"/>
      <c r="K92" s="42"/>
      <c r="L92" s="146"/>
      <c r="S92" s="40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</row>
    <row r="93" s="2" customFormat="1" ht="12" customHeight="1">
      <c r="A93" s="40"/>
      <c r="B93" s="41"/>
      <c r="C93" s="34" t="s">
        <v>116</v>
      </c>
      <c r="D93" s="42"/>
      <c r="E93" s="42"/>
      <c r="F93" s="42"/>
      <c r="G93" s="42"/>
      <c r="H93" s="42"/>
      <c r="I93" s="42"/>
      <c r="J93" s="42"/>
      <c r="K93" s="42"/>
      <c r="L93" s="146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</row>
    <row r="94" s="2" customFormat="1" ht="16.5" customHeight="1">
      <c r="A94" s="40"/>
      <c r="B94" s="41"/>
      <c r="C94" s="42"/>
      <c r="D94" s="42"/>
      <c r="E94" s="71" t="str">
        <f>E11</f>
        <v>SO 101.3 - Veřejné osvětlení</v>
      </c>
      <c r="F94" s="42"/>
      <c r="G94" s="42"/>
      <c r="H94" s="42"/>
      <c r="I94" s="42"/>
      <c r="J94" s="42"/>
      <c r="K94" s="42"/>
      <c r="L94" s="146"/>
      <c r="S94" s="40"/>
      <c r="T94" s="40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</row>
    <row r="95" s="2" customFormat="1" ht="6.96" customHeight="1">
      <c r="A95" s="40"/>
      <c r="B95" s="41"/>
      <c r="C95" s="42"/>
      <c r="D95" s="42"/>
      <c r="E95" s="42"/>
      <c r="F95" s="42"/>
      <c r="G95" s="42"/>
      <c r="H95" s="42"/>
      <c r="I95" s="42"/>
      <c r="J95" s="42"/>
      <c r="K95" s="42"/>
      <c r="L95" s="146"/>
      <c r="S95" s="40"/>
      <c r="T95" s="40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</row>
    <row r="96" s="2" customFormat="1" ht="12" customHeight="1">
      <c r="A96" s="40"/>
      <c r="B96" s="41"/>
      <c r="C96" s="34" t="s">
        <v>21</v>
      </c>
      <c r="D96" s="42"/>
      <c r="E96" s="42"/>
      <c r="F96" s="29" t="str">
        <f>F14</f>
        <v>obec Tuchlovice</v>
      </c>
      <c r="G96" s="42"/>
      <c r="H96" s="42"/>
      <c r="I96" s="34" t="s">
        <v>23</v>
      </c>
      <c r="J96" s="74" t="str">
        <f>IF(J14="","",J14)</f>
        <v>14. 3. 2024</v>
      </c>
      <c r="K96" s="42"/>
      <c r="L96" s="146"/>
      <c r="S96" s="40"/>
      <c r="T96" s="40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</row>
    <row r="97" s="2" customFormat="1" ht="6.96" customHeight="1">
      <c r="A97" s="40"/>
      <c r="B97" s="41"/>
      <c r="C97" s="42"/>
      <c r="D97" s="42"/>
      <c r="E97" s="42"/>
      <c r="F97" s="42"/>
      <c r="G97" s="42"/>
      <c r="H97" s="42"/>
      <c r="I97" s="42"/>
      <c r="J97" s="42"/>
      <c r="K97" s="42"/>
      <c r="L97" s="146"/>
      <c r="S97" s="40"/>
      <c r="T97" s="40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</row>
    <row r="98" s="2" customFormat="1" ht="15.15" customHeight="1">
      <c r="A98" s="40"/>
      <c r="B98" s="41"/>
      <c r="C98" s="34" t="s">
        <v>25</v>
      </c>
      <c r="D98" s="42"/>
      <c r="E98" s="42"/>
      <c r="F98" s="29" t="str">
        <f>E17</f>
        <v>Obec Tuchlovice</v>
      </c>
      <c r="G98" s="42"/>
      <c r="H98" s="42"/>
      <c r="I98" s="34" t="s">
        <v>31</v>
      </c>
      <c r="J98" s="38" t="str">
        <f>E23</f>
        <v>PFProjekt s.r.o.</v>
      </c>
      <c r="K98" s="42"/>
      <c r="L98" s="146"/>
      <c r="S98" s="40"/>
      <c r="T98" s="40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</row>
    <row r="99" s="2" customFormat="1" ht="15.15" customHeight="1">
      <c r="A99" s="40"/>
      <c r="B99" s="41"/>
      <c r="C99" s="34" t="s">
        <v>29</v>
      </c>
      <c r="D99" s="42"/>
      <c r="E99" s="42"/>
      <c r="F99" s="29" t="str">
        <f>IF(E20="","",E20)</f>
        <v>Vyplň údaj</v>
      </c>
      <c r="G99" s="42"/>
      <c r="H99" s="42"/>
      <c r="I99" s="34" t="s">
        <v>34</v>
      </c>
      <c r="J99" s="38" t="str">
        <f>E26</f>
        <v>Lukáš Novák</v>
      </c>
      <c r="K99" s="42"/>
      <c r="L99" s="146"/>
      <c r="S99" s="40"/>
      <c r="T99" s="40"/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</row>
    <row r="100" s="2" customFormat="1" ht="10.32" customHeight="1">
      <c r="A100" s="40"/>
      <c r="B100" s="41"/>
      <c r="C100" s="42"/>
      <c r="D100" s="42"/>
      <c r="E100" s="42"/>
      <c r="F100" s="42"/>
      <c r="G100" s="42"/>
      <c r="H100" s="42"/>
      <c r="I100" s="42"/>
      <c r="J100" s="42"/>
      <c r="K100" s="42"/>
      <c r="L100" s="146"/>
      <c r="S100" s="40"/>
      <c r="T100" s="40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</row>
    <row r="101" s="11" customFormat="1" ht="29.28" customHeight="1">
      <c r="A101" s="187"/>
      <c r="B101" s="188"/>
      <c r="C101" s="189" t="s">
        <v>138</v>
      </c>
      <c r="D101" s="190" t="s">
        <v>57</v>
      </c>
      <c r="E101" s="190" t="s">
        <v>53</v>
      </c>
      <c r="F101" s="190" t="s">
        <v>54</v>
      </c>
      <c r="G101" s="190" t="s">
        <v>139</v>
      </c>
      <c r="H101" s="190" t="s">
        <v>140</v>
      </c>
      <c r="I101" s="190" t="s">
        <v>141</v>
      </c>
      <c r="J101" s="190" t="s">
        <v>120</v>
      </c>
      <c r="K101" s="191" t="s">
        <v>142</v>
      </c>
      <c r="L101" s="192"/>
      <c r="M101" s="94" t="s">
        <v>19</v>
      </c>
      <c r="N101" s="95" t="s">
        <v>42</v>
      </c>
      <c r="O101" s="95" t="s">
        <v>143</v>
      </c>
      <c r="P101" s="95" t="s">
        <v>144</v>
      </c>
      <c r="Q101" s="95" t="s">
        <v>145</v>
      </c>
      <c r="R101" s="95" t="s">
        <v>146</v>
      </c>
      <c r="S101" s="95" t="s">
        <v>147</v>
      </c>
      <c r="T101" s="96" t="s">
        <v>148</v>
      </c>
      <c r="U101" s="187"/>
      <c r="V101" s="187"/>
      <c r="W101" s="187"/>
      <c r="X101" s="187"/>
      <c r="Y101" s="187"/>
      <c r="Z101" s="187"/>
      <c r="AA101" s="187"/>
      <c r="AB101" s="187"/>
      <c r="AC101" s="187"/>
      <c r="AD101" s="187"/>
      <c r="AE101" s="187"/>
    </row>
    <row r="102" s="2" customFormat="1" ht="22.8" customHeight="1">
      <c r="A102" s="40"/>
      <c r="B102" s="41"/>
      <c r="C102" s="101" t="s">
        <v>149</v>
      </c>
      <c r="D102" s="42"/>
      <c r="E102" s="42"/>
      <c r="F102" s="42"/>
      <c r="G102" s="42"/>
      <c r="H102" s="42"/>
      <c r="I102" s="42"/>
      <c r="J102" s="193">
        <f>BK102</f>
        <v>0</v>
      </c>
      <c r="K102" s="42"/>
      <c r="L102" s="46"/>
      <c r="M102" s="97"/>
      <c r="N102" s="194"/>
      <c r="O102" s="98"/>
      <c r="P102" s="195">
        <f>P103+P107+P128+P162</f>
        <v>0</v>
      </c>
      <c r="Q102" s="98"/>
      <c r="R102" s="195">
        <f>R103+R107+R128+R162</f>
        <v>4.2109750000000004</v>
      </c>
      <c r="S102" s="98"/>
      <c r="T102" s="196">
        <f>T103+T107+T128+T162</f>
        <v>0</v>
      </c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T102" s="19" t="s">
        <v>71</v>
      </c>
      <c r="AU102" s="19" t="s">
        <v>121</v>
      </c>
      <c r="BK102" s="197">
        <f>BK103+BK107+BK128+BK162</f>
        <v>0</v>
      </c>
    </row>
    <row r="103" s="12" customFormat="1" ht="25.92" customHeight="1">
      <c r="A103" s="12"/>
      <c r="B103" s="198"/>
      <c r="C103" s="199"/>
      <c r="D103" s="200" t="s">
        <v>71</v>
      </c>
      <c r="E103" s="201" t="s">
        <v>150</v>
      </c>
      <c r="F103" s="201" t="s">
        <v>977</v>
      </c>
      <c r="G103" s="199"/>
      <c r="H103" s="199"/>
      <c r="I103" s="202"/>
      <c r="J103" s="203">
        <f>BK103</f>
        <v>0</v>
      </c>
      <c r="K103" s="199"/>
      <c r="L103" s="204"/>
      <c r="M103" s="205"/>
      <c r="N103" s="206"/>
      <c r="O103" s="206"/>
      <c r="P103" s="207">
        <f>P104</f>
        <v>0</v>
      </c>
      <c r="Q103" s="206"/>
      <c r="R103" s="207">
        <f>R104</f>
        <v>0</v>
      </c>
      <c r="S103" s="206"/>
      <c r="T103" s="208">
        <f>T104</f>
        <v>0</v>
      </c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R103" s="209" t="s">
        <v>79</v>
      </c>
      <c r="AT103" s="210" t="s">
        <v>71</v>
      </c>
      <c r="AU103" s="210" t="s">
        <v>72</v>
      </c>
      <c r="AY103" s="209" t="s">
        <v>152</v>
      </c>
      <c r="BK103" s="211">
        <f>BK104</f>
        <v>0</v>
      </c>
    </row>
    <row r="104" s="12" customFormat="1" ht="22.8" customHeight="1">
      <c r="A104" s="12"/>
      <c r="B104" s="198"/>
      <c r="C104" s="199"/>
      <c r="D104" s="200" t="s">
        <v>71</v>
      </c>
      <c r="E104" s="212" t="s">
        <v>204</v>
      </c>
      <c r="F104" s="212" t="s">
        <v>978</v>
      </c>
      <c r="G104" s="199"/>
      <c r="H104" s="199"/>
      <c r="I104" s="202"/>
      <c r="J104" s="213">
        <f>BK104</f>
        <v>0</v>
      </c>
      <c r="K104" s="199"/>
      <c r="L104" s="204"/>
      <c r="M104" s="205"/>
      <c r="N104" s="206"/>
      <c r="O104" s="206"/>
      <c r="P104" s="207">
        <f>SUM(P105:P106)</f>
        <v>0</v>
      </c>
      <c r="Q104" s="206"/>
      <c r="R104" s="207">
        <f>SUM(R105:R106)</f>
        <v>0</v>
      </c>
      <c r="S104" s="206"/>
      <c r="T104" s="208">
        <f>SUM(T105:T106)</f>
        <v>0</v>
      </c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R104" s="209" t="s">
        <v>79</v>
      </c>
      <c r="AT104" s="210" t="s">
        <v>71</v>
      </c>
      <c r="AU104" s="210" t="s">
        <v>79</v>
      </c>
      <c r="AY104" s="209" t="s">
        <v>152</v>
      </c>
      <c r="BK104" s="211">
        <f>SUM(BK105:BK106)</f>
        <v>0</v>
      </c>
    </row>
    <row r="105" s="2" customFormat="1" ht="16.5" customHeight="1">
      <c r="A105" s="40"/>
      <c r="B105" s="41"/>
      <c r="C105" s="214" t="s">
        <v>79</v>
      </c>
      <c r="D105" s="214" t="s">
        <v>154</v>
      </c>
      <c r="E105" s="215" t="s">
        <v>979</v>
      </c>
      <c r="F105" s="216" t="s">
        <v>980</v>
      </c>
      <c r="G105" s="217" t="s">
        <v>672</v>
      </c>
      <c r="H105" s="218">
        <v>15</v>
      </c>
      <c r="I105" s="219"/>
      <c r="J105" s="220">
        <f>ROUND(I105*H105,2)</f>
        <v>0</v>
      </c>
      <c r="K105" s="216" t="s">
        <v>158</v>
      </c>
      <c r="L105" s="46"/>
      <c r="M105" s="221" t="s">
        <v>19</v>
      </c>
      <c r="N105" s="222" t="s">
        <v>43</v>
      </c>
      <c r="O105" s="86"/>
      <c r="P105" s="223">
        <f>O105*H105</f>
        <v>0</v>
      </c>
      <c r="Q105" s="223">
        <v>0</v>
      </c>
      <c r="R105" s="223">
        <f>Q105*H105</f>
        <v>0</v>
      </c>
      <c r="S105" s="223">
        <v>0</v>
      </c>
      <c r="T105" s="224">
        <f>S105*H105</f>
        <v>0</v>
      </c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R105" s="225" t="s">
        <v>159</v>
      </c>
      <c r="AT105" s="225" t="s">
        <v>154</v>
      </c>
      <c r="AU105" s="225" t="s">
        <v>81</v>
      </c>
      <c r="AY105" s="19" t="s">
        <v>152</v>
      </c>
      <c r="BE105" s="226">
        <f>IF(N105="základní",J105,0)</f>
        <v>0</v>
      </c>
      <c r="BF105" s="226">
        <f>IF(N105="snížená",J105,0)</f>
        <v>0</v>
      </c>
      <c r="BG105" s="226">
        <f>IF(N105="zákl. přenesená",J105,0)</f>
        <v>0</v>
      </c>
      <c r="BH105" s="226">
        <f>IF(N105="sníž. přenesená",J105,0)</f>
        <v>0</v>
      </c>
      <c r="BI105" s="226">
        <f>IF(N105="nulová",J105,0)</f>
        <v>0</v>
      </c>
      <c r="BJ105" s="19" t="s">
        <v>79</v>
      </c>
      <c r="BK105" s="226">
        <f>ROUND(I105*H105,2)</f>
        <v>0</v>
      </c>
      <c r="BL105" s="19" t="s">
        <v>159</v>
      </c>
      <c r="BM105" s="225" t="s">
        <v>981</v>
      </c>
    </row>
    <row r="106" s="2" customFormat="1">
      <c r="A106" s="40"/>
      <c r="B106" s="41"/>
      <c r="C106" s="42"/>
      <c r="D106" s="227" t="s">
        <v>161</v>
      </c>
      <c r="E106" s="42"/>
      <c r="F106" s="228" t="s">
        <v>982</v>
      </c>
      <c r="G106" s="42"/>
      <c r="H106" s="42"/>
      <c r="I106" s="229"/>
      <c r="J106" s="42"/>
      <c r="K106" s="42"/>
      <c r="L106" s="46"/>
      <c r="M106" s="230"/>
      <c r="N106" s="231"/>
      <c r="O106" s="86"/>
      <c r="P106" s="86"/>
      <c r="Q106" s="86"/>
      <c r="R106" s="86"/>
      <c r="S106" s="86"/>
      <c r="T106" s="87"/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T106" s="19" t="s">
        <v>161</v>
      </c>
      <c r="AU106" s="19" t="s">
        <v>81</v>
      </c>
    </row>
    <row r="107" s="12" customFormat="1" ht="25.92" customHeight="1">
      <c r="A107" s="12"/>
      <c r="B107" s="198"/>
      <c r="C107" s="199"/>
      <c r="D107" s="200" t="s">
        <v>71</v>
      </c>
      <c r="E107" s="201" t="s">
        <v>676</v>
      </c>
      <c r="F107" s="201" t="s">
        <v>983</v>
      </c>
      <c r="G107" s="199"/>
      <c r="H107" s="199"/>
      <c r="I107" s="202"/>
      <c r="J107" s="203">
        <f>BK107</f>
        <v>0</v>
      </c>
      <c r="K107" s="199"/>
      <c r="L107" s="204"/>
      <c r="M107" s="205"/>
      <c r="N107" s="206"/>
      <c r="O107" s="206"/>
      <c r="P107" s="207">
        <f>P108+P110+P117+P120+P123</f>
        <v>0</v>
      </c>
      <c r="Q107" s="206"/>
      <c r="R107" s="207">
        <f>R108+R110+R117+R120+R123</f>
        <v>0</v>
      </c>
      <c r="S107" s="206"/>
      <c r="T107" s="208">
        <f>T108+T110+T117+T120+T123</f>
        <v>0</v>
      </c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  <c r="AR107" s="209" t="s">
        <v>79</v>
      </c>
      <c r="AT107" s="210" t="s">
        <v>71</v>
      </c>
      <c r="AU107" s="210" t="s">
        <v>72</v>
      </c>
      <c r="AY107" s="209" t="s">
        <v>152</v>
      </c>
      <c r="BK107" s="211">
        <f>BK108+BK110+BK117+BK120+BK123</f>
        <v>0</v>
      </c>
    </row>
    <row r="108" s="12" customFormat="1" ht="22.8" customHeight="1">
      <c r="A108" s="12"/>
      <c r="B108" s="198"/>
      <c r="C108" s="199"/>
      <c r="D108" s="200" t="s">
        <v>71</v>
      </c>
      <c r="E108" s="212" t="s">
        <v>72</v>
      </c>
      <c r="F108" s="212" t="s">
        <v>983</v>
      </c>
      <c r="G108" s="199"/>
      <c r="H108" s="199"/>
      <c r="I108" s="202"/>
      <c r="J108" s="213">
        <f>BK108</f>
        <v>0</v>
      </c>
      <c r="K108" s="199"/>
      <c r="L108" s="204"/>
      <c r="M108" s="205"/>
      <c r="N108" s="206"/>
      <c r="O108" s="206"/>
      <c r="P108" s="207">
        <f>P109</f>
        <v>0</v>
      </c>
      <c r="Q108" s="206"/>
      <c r="R108" s="207">
        <f>R109</f>
        <v>0</v>
      </c>
      <c r="S108" s="206"/>
      <c r="T108" s="208">
        <f>T109</f>
        <v>0</v>
      </c>
      <c r="U108" s="12"/>
      <c r="V108" s="12"/>
      <c r="W108" s="12"/>
      <c r="X108" s="12"/>
      <c r="Y108" s="12"/>
      <c r="Z108" s="12"/>
      <c r="AA108" s="12"/>
      <c r="AB108" s="12"/>
      <c r="AC108" s="12"/>
      <c r="AD108" s="12"/>
      <c r="AE108" s="12"/>
      <c r="AR108" s="209" t="s">
        <v>79</v>
      </c>
      <c r="AT108" s="210" t="s">
        <v>71</v>
      </c>
      <c r="AU108" s="210" t="s">
        <v>79</v>
      </c>
      <c r="AY108" s="209" t="s">
        <v>152</v>
      </c>
      <c r="BK108" s="211">
        <f>BK109</f>
        <v>0</v>
      </c>
    </row>
    <row r="109" s="2" customFormat="1" ht="16.5" customHeight="1">
      <c r="A109" s="40"/>
      <c r="B109" s="41"/>
      <c r="C109" s="214" t="s">
        <v>81</v>
      </c>
      <c r="D109" s="214" t="s">
        <v>154</v>
      </c>
      <c r="E109" s="215" t="s">
        <v>984</v>
      </c>
      <c r="F109" s="216" t="s">
        <v>985</v>
      </c>
      <c r="G109" s="217" t="s">
        <v>986</v>
      </c>
      <c r="H109" s="218">
        <v>25</v>
      </c>
      <c r="I109" s="219"/>
      <c r="J109" s="220">
        <f>ROUND(I109*H109,2)</f>
        <v>0</v>
      </c>
      <c r="K109" s="216" t="s">
        <v>19</v>
      </c>
      <c r="L109" s="46"/>
      <c r="M109" s="221" t="s">
        <v>19</v>
      </c>
      <c r="N109" s="222" t="s">
        <v>43</v>
      </c>
      <c r="O109" s="86"/>
      <c r="P109" s="223">
        <f>O109*H109</f>
        <v>0</v>
      </c>
      <c r="Q109" s="223">
        <v>0</v>
      </c>
      <c r="R109" s="223">
        <f>Q109*H109</f>
        <v>0</v>
      </c>
      <c r="S109" s="223">
        <v>0</v>
      </c>
      <c r="T109" s="224">
        <f>S109*H109</f>
        <v>0</v>
      </c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R109" s="225" t="s">
        <v>159</v>
      </c>
      <c r="AT109" s="225" t="s">
        <v>154</v>
      </c>
      <c r="AU109" s="225" t="s">
        <v>81</v>
      </c>
      <c r="AY109" s="19" t="s">
        <v>152</v>
      </c>
      <c r="BE109" s="226">
        <f>IF(N109="základní",J109,0)</f>
        <v>0</v>
      </c>
      <c r="BF109" s="226">
        <f>IF(N109="snížená",J109,0)</f>
        <v>0</v>
      </c>
      <c r="BG109" s="226">
        <f>IF(N109="zákl. přenesená",J109,0)</f>
        <v>0</v>
      </c>
      <c r="BH109" s="226">
        <f>IF(N109="sníž. přenesená",J109,0)</f>
        <v>0</v>
      </c>
      <c r="BI109" s="226">
        <f>IF(N109="nulová",J109,0)</f>
        <v>0</v>
      </c>
      <c r="BJ109" s="19" t="s">
        <v>79</v>
      </c>
      <c r="BK109" s="226">
        <f>ROUND(I109*H109,2)</f>
        <v>0</v>
      </c>
      <c r="BL109" s="19" t="s">
        <v>159</v>
      </c>
      <c r="BM109" s="225" t="s">
        <v>987</v>
      </c>
    </row>
    <row r="110" s="12" customFormat="1" ht="22.8" customHeight="1">
      <c r="A110" s="12"/>
      <c r="B110" s="198"/>
      <c r="C110" s="199"/>
      <c r="D110" s="200" t="s">
        <v>71</v>
      </c>
      <c r="E110" s="212" t="s">
        <v>678</v>
      </c>
      <c r="F110" s="212" t="s">
        <v>679</v>
      </c>
      <c r="G110" s="199"/>
      <c r="H110" s="199"/>
      <c r="I110" s="202"/>
      <c r="J110" s="213">
        <f>BK110</f>
        <v>0</v>
      </c>
      <c r="K110" s="199"/>
      <c r="L110" s="204"/>
      <c r="M110" s="205"/>
      <c r="N110" s="206"/>
      <c r="O110" s="206"/>
      <c r="P110" s="207">
        <f>SUM(P111:P116)</f>
        <v>0</v>
      </c>
      <c r="Q110" s="206"/>
      <c r="R110" s="207">
        <f>SUM(R111:R116)</f>
        <v>0</v>
      </c>
      <c r="S110" s="206"/>
      <c r="T110" s="208">
        <f>SUM(T111:T116)</f>
        <v>0</v>
      </c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R110" s="209" t="s">
        <v>179</v>
      </c>
      <c r="AT110" s="210" t="s">
        <v>71</v>
      </c>
      <c r="AU110" s="210" t="s">
        <v>79</v>
      </c>
      <c r="AY110" s="209" t="s">
        <v>152</v>
      </c>
      <c r="BK110" s="211">
        <f>SUM(BK111:BK116)</f>
        <v>0</v>
      </c>
    </row>
    <row r="111" s="2" customFormat="1" ht="16.5" customHeight="1">
      <c r="A111" s="40"/>
      <c r="B111" s="41"/>
      <c r="C111" s="214" t="s">
        <v>170</v>
      </c>
      <c r="D111" s="214" t="s">
        <v>154</v>
      </c>
      <c r="E111" s="215" t="s">
        <v>988</v>
      </c>
      <c r="F111" s="216" t="s">
        <v>989</v>
      </c>
      <c r="G111" s="217" t="s">
        <v>706</v>
      </c>
      <c r="H111" s="218">
        <v>1</v>
      </c>
      <c r="I111" s="219"/>
      <c r="J111" s="220">
        <f>ROUND(I111*H111,2)</f>
        <v>0</v>
      </c>
      <c r="K111" s="216" t="s">
        <v>158</v>
      </c>
      <c r="L111" s="46"/>
      <c r="M111" s="221" t="s">
        <v>19</v>
      </c>
      <c r="N111" s="222" t="s">
        <v>43</v>
      </c>
      <c r="O111" s="86"/>
      <c r="P111" s="223">
        <f>O111*H111</f>
        <v>0</v>
      </c>
      <c r="Q111" s="223">
        <v>0</v>
      </c>
      <c r="R111" s="223">
        <f>Q111*H111</f>
        <v>0</v>
      </c>
      <c r="S111" s="223">
        <v>0</v>
      </c>
      <c r="T111" s="224">
        <f>S111*H111</f>
        <v>0</v>
      </c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R111" s="225" t="s">
        <v>684</v>
      </c>
      <c r="AT111" s="225" t="s">
        <v>154</v>
      </c>
      <c r="AU111" s="225" t="s">
        <v>81</v>
      </c>
      <c r="AY111" s="19" t="s">
        <v>152</v>
      </c>
      <c r="BE111" s="226">
        <f>IF(N111="základní",J111,0)</f>
        <v>0</v>
      </c>
      <c r="BF111" s="226">
        <f>IF(N111="snížená",J111,0)</f>
        <v>0</v>
      </c>
      <c r="BG111" s="226">
        <f>IF(N111="zákl. přenesená",J111,0)</f>
        <v>0</v>
      </c>
      <c r="BH111" s="226">
        <f>IF(N111="sníž. přenesená",J111,0)</f>
        <v>0</v>
      </c>
      <c r="BI111" s="226">
        <f>IF(N111="nulová",J111,0)</f>
        <v>0</v>
      </c>
      <c r="BJ111" s="19" t="s">
        <v>79</v>
      </c>
      <c r="BK111" s="226">
        <f>ROUND(I111*H111,2)</f>
        <v>0</v>
      </c>
      <c r="BL111" s="19" t="s">
        <v>684</v>
      </c>
      <c r="BM111" s="225" t="s">
        <v>990</v>
      </c>
    </row>
    <row r="112" s="2" customFormat="1">
      <c r="A112" s="40"/>
      <c r="B112" s="41"/>
      <c r="C112" s="42"/>
      <c r="D112" s="227" t="s">
        <v>161</v>
      </c>
      <c r="E112" s="42"/>
      <c r="F112" s="228" t="s">
        <v>991</v>
      </c>
      <c r="G112" s="42"/>
      <c r="H112" s="42"/>
      <c r="I112" s="229"/>
      <c r="J112" s="42"/>
      <c r="K112" s="42"/>
      <c r="L112" s="46"/>
      <c r="M112" s="230"/>
      <c r="N112" s="231"/>
      <c r="O112" s="86"/>
      <c r="P112" s="86"/>
      <c r="Q112" s="86"/>
      <c r="R112" s="86"/>
      <c r="S112" s="86"/>
      <c r="T112" s="87"/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T112" s="19" t="s">
        <v>161</v>
      </c>
      <c r="AU112" s="19" t="s">
        <v>81</v>
      </c>
    </row>
    <row r="113" s="2" customFormat="1" ht="16.5" customHeight="1">
      <c r="A113" s="40"/>
      <c r="B113" s="41"/>
      <c r="C113" s="214" t="s">
        <v>159</v>
      </c>
      <c r="D113" s="214" t="s">
        <v>154</v>
      </c>
      <c r="E113" s="215" t="s">
        <v>687</v>
      </c>
      <c r="F113" s="216" t="s">
        <v>992</v>
      </c>
      <c r="G113" s="217" t="s">
        <v>706</v>
      </c>
      <c r="H113" s="218">
        <v>1</v>
      </c>
      <c r="I113" s="219"/>
      <c r="J113" s="220">
        <f>ROUND(I113*H113,2)</f>
        <v>0</v>
      </c>
      <c r="K113" s="216" t="s">
        <v>158</v>
      </c>
      <c r="L113" s="46"/>
      <c r="M113" s="221" t="s">
        <v>19</v>
      </c>
      <c r="N113" s="222" t="s">
        <v>43</v>
      </c>
      <c r="O113" s="86"/>
      <c r="P113" s="223">
        <f>O113*H113</f>
        <v>0</v>
      </c>
      <c r="Q113" s="223">
        <v>0</v>
      </c>
      <c r="R113" s="223">
        <f>Q113*H113</f>
        <v>0</v>
      </c>
      <c r="S113" s="223">
        <v>0</v>
      </c>
      <c r="T113" s="224">
        <f>S113*H113</f>
        <v>0</v>
      </c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R113" s="225" t="s">
        <v>684</v>
      </c>
      <c r="AT113" s="225" t="s">
        <v>154</v>
      </c>
      <c r="AU113" s="225" t="s">
        <v>81</v>
      </c>
      <c r="AY113" s="19" t="s">
        <v>152</v>
      </c>
      <c r="BE113" s="226">
        <f>IF(N113="základní",J113,0)</f>
        <v>0</v>
      </c>
      <c r="BF113" s="226">
        <f>IF(N113="snížená",J113,0)</f>
        <v>0</v>
      </c>
      <c r="BG113" s="226">
        <f>IF(N113="zákl. přenesená",J113,0)</f>
        <v>0</v>
      </c>
      <c r="BH113" s="226">
        <f>IF(N113="sníž. přenesená",J113,0)</f>
        <v>0</v>
      </c>
      <c r="BI113" s="226">
        <f>IF(N113="nulová",J113,0)</f>
        <v>0</v>
      </c>
      <c r="BJ113" s="19" t="s">
        <v>79</v>
      </c>
      <c r="BK113" s="226">
        <f>ROUND(I113*H113,2)</f>
        <v>0</v>
      </c>
      <c r="BL113" s="19" t="s">
        <v>684</v>
      </c>
      <c r="BM113" s="225" t="s">
        <v>993</v>
      </c>
    </row>
    <row r="114" s="2" customFormat="1">
      <c r="A114" s="40"/>
      <c r="B114" s="41"/>
      <c r="C114" s="42"/>
      <c r="D114" s="227" t="s">
        <v>161</v>
      </c>
      <c r="E114" s="42"/>
      <c r="F114" s="228" t="s">
        <v>994</v>
      </c>
      <c r="G114" s="42"/>
      <c r="H114" s="42"/>
      <c r="I114" s="229"/>
      <c r="J114" s="42"/>
      <c r="K114" s="42"/>
      <c r="L114" s="46"/>
      <c r="M114" s="230"/>
      <c r="N114" s="231"/>
      <c r="O114" s="86"/>
      <c r="P114" s="86"/>
      <c r="Q114" s="86"/>
      <c r="R114" s="86"/>
      <c r="S114" s="86"/>
      <c r="T114" s="87"/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T114" s="19" t="s">
        <v>161</v>
      </c>
      <c r="AU114" s="19" t="s">
        <v>81</v>
      </c>
    </row>
    <row r="115" s="2" customFormat="1" ht="16.5" customHeight="1">
      <c r="A115" s="40"/>
      <c r="B115" s="41"/>
      <c r="C115" s="214" t="s">
        <v>179</v>
      </c>
      <c r="D115" s="214" t="s">
        <v>154</v>
      </c>
      <c r="E115" s="215" t="s">
        <v>693</v>
      </c>
      <c r="F115" s="216" t="s">
        <v>995</v>
      </c>
      <c r="G115" s="217" t="s">
        <v>706</v>
      </c>
      <c r="H115" s="218">
        <v>1</v>
      </c>
      <c r="I115" s="219"/>
      <c r="J115" s="220">
        <f>ROUND(I115*H115,2)</f>
        <v>0</v>
      </c>
      <c r="K115" s="216" t="s">
        <v>158</v>
      </c>
      <c r="L115" s="46"/>
      <c r="M115" s="221" t="s">
        <v>19</v>
      </c>
      <c r="N115" s="222" t="s">
        <v>43</v>
      </c>
      <c r="O115" s="86"/>
      <c r="P115" s="223">
        <f>O115*H115</f>
        <v>0</v>
      </c>
      <c r="Q115" s="223">
        <v>0</v>
      </c>
      <c r="R115" s="223">
        <f>Q115*H115</f>
        <v>0</v>
      </c>
      <c r="S115" s="223">
        <v>0</v>
      </c>
      <c r="T115" s="224">
        <f>S115*H115</f>
        <v>0</v>
      </c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R115" s="225" t="s">
        <v>684</v>
      </c>
      <c r="AT115" s="225" t="s">
        <v>154</v>
      </c>
      <c r="AU115" s="225" t="s">
        <v>81</v>
      </c>
      <c r="AY115" s="19" t="s">
        <v>152</v>
      </c>
      <c r="BE115" s="226">
        <f>IF(N115="základní",J115,0)</f>
        <v>0</v>
      </c>
      <c r="BF115" s="226">
        <f>IF(N115="snížená",J115,0)</f>
        <v>0</v>
      </c>
      <c r="BG115" s="226">
        <f>IF(N115="zákl. přenesená",J115,0)</f>
        <v>0</v>
      </c>
      <c r="BH115" s="226">
        <f>IF(N115="sníž. přenesená",J115,0)</f>
        <v>0</v>
      </c>
      <c r="BI115" s="226">
        <f>IF(N115="nulová",J115,0)</f>
        <v>0</v>
      </c>
      <c r="BJ115" s="19" t="s">
        <v>79</v>
      </c>
      <c r="BK115" s="226">
        <f>ROUND(I115*H115,2)</f>
        <v>0</v>
      </c>
      <c r="BL115" s="19" t="s">
        <v>684</v>
      </c>
      <c r="BM115" s="225" t="s">
        <v>996</v>
      </c>
    </row>
    <row r="116" s="2" customFormat="1">
      <c r="A116" s="40"/>
      <c r="B116" s="41"/>
      <c r="C116" s="42"/>
      <c r="D116" s="227" t="s">
        <v>161</v>
      </c>
      <c r="E116" s="42"/>
      <c r="F116" s="228" t="s">
        <v>997</v>
      </c>
      <c r="G116" s="42"/>
      <c r="H116" s="42"/>
      <c r="I116" s="229"/>
      <c r="J116" s="42"/>
      <c r="K116" s="42"/>
      <c r="L116" s="46"/>
      <c r="M116" s="230"/>
      <c r="N116" s="231"/>
      <c r="O116" s="86"/>
      <c r="P116" s="86"/>
      <c r="Q116" s="86"/>
      <c r="R116" s="86"/>
      <c r="S116" s="86"/>
      <c r="T116" s="87"/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T116" s="19" t="s">
        <v>161</v>
      </c>
      <c r="AU116" s="19" t="s">
        <v>81</v>
      </c>
    </row>
    <row r="117" s="12" customFormat="1" ht="22.8" customHeight="1">
      <c r="A117" s="12"/>
      <c r="B117" s="198"/>
      <c r="C117" s="199"/>
      <c r="D117" s="200" t="s">
        <v>71</v>
      </c>
      <c r="E117" s="212" t="s">
        <v>701</v>
      </c>
      <c r="F117" s="212" t="s">
        <v>702</v>
      </c>
      <c r="G117" s="199"/>
      <c r="H117" s="199"/>
      <c r="I117" s="202"/>
      <c r="J117" s="213">
        <f>BK117</f>
        <v>0</v>
      </c>
      <c r="K117" s="199"/>
      <c r="L117" s="204"/>
      <c r="M117" s="205"/>
      <c r="N117" s="206"/>
      <c r="O117" s="206"/>
      <c r="P117" s="207">
        <f>SUM(P118:P119)</f>
        <v>0</v>
      </c>
      <c r="Q117" s="206"/>
      <c r="R117" s="207">
        <f>SUM(R118:R119)</f>
        <v>0</v>
      </c>
      <c r="S117" s="206"/>
      <c r="T117" s="208">
        <f>SUM(T118:T119)</f>
        <v>0</v>
      </c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R117" s="209" t="s">
        <v>179</v>
      </c>
      <c r="AT117" s="210" t="s">
        <v>71</v>
      </c>
      <c r="AU117" s="210" t="s">
        <v>79</v>
      </c>
      <c r="AY117" s="209" t="s">
        <v>152</v>
      </c>
      <c r="BK117" s="211">
        <f>SUM(BK118:BK119)</f>
        <v>0</v>
      </c>
    </row>
    <row r="118" s="2" customFormat="1" ht="16.5" customHeight="1">
      <c r="A118" s="40"/>
      <c r="B118" s="41"/>
      <c r="C118" s="214" t="s">
        <v>187</v>
      </c>
      <c r="D118" s="214" t="s">
        <v>154</v>
      </c>
      <c r="E118" s="215" t="s">
        <v>998</v>
      </c>
      <c r="F118" s="216" t="s">
        <v>702</v>
      </c>
      <c r="G118" s="217" t="s">
        <v>706</v>
      </c>
      <c r="H118" s="218">
        <v>1</v>
      </c>
      <c r="I118" s="219"/>
      <c r="J118" s="220">
        <f>ROUND(I118*H118,2)</f>
        <v>0</v>
      </c>
      <c r="K118" s="216" t="s">
        <v>158</v>
      </c>
      <c r="L118" s="46"/>
      <c r="M118" s="221" t="s">
        <v>19</v>
      </c>
      <c r="N118" s="222" t="s">
        <v>43</v>
      </c>
      <c r="O118" s="86"/>
      <c r="P118" s="223">
        <f>O118*H118</f>
        <v>0</v>
      </c>
      <c r="Q118" s="223">
        <v>0</v>
      </c>
      <c r="R118" s="223">
        <f>Q118*H118</f>
        <v>0</v>
      </c>
      <c r="S118" s="223">
        <v>0</v>
      </c>
      <c r="T118" s="224">
        <f>S118*H118</f>
        <v>0</v>
      </c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R118" s="225" t="s">
        <v>684</v>
      </c>
      <c r="AT118" s="225" t="s">
        <v>154</v>
      </c>
      <c r="AU118" s="225" t="s">
        <v>81</v>
      </c>
      <c r="AY118" s="19" t="s">
        <v>152</v>
      </c>
      <c r="BE118" s="226">
        <f>IF(N118="základní",J118,0)</f>
        <v>0</v>
      </c>
      <c r="BF118" s="226">
        <f>IF(N118="snížená",J118,0)</f>
        <v>0</v>
      </c>
      <c r="BG118" s="226">
        <f>IF(N118="zákl. přenesená",J118,0)</f>
        <v>0</v>
      </c>
      <c r="BH118" s="226">
        <f>IF(N118="sníž. přenesená",J118,0)</f>
        <v>0</v>
      </c>
      <c r="BI118" s="226">
        <f>IF(N118="nulová",J118,0)</f>
        <v>0</v>
      </c>
      <c r="BJ118" s="19" t="s">
        <v>79</v>
      </c>
      <c r="BK118" s="226">
        <f>ROUND(I118*H118,2)</f>
        <v>0</v>
      </c>
      <c r="BL118" s="19" t="s">
        <v>684</v>
      </c>
      <c r="BM118" s="225" t="s">
        <v>999</v>
      </c>
    </row>
    <row r="119" s="2" customFormat="1">
      <c r="A119" s="40"/>
      <c r="B119" s="41"/>
      <c r="C119" s="42"/>
      <c r="D119" s="227" t="s">
        <v>161</v>
      </c>
      <c r="E119" s="42"/>
      <c r="F119" s="228" t="s">
        <v>1000</v>
      </c>
      <c r="G119" s="42"/>
      <c r="H119" s="42"/>
      <c r="I119" s="229"/>
      <c r="J119" s="42"/>
      <c r="K119" s="42"/>
      <c r="L119" s="46"/>
      <c r="M119" s="230"/>
      <c r="N119" s="231"/>
      <c r="O119" s="86"/>
      <c r="P119" s="86"/>
      <c r="Q119" s="86"/>
      <c r="R119" s="86"/>
      <c r="S119" s="86"/>
      <c r="T119" s="87"/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T119" s="19" t="s">
        <v>161</v>
      </c>
      <c r="AU119" s="19" t="s">
        <v>81</v>
      </c>
    </row>
    <row r="120" s="12" customFormat="1" ht="22.8" customHeight="1">
      <c r="A120" s="12"/>
      <c r="B120" s="198"/>
      <c r="C120" s="199"/>
      <c r="D120" s="200" t="s">
        <v>71</v>
      </c>
      <c r="E120" s="212" t="s">
        <v>722</v>
      </c>
      <c r="F120" s="212" t="s">
        <v>723</v>
      </c>
      <c r="G120" s="199"/>
      <c r="H120" s="199"/>
      <c r="I120" s="202"/>
      <c r="J120" s="213">
        <f>BK120</f>
        <v>0</v>
      </c>
      <c r="K120" s="199"/>
      <c r="L120" s="204"/>
      <c r="M120" s="205"/>
      <c r="N120" s="206"/>
      <c r="O120" s="206"/>
      <c r="P120" s="207">
        <f>SUM(P121:P122)</f>
        <v>0</v>
      </c>
      <c r="Q120" s="206"/>
      <c r="R120" s="207">
        <f>SUM(R121:R122)</f>
        <v>0</v>
      </c>
      <c r="S120" s="206"/>
      <c r="T120" s="208">
        <f>SUM(T121:T122)</f>
        <v>0</v>
      </c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R120" s="209" t="s">
        <v>179</v>
      </c>
      <c r="AT120" s="210" t="s">
        <v>71</v>
      </c>
      <c r="AU120" s="210" t="s">
        <v>79</v>
      </c>
      <c r="AY120" s="209" t="s">
        <v>152</v>
      </c>
      <c r="BK120" s="211">
        <f>SUM(BK121:BK122)</f>
        <v>0</v>
      </c>
    </row>
    <row r="121" s="2" customFormat="1" ht="16.5" customHeight="1">
      <c r="A121" s="40"/>
      <c r="B121" s="41"/>
      <c r="C121" s="214" t="s">
        <v>192</v>
      </c>
      <c r="D121" s="214" t="s">
        <v>154</v>
      </c>
      <c r="E121" s="215" t="s">
        <v>1001</v>
      </c>
      <c r="F121" s="216" t="s">
        <v>1002</v>
      </c>
      <c r="G121" s="217" t="s">
        <v>706</v>
      </c>
      <c r="H121" s="218">
        <v>1</v>
      </c>
      <c r="I121" s="219"/>
      <c r="J121" s="220">
        <f>ROUND(I121*H121,2)</f>
        <v>0</v>
      </c>
      <c r="K121" s="216" t="s">
        <v>158</v>
      </c>
      <c r="L121" s="46"/>
      <c r="M121" s="221" t="s">
        <v>19</v>
      </c>
      <c r="N121" s="222" t="s">
        <v>43</v>
      </c>
      <c r="O121" s="86"/>
      <c r="P121" s="223">
        <f>O121*H121</f>
        <v>0</v>
      </c>
      <c r="Q121" s="223">
        <v>0</v>
      </c>
      <c r="R121" s="223">
        <f>Q121*H121</f>
        <v>0</v>
      </c>
      <c r="S121" s="223">
        <v>0</v>
      </c>
      <c r="T121" s="224">
        <f>S121*H121</f>
        <v>0</v>
      </c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R121" s="225" t="s">
        <v>684</v>
      </c>
      <c r="AT121" s="225" t="s">
        <v>154</v>
      </c>
      <c r="AU121" s="225" t="s">
        <v>81</v>
      </c>
      <c r="AY121" s="19" t="s">
        <v>152</v>
      </c>
      <c r="BE121" s="226">
        <f>IF(N121="základní",J121,0)</f>
        <v>0</v>
      </c>
      <c r="BF121" s="226">
        <f>IF(N121="snížená",J121,0)</f>
        <v>0</v>
      </c>
      <c r="BG121" s="226">
        <f>IF(N121="zákl. přenesená",J121,0)</f>
        <v>0</v>
      </c>
      <c r="BH121" s="226">
        <f>IF(N121="sníž. přenesená",J121,0)</f>
        <v>0</v>
      </c>
      <c r="BI121" s="226">
        <f>IF(N121="nulová",J121,0)</f>
        <v>0</v>
      </c>
      <c r="BJ121" s="19" t="s">
        <v>79</v>
      </c>
      <c r="BK121" s="226">
        <f>ROUND(I121*H121,2)</f>
        <v>0</v>
      </c>
      <c r="BL121" s="19" t="s">
        <v>684</v>
      </c>
      <c r="BM121" s="225" t="s">
        <v>1003</v>
      </c>
    </row>
    <row r="122" s="2" customFormat="1">
      <c r="A122" s="40"/>
      <c r="B122" s="41"/>
      <c r="C122" s="42"/>
      <c r="D122" s="227" t="s">
        <v>161</v>
      </c>
      <c r="E122" s="42"/>
      <c r="F122" s="228" t="s">
        <v>1004</v>
      </c>
      <c r="G122" s="42"/>
      <c r="H122" s="42"/>
      <c r="I122" s="229"/>
      <c r="J122" s="42"/>
      <c r="K122" s="42"/>
      <c r="L122" s="46"/>
      <c r="M122" s="230"/>
      <c r="N122" s="231"/>
      <c r="O122" s="86"/>
      <c r="P122" s="86"/>
      <c r="Q122" s="86"/>
      <c r="R122" s="86"/>
      <c r="S122" s="86"/>
      <c r="T122" s="87"/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T122" s="19" t="s">
        <v>161</v>
      </c>
      <c r="AU122" s="19" t="s">
        <v>81</v>
      </c>
    </row>
    <row r="123" s="12" customFormat="1" ht="22.8" customHeight="1">
      <c r="A123" s="12"/>
      <c r="B123" s="198"/>
      <c r="C123" s="199"/>
      <c r="D123" s="200" t="s">
        <v>71</v>
      </c>
      <c r="E123" s="212" t="s">
        <v>1005</v>
      </c>
      <c r="F123" s="212" t="s">
        <v>1006</v>
      </c>
      <c r="G123" s="199"/>
      <c r="H123" s="199"/>
      <c r="I123" s="202"/>
      <c r="J123" s="213">
        <f>BK123</f>
        <v>0</v>
      </c>
      <c r="K123" s="199"/>
      <c r="L123" s="204"/>
      <c r="M123" s="205"/>
      <c r="N123" s="206"/>
      <c r="O123" s="206"/>
      <c r="P123" s="207">
        <f>SUM(P124:P127)</f>
        <v>0</v>
      </c>
      <c r="Q123" s="206"/>
      <c r="R123" s="207">
        <f>SUM(R124:R127)</f>
        <v>0</v>
      </c>
      <c r="S123" s="206"/>
      <c r="T123" s="208">
        <f>SUM(T124:T127)</f>
        <v>0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209" t="s">
        <v>179</v>
      </c>
      <c r="AT123" s="210" t="s">
        <v>71</v>
      </c>
      <c r="AU123" s="210" t="s">
        <v>79</v>
      </c>
      <c r="AY123" s="209" t="s">
        <v>152</v>
      </c>
      <c r="BK123" s="211">
        <f>SUM(BK124:BK127)</f>
        <v>0</v>
      </c>
    </row>
    <row r="124" s="2" customFormat="1" ht="16.5" customHeight="1">
      <c r="A124" s="40"/>
      <c r="B124" s="41"/>
      <c r="C124" s="214" t="s">
        <v>199</v>
      </c>
      <c r="D124" s="214" t="s">
        <v>154</v>
      </c>
      <c r="E124" s="215" t="s">
        <v>1007</v>
      </c>
      <c r="F124" s="216" t="s">
        <v>1008</v>
      </c>
      <c r="G124" s="217" t="s">
        <v>706</v>
      </c>
      <c r="H124" s="218">
        <v>1</v>
      </c>
      <c r="I124" s="219"/>
      <c r="J124" s="220">
        <f>ROUND(I124*H124,2)</f>
        <v>0</v>
      </c>
      <c r="K124" s="216" t="s">
        <v>158</v>
      </c>
      <c r="L124" s="46"/>
      <c r="M124" s="221" t="s">
        <v>19</v>
      </c>
      <c r="N124" s="222" t="s">
        <v>43</v>
      </c>
      <c r="O124" s="86"/>
      <c r="P124" s="223">
        <f>O124*H124</f>
        <v>0</v>
      </c>
      <c r="Q124" s="223">
        <v>0</v>
      </c>
      <c r="R124" s="223">
        <f>Q124*H124</f>
        <v>0</v>
      </c>
      <c r="S124" s="223">
        <v>0</v>
      </c>
      <c r="T124" s="224">
        <f>S124*H124</f>
        <v>0</v>
      </c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R124" s="225" t="s">
        <v>684</v>
      </c>
      <c r="AT124" s="225" t="s">
        <v>154</v>
      </c>
      <c r="AU124" s="225" t="s">
        <v>81</v>
      </c>
      <c r="AY124" s="19" t="s">
        <v>152</v>
      </c>
      <c r="BE124" s="226">
        <f>IF(N124="základní",J124,0)</f>
        <v>0</v>
      </c>
      <c r="BF124" s="226">
        <f>IF(N124="snížená",J124,0)</f>
        <v>0</v>
      </c>
      <c r="BG124" s="226">
        <f>IF(N124="zákl. přenesená",J124,0)</f>
        <v>0</v>
      </c>
      <c r="BH124" s="226">
        <f>IF(N124="sníž. přenesená",J124,0)</f>
        <v>0</v>
      </c>
      <c r="BI124" s="226">
        <f>IF(N124="nulová",J124,0)</f>
        <v>0</v>
      </c>
      <c r="BJ124" s="19" t="s">
        <v>79</v>
      </c>
      <c r="BK124" s="226">
        <f>ROUND(I124*H124,2)</f>
        <v>0</v>
      </c>
      <c r="BL124" s="19" t="s">
        <v>684</v>
      </c>
      <c r="BM124" s="225" t="s">
        <v>1009</v>
      </c>
    </row>
    <row r="125" s="2" customFormat="1">
      <c r="A125" s="40"/>
      <c r="B125" s="41"/>
      <c r="C125" s="42"/>
      <c r="D125" s="227" t="s">
        <v>161</v>
      </c>
      <c r="E125" s="42"/>
      <c r="F125" s="228" t="s">
        <v>1010</v>
      </c>
      <c r="G125" s="42"/>
      <c r="H125" s="42"/>
      <c r="I125" s="229"/>
      <c r="J125" s="42"/>
      <c r="K125" s="42"/>
      <c r="L125" s="46"/>
      <c r="M125" s="230"/>
      <c r="N125" s="231"/>
      <c r="O125" s="86"/>
      <c r="P125" s="86"/>
      <c r="Q125" s="86"/>
      <c r="R125" s="86"/>
      <c r="S125" s="86"/>
      <c r="T125" s="87"/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T125" s="19" t="s">
        <v>161</v>
      </c>
      <c r="AU125" s="19" t="s">
        <v>81</v>
      </c>
    </row>
    <row r="126" s="2" customFormat="1" ht="16.5" customHeight="1">
      <c r="A126" s="40"/>
      <c r="B126" s="41"/>
      <c r="C126" s="214" t="s">
        <v>204</v>
      </c>
      <c r="D126" s="214" t="s">
        <v>154</v>
      </c>
      <c r="E126" s="215" t="s">
        <v>1011</v>
      </c>
      <c r="F126" s="216" t="s">
        <v>1012</v>
      </c>
      <c r="G126" s="217" t="s">
        <v>706</v>
      </c>
      <c r="H126" s="218">
        <v>1</v>
      </c>
      <c r="I126" s="219"/>
      <c r="J126" s="220">
        <f>ROUND(I126*H126,2)</f>
        <v>0</v>
      </c>
      <c r="K126" s="216" t="s">
        <v>158</v>
      </c>
      <c r="L126" s="46"/>
      <c r="M126" s="221" t="s">
        <v>19</v>
      </c>
      <c r="N126" s="222" t="s">
        <v>43</v>
      </c>
      <c r="O126" s="86"/>
      <c r="P126" s="223">
        <f>O126*H126</f>
        <v>0</v>
      </c>
      <c r="Q126" s="223">
        <v>0</v>
      </c>
      <c r="R126" s="223">
        <f>Q126*H126</f>
        <v>0</v>
      </c>
      <c r="S126" s="223">
        <v>0</v>
      </c>
      <c r="T126" s="224">
        <f>S126*H126</f>
        <v>0</v>
      </c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R126" s="225" t="s">
        <v>684</v>
      </c>
      <c r="AT126" s="225" t="s">
        <v>154</v>
      </c>
      <c r="AU126" s="225" t="s">
        <v>81</v>
      </c>
      <c r="AY126" s="19" t="s">
        <v>152</v>
      </c>
      <c r="BE126" s="226">
        <f>IF(N126="základní",J126,0)</f>
        <v>0</v>
      </c>
      <c r="BF126" s="226">
        <f>IF(N126="snížená",J126,0)</f>
        <v>0</v>
      </c>
      <c r="BG126" s="226">
        <f>IF(N126="zákl. přenesená",J126,0)</f>
        <v>0</v>
      </c>
      <c r="BH126" s="226">
        <f>IF(N126="sníž. přenesená",J126,0)</f>
        <v>0</v>
      </c>
      <c r="BI126" s="226">
        <f>IF(N126="nulová",J126,0)</f>
        <v>0</v>
      </c>
      <c r="BJ126" s="19" t="s">
        <v>79</v>
      </c>
      <c r="BK126" s="226">
        <f>ROUND(I126*H126,2)</f>
        <v>0</v>
      </c>
      <c r="BL126" s="19" t="s">
        <v>684</v>
      </c>
      <c r="BM126" s="225" t="s">
        <v>1013</v>
      </c>
    </row>
    <row r="127" s="2" customFormat="1">
      <c r="A127" s="40"/>
      <c r="B127" s="41"/>
      <c r="C127" s="42"/>
      <c r="D127" s="227" t="s">
        <v>161</v>
      </c>
      <c r="E127" s="42"/>
      <c r="F127" s="228" t="s">
        <v>1014</v>
      </c>
      <c r="G127" s="42"/>
      <c r="H127" s="42"/>
      <c r="I127" s="229"/>
      <c r="J127" s="42"/>
      <c r="K127" s="42"/>
      <c r="L127" s="46"/>
      <c r="M127" s="230"/>
      <c r="N127" s="231"/>
      <c r="O127" s="86"/>
      <c r="P127" s="86"/>
      <c r="Q127" s="86"/>
      <c r="R127" s="86"/>
      <c r="S127" s="86"/>
      <c r="T127" s="87"/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T127" s="19" t="s">
        <v>161</v>
      </c>
      <c r="AU127" s="19" t="s">
        <v>81</v>
      </c>
    </row>
    <row r="128" s="12" customFormat="1" ht="25.92" customHeight="1">
      <c r="A128" s="12"/>
      <c r="B128" s="198"/>
      <c r="C128" s="199"/>
      <c r="D128" s="200" t="s">
        <v>71</v>
      </c>
      <c r="E128" s="201" t="s">
        <v>646</v>
      </c>
      <c r="F128" s="201" t="s">
        <v>1015</v>
      </c>
      <c r="G128" s="199"/>
      <c r="H128" s="199"/>
      <c r="I128" s="202"/>
      <c r="J128" s="203">
        <f>BK128</f>
        <v>0</v>
      </c>
      <c r="K128" s="199"/>
      <c r="L128" s="204"/>
      <c r="M128" s="205"/>
      <c r="N128" s="206"/>
      <c r="O128" s="206"/>
      <c r="P128" s="207">
        <f>P129+P139+P148</f>
        <v>0</v>
      </c>
      <c r="Q128" s="206"/>
      <c r="R128" s="207">
        <f>R129+R139+R148</f>
        <v>0.13281999999999999</v>
      </c>
      <c r="S128" s="206"/>
      <c r="T128" s="208">
        <f>T129+T139+T148</f>
        <v>0</v>
      </c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R128" s="209" t="s">
        <v>81</v>
      </c>
      <c r="AT128" s="210" t="s">
        <v>71</v>
      </c>
      <c r="AU128" s="210" t="s">
        <v>72</v>
      </c>
      <c r="AY128" s="209" t="s">
        <v>152</v>
      </c>
      <c r="BK128" s="211">
        <f>BK129+BK139+BK148</f>
        <v>0</v>
      </c>
    </row>
    <row r="129" s="12" customFormat="1" ht="22.8" customHeight="1">
      <c r="A129" s="12"/>
      <c r="B129" s="198"/>
      <c r="C129" s="199"/>
      <c r="D129" s="200" t="s">
        <v>71</v>
      </c>
      <c r="E129" s="212" t="s">
        <v>1016</v>
      </c>
      <c r="F129" s="212" t="s">
        <v>1017</v>
      </c>
      <c r="G129" s="199"/>
      <c r="H129" s="199"/>
      <c r="I129" s="202"/>
      <c r="J129" s="213">
        <f>BK129</f>
        <v>0</v>
      </c>
      <c r="K129" s="199"/>
      <c r="L129" s="204"/>
      <c r="M129" s="205"/>
      <c r="N129" s="206"/>
      <c r="O129" s="206"/>
      <c r="P129" s="207">
        <f>SUM(P130:P138)</f>
        <v>0</v>
      </c>
      <c r="Q129" s="206"/>
      <c r="R129" s="207">
        <f>SUM(R130:R138)</f>
        <v>0.128</v>
      </c>
      <c r="S129" s="206"/>
      <c r="T129" s="208">
        <f>SUM(T130:T138)</f>
        <v>0</v>
      </c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R129" s="209" t="s">
        <v>81</v>
      </c>
      <c r="AT129" s="210" t="s">
        <v>71</v>
      </c>
      <c r="AU129" s="210" t="s">
        <v>79</v>
      </c>
      <c r="AY129" s="209" t="s">
        <v>152</v>
      </c>
      <c r="BK129" s="211">
        <f>SUM(BK130:BK138)</f>
        <v>0</v>
      </c>
    </row>
    <row r="130" s="2" customFormat="1" ht="24.15" customHeight="1">
      <c r="A130" s="40"/>
      <c r="B130" s="41"/>
      <c r="C130" s="214" t="s">
        <v>213</v>
      </c>
      <c r="D130" s="214" t="s">
        <v>154</v>
      </c>
      <c r="E130" s="215" t="s">
        <v>1018</v>
      </c>
      <c r="F130" s="216" t="s">
        <v>1019</v>
      </c>
      <c r="G130" s="217" t="s">
        <v>227</v>
      </c>
      <c r="H130" s="218">
        <v>200</v>
      </c>
      <c r="I130" s="219"/>
      <c r="J130" s="220">
        <f>ROUND(I130*H130,2)</f>
        <v>0</v>
      </c>
      <c r="K130" s="216" t="s">
        <v>158</v>
      </c>
      <c r="L130" s="46"/>
      <c r="M130" s="221" t="s">
        <v>19</v>
      </c>
      <c r="N130" s="222" t="s">
        <v>43</v>
      </c>
      <c r="O130" s="86"/>
      <c r="P130" s="223">
        <f>O130*H130</f>
        <v>0</v>
      </c>
      <c r="Q130" s="223">
        <v>0</v>
      </c>
      <c r="R130" s="223">
        <f>Q130*H130</f>
        <v>0</v>
      </c>
      <c r="S130" s="223">
        <v>0</v>
      </c>
      <c r="T130" s="224">
        <f>S130*H130</f>
        <v>0</v>
      </c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R130" s="225" t="s">
        <v>253</v>
      </c>
      <c r="AT130" s="225" t="s">
        <v>154</v>
      </c>
      <c r="AU130" s="225" t="s">
        <v>81</v>
      </c>
      <c r="AY130" s="19" t="s">
        <v>152</v>
      </c>
      <c r="BE130" s="226">
        <f>IF(N130="základní",J130,0)</f>
        <v>0</v>
      </c>
      <c r="BF130" s="226">
        <f>IF(N130="snížená",J130,0)</f>
        <v>0</v>
      </c>
      <c r="BG130" s="226">
        <f>IF(N130="zákl. přenesená",J130,0)</f>
        <v>0</v>
      </c>
      <c r="BH130" s="226">
        <f>IF(N130="sníž. přenesená",J130,0)</f>
        <v>0</v>
      </c>
      <c r="BI130" s="226">
        <f>IF(N130="nulová",J130,0)</f>
        <v>0</v>
      </c>
      <c r="BJ130" s="19" t="s">
        <v>79</v>
      </c>
      <c r="BK130" s="226">
        <f>ROUND(I130*H130,2)</f>
        <v>0</v>
      </c>
      <c r="BL130" s="19" t="s">
        <v>253</v>
      </c>
      <c r="BM130" s="225" t="s">
        <v>1020</v>
      </c>
    </row>
    <row r="131" s="2" customFormat="1">
      <c r="A131" s="40"/>
      <c r="B131" s="41"/>
      <c r="C131" s="42"/>
      <c r="D131" s="227" t="s">
        <v>161</v>
      </c>
      <c r="E131" s="42"/>
      <c r="F131" s="228" t="s">
        <v>1021</v>
      </c>
      <c r="G131" s="42"/>
      <c r="H131" s="42"/>
      <c r="I131" s="229"/>
      <c r="J131" s="42"/>
      <c r="K131" s="42"/>
      <c r="L131" s="46"/>
      <c r="M131" s="230"/>
      <c r="N131" s="231"/>
      <c r="O131" s="86"/>
      <c r="P131" s="86"/>
      <c r="Q131" s="86"/>
      <c r="R131" s="86"/>
      <c r="S131" s="86"/>
      <c r="T131" s="87"/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T131" s="19" t="s">
        <v>161</v>
      </c>
      <c r="AU131" s="19" t="s">
        <v>81</v>
      </c>
    </row>
    <row r="132" s="2" customFormat="1" ht="16.5" customHeight="1">
      <c r="A132" s="40"/>
      <c r="B132" s="41"/>
      <c r="C132" s="265" t="s">
        <v>220</v>
      </c>
      <c r="D132" s="265" t="s">
        <v>298</v>
      </c>
      <c r="E132" s="266" t="s">
        <v>1022</v>
      </c>
      <c r="F132" s="267" t="s">
        <v>1023</v>
      </c>
      <c r="G132" s="268" t="s">
        <v>227</v>
      </c>
      <c r="H132" s="269">
        <v>200</v>
      </c>
      <c r="I132" s="270"/>
      <c r="J132" s="271">
        <f>ROUND(I132*H132,2)</f>
        <v>0</v>
      </c>
      <c r="K132" s="267" t="s">
        <v>158</v>
      </c>
      <c r="L132" s="272"/>
      <c r="M132" s="273" t="s">
        <v>19</v>
      </c>
      <c r="N132" s="274" t="s">
        <v>43</v>
      </c>
      <c r="O132" s="86"/>
      <c r="P132" s="223">
        <f>O132*H132</f>
        <v>0</v>
      </c>
      <c r="Q132" s="223">
        <v>0.00064000000000000005</v>
      </c>
      <c r="R132" s="223">
        <f>Q132*H132</f>
        <v>0.128</v>
      </c>
      <c r="S132" s="223">
        <v>0</v>
      </c>
      <c r="T132" s="224">
        <f>S132*H132</f>
        <v>0</v>
      </c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R132" s="225" t="s">
        <v>347</v>
      </c>
      <c r="AT132" s="225" t="s">
        <v>298</v>
      </c>
      <c r="AU132" s="225" t="s">
        <v>81</v>
      </c>
      <c r="AY132" s="19" t="s">
        <v>152</v>
      </c>
      <c r="BE132" s="226">
        <f>IF(N132="základní",J132,0)</f>
        <v>0</v>
      </c>
      <c r="BF132" s="226">
        <f>IF(N132="snížená",J132,0)</f>
        <v>0</v>
      </c>
      <c r="BG132" s="226">
        <f>IF(N132="zákl. přenesená",J132,0)</f>
        <v>0</v>
      </c>
      <c r="BH132" s="226">
        <f>IF(N132="sníž. přenesená",J132,0)</f>
        <v>0</v>
      </c>
      <c r="BI132" s="226">
        <f>IF(N132="nulová",J132,0)</f>
        <v>0</v>
      </c>
      <c r="BJ132" s="19" t="s">
        <v>79</v>
      </c>
      <c r="BK132" s="226">
        <f>ROUND(I132*H132,2)</f>
        <v>0</v>
      </c>
      <c r="BL132" s="19" t="s">
        <v>253</v>
      </c>
      <c r="BM132" s="225" t="s">
        <v>1024</v>
      </c>
    </row>
    <row r="133" s="2" customFormat="1">
      <c r="A133" s="40"/>
      <c r="B133" s="41"/>
      <c r="C133" s="42"/>
      <c r="D133" s="234" t="s">
        <v>1025</v>
      </c>
      <c r="E133" s="42"/>
      <c r="F133" s="280" t="s">
        <v>1026</v>
      </c>
      <c r="G133" s="42"/>
      <c r="H133" s="42"/>
      <c r="I133" s="229"/>
      <c r="J133" s="42"/>
      <c r="K133" s="42"/>
      <c r="L133" s="46"/>
      <c r="M133" s="230"/>
      <c r="N133" s="231"/>
      <c r="O133" s="86"/>
      <c r="P133" s="86"/>
      <c r="Q133" s="86"/>
      <c r="R133" s="86"/>
      <c r="S133" s="86"/>
      <c r="T133" s="87"/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T133" s="19" t="s">
        <v>1025</v>
      </c>
      <c r="AU133" s="19" t="s">
        <v>81</v>
      </c>
    </row>
    <row r="134" s="2" customFormat="1" ht="16.5" customHeight="1">
      <c r="A134" s="40"/>
      <c r="B134" s="41"/>
      <c r="C134" s="214" t="s">
        <v>8</v>
      </c>
      <c r="D134" s="214" t="s">
        <v>154</v>
      </c>
      <c r="E134" s="215" t="s">
        <v>1027</v>
      </c>
      <c r="F134" s="216" t="s">
        <v>1028</v>
      </c>
      <c r="G134" s="217" t="s">
        <v>157</v>
      </c>
      <c r="H134" s="218">
        <v>6</v>
      </c>
      <c r="I134" s="219"/>
      <c r="J134" s="220">
        <f>ROUND(I134*H134,2)</f>
        <v>0</v>
      </c>
      <c r="K134" s="216" t="s">
        <v>19</v>
      </c>
      <c r="L134" s="46"/>
      <c r="M134" s="221" t="s">
        <v>19</v>
      </c>
      <c r="N134" s="222" t="s">
        <v>43</v>
      </c>
      <c r="O134" s="86"/>
      <c r="P134" s="223">
        <f>O134*H134</f>
        <v>0</v>
      </c>
      <c r="Q134" s="223">
        <v>0</v>
      </c>
      <c r="R134" s="223">
        <f>Q134*H134</f>
        <v>0</v>
      </c>
      <c r="S134" s="223">
        <v>0</v>
      </c>
      <c r="T134" s="224">
        <f>S134*H134</f>
        <v>0</v>
      </c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R134" s="225" t="s">
        <v>253</v>
      </c>
      <c r="AT134" s="225" t="s">
        <v>154</v>
      </c>
      <c r="AU134" s="225" t="s">
        <v>81</v>
      </c>
      <c r="AY134" s="19" t="s">
        <v>152</v>
      </c>
      <c r="BE134" s="226">
        <f>IF(N134="základní",J134,0)</f>
        <v>0</v>
      </c>
      <c r="BF134" s="226">
        <f>IF(N134="snížená",J134,0)</f>
        <v>0</v>
      </c>
      <c r="BG134" s="226">
        <f>IF(N134="zákl. přenesená",J134,0)</f>
        <v>0</v>
      </c>
      <c r="BH134" s="226">
        <f>IF(N134="sníž. přenesená",J134,0)</f>
        <v>0</v>
      </c>
      <c r="BI134" s="226">
        <f>IF(N134="nulová",J134,0)</f>
        <v>0</v>
      </c>
      <c r="BJ134" s="19" t="s">
        <v>79</v>
      </c>
      <c r="BK134" s="226">
        <f>ROUND(I134*H134,2)</f>
        <v>0</v>
      </c>
      <c r="BL134" s="19" t="s">
        <v>253</v>
      </c>
      <c r="BM134" s="225" t="s">
        <v>1029</v>
      </c>
    </row>
    <row r="135" s="2" customFormat="1" ht="16.5" customHeight="1">
      <c r="A135" s="40"/>
      <c r="B135" s="41"/>
      <c r="C135" s="214" t="s">
        <v>231</v>
      </c>
      <c r="D135" s="214" t="s">
        <v>154</v>
      </c>
      <c r="E135" s="215" t="s">
        <v>1030</v>
      </c>
      <c r="F135" s="216" t="s">
        <v>1031</v>
      </c>
      <c r="G135" s="217" t="s">
        <v>157</v>
      </c>
      <c r="H135" s="218">
        <v>6</v>
      </c>
      <c r="I135" s="219"/>
      <c r="J135" s="220">
        <f>ROUND(I135*H135,2)</f>
        <v>0</v>
      </c>
      <c r="K135" s="216" t="s">
        <v>158</v>
      </c>
      <c r="L135" s="46"/>
      <c r="M135" s="221" t="s">
        <v>19</v>
      </c>
      <c r="N135" s="222" t="s">
        <v>43</v>
      </c>
      <c r="O135" s="86"/>
      <c r="P135" s="223">
        <f>O135*H135</f>
        <v>0</v>
      </c>
      <c r="Q135" s="223">
        <v>0</v>
      </c>
      <c r="R135" s="223">
        <f>Q135*H135</f>
        <v>0</v>
      </c>
      <c r="S135" s="223">
        <v>0</v>
      </c>
      <c r="T135" s="224">
        <f>S135*H135</f>
        <v>0</v>
      </c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R135" s="225" t="s">
        <v>253</v>
      </c>
      <c r="AT135" s="225" t="s">
        <v>154</v>
      </c>
      <c r="AU135" s="225" t="s">
        <v>81</v>
      </c>
      <c r="AY135" s="19" t="s">
        <v>152</v>
      </c>
      <c r="BE135" s="226">
        <f>IF(N135="základní",J135,0)</f>
        <v>0</v>
      </c>
      <c r="BF135" s="226">
        <f>IF(N135="snížená",J135,0)</f>
        <v>0</v>
      </c>
      <c r="BG135" s="226">
        <f>IF(N135="zákl. přenesená",J135,0)</f>
        <v>0</v>
      </c>
      <c r="BH135" s="226">
        <f>IF(N135="sníž. přenesená",J135,0)</f>
        <v>0</v>
      </c>
      <c r="BI135" s="226">
        <f>IF(N135="nulová",J135,0)</f>
        <v>0</v>
      </c>
      <c r="BJ135" s="19" t="s">
        <v>79</v>
      </c>
      <c r="BK135" s="226">
        <f>ROUND(I135*H135,2)</f>
        <v>0</v>
      </c>
      <c r="BL135" s="19" t="s">
        <v>253</v>
      </c>
      <c r="BM135" s="225" t="s">
        <v>1032</v>
      </c>
    </row>
    <row r="136" s="2" customFormat="1">
      <c r="A136" s="40"/>
      <c r="B136" s="41"/>
      <c r="C136" s="42"/>
      <c r="D136" s="227" t="s">
        <v>161</v>
      </c>
      <c r="E136" s="42"/>
      <c r="F136" s="228" t="s">
        <v>1033</v>
      </c>
      <c r="G136" s="42"/>
      <c r="H136" s="42"/>
      <c r="I136" s="229"/>
      <c r="J136" s="42"/>
      <c r="K136" s="42"/>
      <c r="L136" s="46"/>
      <c r="M136" s="230"/>
      <c r="N136" s="231"/>
      <c r="O136" s="86"/>
      <c r="P136" s="86"/>
      <c r="Q136" s="86"/>
      <c r="R136" s="86"/>
      <c r="S136" s="86"/>
      <c r="T136" s="87"/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T136" s="19" t="s">
        <v>161</v>
      </c>
      <c r="AU136" s="19" t="s">
        <v>81</v>
      </c>
    </row>
    <row r="137" s="2" customFormat="1" ht="16.5" customHeight="1">
      <c r="A137" s="40"/>
      <c r="B137" s="41"/>
      <c r="C137" s="214" t="s">
        <v>236</v>
      </c>
      <c r="D137" s="214" t="s">
        <v>154</v>
      </c>
      <c r="E137" s="215" t="s">
        <v>1034</v>
      </c>
      <c r="F137" s="216" t="s">
        <v>1035</v>
      </c>
      <c r="G137" s="217" t="s">
        <v>1036</v>
      </c>
      <c r="H137" s="281"/>
      <c r="I137" s="219"/>
      <c r="J137" s="220">
        <f>ROUND(I137*H137,2)</f>
        <v>0</v>
      </c>
      <c r="K137" s="216" t="s">
        <v>158</v>
      </c>
      <c r="L137" s="46"/>
      <c r="M137" s="221" t="s">
        <v>19</v>
      </c>
      <c r="N137" s="222" t="s">
        <v>43</v>
      </c>
      <c r="O137" s="86"/>
      <c r="P137" s="223">
        <f>O137*H137</f>
        <v>0</v>
      </c>
      <c r="Q137" s="223">
        <v>0</v>
      </c>
      <c r="R137" s="223">
        <f>Q137*H137</f>
        <v>0</v>
      </c>
      <c r="S137" s="223">
        <v>0</v>
      </c>
      <c r="T137" s="224">
        <f>S137*H137</f>
        <v>0</v>
      </c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R137" s="225" t="s">
        <v>253</v>
      </c>
      <c r="AT137" s="225" t="s">
        <v>154</v>
      </c>
      <c r="AU137" s="225" t="s">
        <v>81</v>
      </c>
      <c r="AY137" s="19" t="s">
        <v>152</v>
      </c>
      <c r="BE137" s="226">
        <f>IF(N137="základní",J137,0)</f>
        <v>0</v>
      </c>
      <c r="BF137" s="226">
        <f>IF(N137="snížená",J137,0)</f>
        <v>0</v>
      </c>
      <c r="BG137" s="226">
        <f>IF(N137="zákl. přenesená",J137,0)</f>
        <v>0</v>
      </c>
      <c r="BH137" s="226">
        <f>IF(N137="sníž. přenesená",J137,0)</f>
        <v>0</v>
      </c>
      <c r="BI137" s="226">
        <f>IF(N137="nulová",J137,0)</f>
        <v>0</v>
      </c>
      <c r="BJ137" s="19" t="s">
        <v>79</v>
      </c>
      <c r="BK137" s="226">
        <f>ROUND(I137*H137,2)</f>
        <v>0</v>
      </c>
      <c r="BL137" s="19" t="s">
        <v>253</v>
      </c>
      <c r="BM137" s="225" t="s">
        <v>1037</v>
      </c>
    </row>
    <row r="138" s="2" customFormat="1">
      <c r="A138" s="40"/>
      <c r="B138" s="41"/>
      <c r="C138" s="42"/>
      <c r="D138" s="227" t="s">
        <v>161</v>
      </c>
      <c r="E138" s="42"/>
      <c r="F138" s="228" t="s">
        <v>1038</v>
      </c>
      <c r="G138" s="42"/>
      <c r="H138" s="42"/>
      <c r="I138" s="229"/>
      <c r="J138" s="42"/>
      <c r="K138" s="42"/>
      <c r="L138" s="46"/>
      <c r="M138" s="230"/>
      <c r="N138" s="231"/>
      <c r="O138" s="86"/>
      <c r="P138" s="86"/>
      <c r="Q138" s="86"/>
      <c r="R138" s="86"/>
      <c r="S138" s="86"/>
      <c r="T138" s="87"/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T138" s="19" t="s">
        <v>161</v>
      </c>
      <c r="AU138" s="19" t="s">
        <v>81</v>
      </c>
    </row>
    <row r="139" s="12" customFormat="1" ht="22.8" customHeight="1">
      <c r="A139" s="12"/>
      <c r="B139" s="198"/>
      <c r="C139" s="199"/>
      <c r="D139" s="200" t="s">
        <v>71</v>
      </c>
      <c r="E139" s="212" t="s">
        <v>1039</v>
      </c>
      <c r="F139" s="212" t="s">
        <v>1040</v>
      </c>
      <c r="G139" s="199"/>
      <c r="H139" s="199"/>
      <c r="I139" s="202"/>
      <c r="J139" s="213">
        <f>BK139</f>
        <v>0</v>
      </c>
      <c r="K139" s="199"/>
      <c r="L139" s="204"/>
      <c r="M139" s="205"/>
      <c r="N139" s="206"/>
      <c r="O139" s="206"/>
      <c r="P139" s="207">
        <f>SUM(P140:P147)</f>
        <v>0</v>
      </c>
      <c r="Q139" s="206"/>
      <c r="R139" s="207">
        <f>SUM(R140:R147)</f>
        <v>0.0036399999999999996</v>
      </c>
      <c r="S139" s="206"/>
      <c r="T139" s="208">
        <f>SUM(T140:T147)</f>
        <v>0</v>
      </c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R139" s="209" t="s">
        <v>81</v>
      </c>
      <c r="AT139" s="210" t="s">
        <v>71</v>
      </c>
      <c r="AU139" s="210" t="s">
        <v>79</v>
      </c>
      <c r="AY139" s="209" t="s">
        <v>152</v>
      </c>
      <c r="BK139" s="211">
        <f>SUM(BK140:BK147)</f>
        <v>0</v>
      </c>
    </row>
    <row r="140" s="2" customFormat="1" ht="16.5" customHeight="1">
      <c r="A140" s="40"/>
      <c r="B140" s="41"/>
      <c r="C140" s="214" t="s">
        <v>246</v>
      </c>
      <c r="D140" s="214" t="s">
        <v>154</v>
      </c>
      <c r="E140" s="215" t="s">
        <v>1041</v>
      </c>
      <c r="F140" s="216" t="s">
        <v>1042</v>
      </c>
      <c r="G140" s="217" t="s">
        <v>227</v>
      </c>
      <c r="H140" s="218">
        <v>150</v>
      </c>
      <c r="I140" s="219"/>
      <c r="J140" s="220">
        <f>ROUND(I140*H140,2)</f>
        <v>0</v>
      </c>
      <c r="K140" s="216" t="s">
        <v>19</v>
      </c>
      <c r="L140" s="46"/>
      <c r="M140" s="221" t="s">
        <v>19</v>
      </c>
      <c r="N140" s="222" t="s">
        <v>43</v>
      </c>
      <c r="O140" s="86"/>
      <c r="P140" s="223">
        <f>O140*H140</f>
        <v>0</v>
      </c>
      <c r="Q140" s="223">
        <v>0</v>
      </c>
      <c r="R140" s="223">
        <f>Q140*H140</f>
        <v>0</v>
      </c>
      <c r="S140" s="223">
        <v>0</v>
      </c>
      <c r="T140" s="224">
        <f>S140*H140</f>
        <v>0</v>
      </c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R140" s="225" t="s">
        <v>253</v>
      </c>
      <c r="AT140" s="225" t="s">
        <v>154</v>
      </c>
      <c r="AU140" s="225" t="s">
        <v>81</v>
      </c>
      <c r="AY140" s="19" t="s">
        <v>152</v>
      </c>
      <c r="BE140" s="226">
        <f>IF(N140="základní",J140,0)</f>
        <v>0</v>
      </c>
      <c r="BF140" s="226">
        <f>IF(N140="snížená",J140,0)</f>
        <v>0</v>
      </c>
      <c r="BG140" s="226">
        <f>IF(N140="zákl. přenesená",J140,0)</f>
        <v>0</v>
      </c>
      <c r="BH140" s="226">
        <f>IF(N140="sníž. přenesená",J140,0)</f>
        <v>0</v>
      </c>
      <c r="BI140" s="226">
        <f>IF(N140="nulová",J140,0)</f>
        <v>0</v>
      </c>
      <c r="BJ140" s="19" t="s">
        <v>79</v>
      </c>
      <c r="BK140" s="226">
        <f>ROUND(I140*H140,2)</f>
        <v>0</v>
      </c>
      <c r="BL140" s="19" t="s">
        <v>253</v>
      </c>
      <c r="BM140" s="225" t="s">
        <v>1043</v>
      </c>
    </row>
    <row r="141" s="2" customFormat="1" ht="16.5" customHeight="1">
      <c r="A141" s="40"/>
      <c r="B141" s="41"/>
      <c r="C141" s="265" t="s">
        <v>253</v>
      </c>
      <c r="D141" s="265" t="s">
        <v>298</v>
      </c>
      <c r="E141" s="266" t="s">
        <v>1044</v>
      </c>
      <c r="F141" s="267" t="s">
        <v>1045</v>
      </c>
      <c r="G141" s="268" t="s">
        <v>301</v>
      </c>
      <c r="H141" s="269">
        <v>150</v>
      </c>
      <c r="I141" s="270"/>
      <c r="J141" s="271">
        <f>ROUND(I141*H141,2)</f>
        <v>0</v>
      </c>
      <c r="K141" s="267" t="s">
        <v>19</v>
      </c>
      <c r="L141" s="272"/>
      <c r="M141" s="273" t="s">
        <v>19</v>
      </c>
      <c r="N141" s="274" t="s">
        <v>43</v>
      </c>
      <c r="O141" s="86"/>
      <c r="P141" s="223">
        <f>O141*H141</f>
        <v>0</v>
      </c>
      <c r="Q141" s="223">
        <v>0</v>
      </c>
      <c r="R141" s="223">
        <f>Q141*H141</f>
        <v>0</v>
      </c>
      <c r="S141" s="223">
        <v>0</v>
      </c>
      <c r="T141" s="224">
        <f>S141*H141</f>
        <v>0</v>
      </c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R141" s="225" t="s">
        <v>347</v>
      </c>
      <c r="AT141" s="225" t="s">
        <v>298</v>
      </c>
      <c r="AU141" s="225" t="s">
        <v>81</v>
      </c>
      <c r="AY141" s="19" t="s">
        <v>152</v>
      </c>
      <c r="BE141" s="226">
        <f>IF(N141="základní",J141,0)</f>
        <v>0</v>
      </c>
      <c r="BF141" s="226">
        <f>IF(N141="snížená",J141,0)</f>
        <v>0</v>
      </c>
      <c r="BG141" s="226">
        <f>IF(N141="zákl. přenesená",J141,0)</f>
        <v>0</v>
      </c>
      <c r="BH141" s="226">
        <f>IF(N141="sníž. přenesená",J141,0)</f>
        <v>0</v>
      </c>
      <c r="BI141" s="226">
        <f>IF(N141="nulová",J141,0)</f>
        <v>0</v>
      </c>
      <c r="BJ141" s="19" t="s">
        <v>79</v>
      </c>
      <c r="BK141" s="226">
        <f>ROUND(I141*H141,2)</f>
        <v>0</v>
      </c>
      <c r="BL141" s="19" t="s">
        <v>253</v>
      </c>
      <c r="BM141" s="225" t="s">
        <v>1046</v>
      </c>
    </row>
    <row r="142" s="2" customFormat="1" ht="16.5" customHeight="1">
      <c r="A142" s="40"/>
      <c r="B142" s="41"/>
      <c r="C142" s="265" t="s">
        <v>261</v>
      </c>
      <c r="D142" s="265" t="s">
        <v>298</v>
      </c>
      <c r="E142" s="266" t="s">
        <v>1047</v>
      </c>
      <c r="F142" s="267" t="s">
        <v>1048</v>
      </c>
      <c r="G142" s="268" t="s">
        <v>157</v>
      </c>
      <c r="H142" s="269">
        <v>6</v>
      </c>
      <c r="I142" s="270"/>
      <c r="J142" s="271">
        <f>ROUND(I142*H142,2)</f>
        <v>0</v>
      </c>
      <c r="K142" s="267" t="s">
        <v>19</v>
      </c>
      <c r="L142" s="272"/>
      <c r="M142" s="273" t="s">
        <v>19</v>
      </c>
      <c r="N142" s="274" t="s">
        <v>43</v>
      </c>
      <c r="O142" s="86"/>
      <c r="P142" s="223">
        <f>O142*H142</f>
        <v>0</v>
      </c>
      <c r="Q142" s="223">
        <v>0</v>
      </c>
      <c r="R142" s="223">
        <f>Q142*H142</f>
        <v>0</v>
      </c>
      <c r="S142" s="223">
        <v>0</v>
      </c>
      <c r="T142" s="224">
        <f>S142*H142</f>
        <v>0</v>
      </c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R142" s="225" t="s">
        <v>347</v>
      </c>
      <c r="AT142" s="225" t="s">
        <v>298</v>
      </c>
      <c r="AU142" s="225" t="s">
        <v>81</v>
      </c>
      <c r="AY142" s="19" t="s">
        <v>152</v>
      </c>
      <c r="BE142" s="226">
        <f>IF(N142="základní",J142,0)</f>
        <v>0</v>
      </c>
      <c r="BF142" s="226">
        <f>IF(N142="snížená",J142,0)</f>
        <v>0</v>
      </c>
      <c r="BG142" s="226">
        <f>IF(N142="zákl. přenesená",J142,0)</f>
        <v>0</v>
      </c>
      <c r="BH142" s="226">
        <f>IF(N142="sníž. přenesená",J142,0)</f>
        <v>0</v>
      </c>
      <c r="BI142" s="226">
        <f>IF(N142="nulová",J142,0)</f>
        <v>0</v>
      </c>
      <c r="BJ142" s="19" t="s">
        <v>79</v>
      </c>
      <c r="BK142" s="226">
        <f>ROUND(I142*H142,2)</f>
        <v>0</v>
      </c>
      <c r="BL142" s="19" t="s">
        <v>253</v>
      </c>
      <c r="BM142" s="225" t="s">
        <v>1049</v>
      </c>
    </row>
    <row r="143" s="2" customFormat="1" ht="16.5" customHeight="1">
      <c r="A143" s="40"/>
      <c r="B143" s="41"/>
      <c r="C143" s="265" t="s">
        <v>267</v>
      </c>
      <c r="D143" s="265" t="s">
        <v>298</v>
      </c>
      <c r="E143" s="266" t="s">
        <v>1050</v>
      </c>
      <c r="F143" s="267" t="s">
        <v>1051</v>
      </c>
      <c r="G143" s="268" t="s">
        <v>157</v>
      </c>
      <c r="H143" s="269">
        <v>10</v>
      </c>
      <c r="I143" s="270"/>
      <c r="J143" s="271">
        <f>ROUND(I143*H143,2)</f>
        <v>0</v>
      </c>
      <c r="K143" s="267" t="s">
        <v>19</v>
      </c>
      <c r="L143" s="272"/>
      <c r="M143" s="273" t="s">
        <v>19</v>
      </c>
      <c r="N143" s="274" t="s">
        <v>43</v>
      </c>
      <c r="O143" s="86"/>
      <c r="P143" s="223">
        <f>O143*H143</f>
        <v>0</v>
      </c>
      <c r="Q143" s="223">
        <v>0</v>
      </c>
      <c r="R143" s="223">
        <f>Q143*H143</f>
        <v>0</v>
      </c>
      <c r="S143" s="223">
        <v>0</v>
      </c>
      <c r="T143" s="224">
        <f>S143*H143</f>
        <v>0</v>
      </c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R143" s="225" t="s">
        <v>347</v>
      </c>
      <c r="AT143" s="225" t="s">
        <v>298</v>
      </c>
      <c r="AU143" s="225" t="s">
        <v>81</v>
      </c>
      <c r="AY143" s="19" t="s">
        <v>152</v>
      </c>
      <c r="BE143" s="226">
        <f>IF(N143="základní",J143,0)</f>
        <v>0</v>
      </c>
      <c r="BF143" s="226">
        <f>IF(N143="snížená",J143,0)</f>
        <v>0</v>
      </c>
      <c r="BG143" s="226">
        <f>IF(N143="zákl. přenesená",J143,0)</f>
        <v>0</v>
      </c>
      <c r="BH143" s="226">
        <f>IF(N143="sníž. přenesená",J143,0)</f>
        <v>0</v>
      </c>
      <c r="BI143" s="226">
        <f>IF(N143="nulová",J143,0)</f>
        <v>0</v>
      </c>
      <c r="BJ143" s="19" t="s">
        <v>79</v>
      </c>
      <c r="BK143" s="226">
        <f>ROUND(I143*H143,2)</f>
        <v>0</v>
      </c>
      <c r="BL143" s="19" t="s">
        <v>253</v>
      </c>
      <c r="BM143" s="225" t="s">
        <v>1052</v>
      </c>
    </row>
    <row r="144" s="2" customFormat="1" ht="16.5" customHeight="1">
      <c r="A144" s="40"/>
      <c r="B144" s="41"/>
      <c r="C144" s="265" t="s">
        <v>272</v>
      </c>
      <c r="D144" s="265" t="s">
        <v>298</v>
      </c>
      <c r="E144" s="266" t="s">
        <v>1053</v>
      </c>
      <c r="F144" s="267" t="s">
        <v>1054</v>
      </c>
      <c r="G144" s="268" t="s">
        <v>157</v>
      </c>
      <c r="H144" s="269">
        <v>14</v>
      </c>
      <c r="I144" s="270"/>
      <c r="J144" s="271">
        <f>ROUND(I144*H144,2)</f>
        <v>0</v>
      </c>
      <c r="K144" s="267" t="s">
        <v>158</v>
      </c>
      <c r="L144" s="272"/>
      <c r="M144" s="273" t="s">
        <v>19</v>
      </c>
      <c r="N144" s="274" t="s">
        <v>43</v>
      </c>
      <c r="O144" s="86"/>
      <c r="P144" s="223">
        <f>O144*H144</f>
        <v>0</v>
      </c>
      <c r="Q144" s="223">
        <v>0.00025999999999999998</v>
      </c>
      <c r="R144" s="223">
        <f>Q144*H144</f>
        <v>0.0036399999999999996</v>
      </c>
      <c r="S144" s="223">
        <v>0</v>
      </c>
      <c r="T144" s="224">
        <f>S144*H144</f>
        <v>0</v>
      </c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R144" s="225" t="s">
        <v>347</v>
      </c>
      <c r="AT144" s="225" t="s">
        <v>298</v>
      </c>
      <c r="AU144" s="225" t="s">
        <v>81</v>
      </c>
      <c r="AY144" s="19" t="s">
        <v>152</v>
      </c>
      <c r="BE144" s="226">
        <f>IF(N144="základní",J144,0)</f>
        <v>0</v>
      </c>
      <c r="BF144" s="226">
        <f>IF(N144="snížená",J144,0)</f>
        <v>0</v>
      </c>
      <c r="BG144" s="226">
        <f>IF(N144="zákl. přenesená",J144,0)</f>
        <v>0</v>
      </c>
      <c r="BH144" s="226">
        <f>IF(N144="sníž. přenesená",J144,0)</f>
        <v>0</v>
      </c>
      <c r="BI144" s="226">
        <f>IF(N144="nulová",J144,0)</f>
        <v>0</v>
      </c>
      <c r="BJ144" s="19" t="s">
        <v>79</v>
      </c>
      <c r="BK144" s="226">
        <f>ROUND(I144*H144,2)</f>
        <v>0</v>
      </c>
      <c r="BL144" s="19" t="s">
        <v>253</v>
      </c>
      <c r="BM144" s="225" t="s">
        <v>1055</v>
      </c>
    </row>
    <row r="145" s="2" customFormat="1" ht="16.5" customHeight="1">
      <c r="A145" s="40"/>
      <c r="B145" s="41"/>
      <c r="C145" s="214" t="s">
        <v>165</v>
      </c>
      <c r="D145" s="214" t="s">
        <v>154</v>
      </c>
      <c r="E145" s="215" t="s">
        <v>1056</v>
      </c>
      <c r="F145" s="216" t="s">
        <v>1057</v>
      </c>
      <c r="G145" s="217" t="s">
        <v>227</v>
      </c>
      <c r="H145" s="218">
        <v>20</v>
      </c>
      <c r="I145" s="219"/>
      <c r="J145" s="220">
        <f>ROUND(I145*H145,2)</f>
        <v>0</v>
      </c>
      <c r="K145" s="216" t="s">
        <v>19</v>
      </c>
      <c r="L145" s="46"/>
      <c r="M145" s="221" t="s">
        <v>19</v>
      </c>
      <c r="N145" s="222" t="s">
        <v>43</v>
      </c>
      <c r="O145" s="86"/>
      <c r="P145" s="223">
        <f>O145*H145</f>
        <v>0</v>
      </c>
      <c r="Q145" s="223">
        <v>0</v>
      </c>
      <c r="R145" s="223">
        <f>Q145*H145</f>
        <v>0</v>
      </c>
      <c r="S145" s="223">
        <v>0</v>
      </c>
      <c r="T145" s="224">
        <f>S145*H145</f>
        <v>0</v>
      </c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R145" s="225" t="s">
        <v>253</v>
      </c>
      <c r="AT145" s="225" t="s">
        <v>154</v>
      </c>
      <c r="AU145" s="225" t="s">
        <v>81</v>
      </c>
      <c r="AY145" s="19" t="s">
        <v>152</v>
      </c>
      <c r="BE145" s="226">
        <f>IF(N145="základní",J145,0)</f>
        <v>0</v>
      </c>
      <c r="BF145" s="226">
        <f>IF(N145="snížená",J145,0)</f>
        <v>0</v>
      </c>
      <c r="BG145" s="226">
        <f>IF(N145="zákl. přenesená",J145,0)</f>
        <v>0</v>
      </c>
      <c r="BH145" s="226">
        <f>IF(N145="sníž. přenesená",J145,0)</f>
        <v>0</v>
      </c>
      <c r="BI145" s="226">
        <f>IF(N145="nulová",J145,0)</f>
        <v>0</v>
      </c>
      <c r="BJ145" s="19" t="s">
        <v>79</v>
      </c>
      <c r="BK145" s="226">
        <f>ROUND(I145*H145,2)</f>
        <v>0</v>
      </c>
      <c r="BL145" s="19" t="s">
        <v>253</v>
      </c>
      <c r="BM145" s="225" t="s">
        <v>1058</v>
      </c>
    </row>
    <row r="146" s="2" customFormat="1" ht="16.5" customHeight="1">
      <c r="A146" s="40"/>
      <c r="B146" s="41"/>
      <c r="C146" s="265" t="s">
        <v>7</v>
      </c>
      <c r="D146" s="265" t="s">
        <v>298</v>
      </c>
      <c r="E146" s="266" t="s">
        <v>1059</v>
      </c>
      <c r="F146" s="267" t="s">
        <v>1060</v>
      </c>
      <c r="G146" s="268" t="s">
        <v>301</v>
      </c>
      <c r="H146" s="269">
        <v>20</v>
      </c>
      <c r="I146" s="270"/>
      <c r="J146" s="271">
        <f>ROUND(I146*H146,2)</f>
        <v>0</v>
      </c>
      <c r="K146" s="267" t="s">
        <v>19</v>
      </c>
      <c r="L146" s="272"/>
      <c r="M146" s="273" t="s">
        <v>19</v>
      </c>
      <c r="N146" s="274" t="s">
        <v>43</v>
      </c>
      <c r="O146" s="86"/>
      <c r="P146" s="223">
        <f>O146*H146</f>
        <v>0</v>
      </c>
      <c r="Q146" s="223">
        <v>0</v>
      </c>
      <c r="R146" s="223">
        <f>Q146*H146</f>
        <v>0</v>
      </c>
      <c r="S146" s="223">
        <v>0</v>
      </c>
      <c r="T146" s="224">
        <f>S146*H146</f>
        <v>0</v>
      </c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R146" s="225" t="s">
        <v>347</v>
      </c>
      <c r="AT146" s="225" t="s">
        <v>298</v>
      </c>
      <c r="AU146" s="225" t="s">
        <v>81</v>
      </c>
      <c r="AY146" s="19" t="s">
        <v>152</v>
      </c>
      <c r="BE146" s="226">
        <f>IF(N146="základní",J146,0)</f>
        <v>0</v>
      </c>
      <c r="BF146" s="226">
        <f>IF(N146="snížená",J146,0)</f>
        <v>0</v>
      </c>
      <c r="BG146" s="226">
        <f>IF(N146="zákl. přenesená",J146,0)</f>
        <v>0</v>
      </c>
      <c r="BH146" s="226">
        <f>IF(N146="sníž. přenesená",J146,0)</f>
        <v>0</v>
      </c>
      <c r="BI146" s="226">
        <f>IF(N146="nulová",J146,0)</f>
        <v>0</v>
      </c>
      <c r="BJ146" s="19" t="s">
        <v>79</v>
      </c>
      <c r="BK146" s="226">
        <f>ROUND(I146*H146,2)</f>
        <v>0</v>
      </c>
      <c r="BL146" s="19" t="s">
        <v>253</v>
      </c>
      <c r="BM146" s="225" t="s">
        <v>1061</v>
      </c>
    </row>
    <row r="147" s="2" customFormat="1" ht="16.5" customHeight="1">
      <c r="A147" s="40"/>
      <c r="B147" s="41"/>
      <c r="C147" s="214" t="s">
        <v>291</v>
      </c>
      <c r="D147" s="214" t="s">
        <v>154</v>
      </c>
      <c r="E147" s="215" t="s">
        <v>1062</v>
      </c>
      <c r="F147" s="216" t="s">
        <v>1063</v>
      </c>
      <c r="G147" s="217" t="s">
        <v>1036</v>
      </c>
      <c r="H147" s="281"/>
      <c r="I147" s="219"/>
      <c r="J147" s="220">
        <f>ROUND(I147*H147,2)</f>
        <v>0</v>
      </c>
      <c r="K147" s="216" t="s">
        <v>19</v>
      </c>
      <c r="L147" s="46"/>
      <c r="M147" s="221" t="s">
        <v>19</v>
      </c>
      <c r="N147" s="222" t="s">
        <v>43</v>
      </c>
      <c r="O147" s="86"/>
      <c r="P147" s="223">
        <f>O147*H147</f>
        <v>0</v>
      </c>
      <c r="Q147" s="223">
        <v>0</v>
      </c>
      <c r="R147" s="223">
        <f>Q147*H147</f>
        <v>0</v>
      </c>
      <c r="S147" s="223">
        <v>0</v>
      </c>
      <c r="T147" s="224">
        <f>S147*H147</f>
        <v>0</v>
      </c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R147" s="225" t="s">
        <v>253</v>
      </c>
      <c r="AT147" s="225" t="s">
        <v>154</v>
      </c>
      <c r="AU147" s="225" t="s">
        <v>81</v>
      </c>
      <c r="AY147" s="19" t="s">
        <v>152</v>
      </c>
      <c r="BE147" s="226">
        <f>IF(N147="základní",J147,0)</f>
        <v>0</v>
      </c>
      <c r="BF147" s="226">
        <f>IF(N147="snížená",J147,0)</f>
        <v>0</v>
      </c>
      <c r="BG147" s="226">
        <f>IF(N147="zákl. přenesená",J147,0)</f>
        <v>0</v>
      </c>
      <c r="BH147" s="226">
        <f>IF(N147="sníž. přenesená",J147,0)</f>
        <v>0</v>
      </c>
      <c r="BI147" s="226">
        <f>IF(N147="nulová",J147,0)</f>
        <v>0</v>
      </c>
      <c r="BJ147" s="19" t="s">
        <v>79</v>
      </c>
      <c r="BK147" s="226">
        <f>ROUND(I147*H147,2)</f>
        <v>0</v>
      </c>
      <c r="BL147" s="19" t="s">
        <v>253</v>
      </c>
      <c r="BM147" s="225" t="s">
        <v>1064</v>
      </c>
    </row>
    <row r="148" s="12" customFormat="1" ht="22.8" customHeight="1">
      <c r="A148" s="12"/>
      <c r="B148" s="198"/>
      <c r="C148" s="199"/>
      <c r="D148" s="200" t="s">
        <v>71</v>
      </c>
      <c r="E148" s="212" t="s">
        <v>1065</v>
      </c>
      <c r="F148" s="212" t="s">
        <v>1066</v>
      </c>
      <c r="G148" s="199"/>
      <c r="H148" s="199"/>
      <c r="I148" s="202"/>
      <c r="J148" s="213">
        <f>BK148</f>
        <v>0</v>
      </c>
      <c r="K148" s="199"/>
      <c r="L148" s="204"/>
      <c r="M148" s="205"/>
      <c r="N148" s="206"/>
      <c r="O148" s="206"/>
      <c r="P148" s="207">
        <f>P149+SUM(P150:P159)</f>
        <v>0</v>
      </c>
      <c r="Q148" s="206"/>
      <c r="R148" s="207">
        <f>R149+SUM(R150:R159)</f>
        <v>0.0011800000000000001</v>
      </c>
      <c r="S148" s="206"/>
      <c r="T148" s="208">
        <f>T149+SUM(T150:T159)</f>
        <v>0</v>
      </c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R148" s="209" t="s">
        <v>81</v>
      </c>
      <c r="AT148" s="210" t="s">
        <v>71</v>
      </c>
      <c r="AU148" s="210" t="s">
        <v>79</v>
      </c>
      <c r="AY148" s="209" t="s">
        <v>152</v>
      </c>
      <c r="BK148" s="211">
        <f>BK149+SUM(BK150:BK159)</f>
        <v>0</v>
      </c>
    </row>
    <row r="149" s="2" customFormat="1" ht="16.5" customHeight="1">
      <c r="A149" s="40"/>
      <c r="B149" s="41"/>
      <c r="C149" s="214" t="s">
        <v>297</v>
      </c>
      <c r="D149" s="214" t="s">
        <v>154</v>
      </c>
      <c r="E149" s="215" t="s">
        <v>1067</v>
      </c>
      <c r="F149" s="216" t="s">
        <v>1068</v>
      </c>
      <c r="G149" s="217" t="s">
        <v>157</v>
      </c>
      <c r="H149" s="218">
        <v>6</v>
      </c>
      <c r="I149" s="219"/>
      <c r="J149" s="220">
        <f>ROUND(I149*H149,2)</f>
        <v>0</v>
      </c>
      <c r="K149" s="216" t="s">
        <v>19</v>
      </c>
      <c r="L149" s="46"/>
      <c r="M149" s="221" t="s">
        <v>19</v>
      </c>
      <c r="N149" s="222" t="s">
        <v>43</v>
      </c>
      <c r="O149" s="86"/>
      <c r="P149" s="223">
        <f>O149*H149</f>
        <v>0</v>
      </c>
      <c r="Q149" s="223">
        <v>0</v>
      </c>
      <c r="R149" s="223">
        <f>Q149*H149</f>
        <v>0</v>
      </c>
      <c r="S149" s="223">
        <v>0</v>
      </c>
      <c r="T149" s="224">
        <f>S149*H149</f>
        <v>0</v>
      </c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R149" s="225" t="s">
        <v>253</v>
      </c>
      <c r="AT149" s="225" t="s">
        <v>154</v>
      </c>
      <c r="AU149" s="225" t="s">
        <v>81</v>
      </c>
      <c r="AY149" s="19" t="s">
        <v>152</v>
      </c>
      <c r="BE149" s="226">
        <f>IF(N149="základní",J149,0)</f>
        <v>0</v>
      </c>
      <c r="BF149" s="226">
        <f>IF(N149="snížená",J149,0)</f>
        <v>0</v>
      </c>
      <c r="BG149" s="226">
        <f>IF(N149="zákl. přenesená",J149,0)</f>
        <v>0</v>
      </c>
      <c r="BH149" s="226">
        <f>IF(N149="sníž. přenesená",J149,0)</f>
        <v>0</v>
      </c>
      <c r="BI149" s="226">
        <f>IF(N149="nulová",J149,0)</f>
        <v>0</v>
      </c>
      <c r="BJ149" s="19" t="s">
        <v>79</v>
      </c>
      <c r="BK149" s="226">
        <f>ROUND(I149*H149,2)</f>
        <v>0</v>
      </c>
      <c r="BL149" s="19" t="s">
        <v>253</v>
      </c>
      <c r="BM149" s="225" t="s">
        <v>1069</v>
      </c>
    </row>
    <row r="150" s="2" customFormat="1" ht="16.5" customHeight="1">
      <c r="A150" s="40"/>
      <c r="B150" s="41"/>
      <c r="C150" s="265" t="s">
        <v>304</v>
      </c>
      <c r="D150" s="265" t="s">
        <v>298</v>
      </c>
      <c r="E150" s="266" t="s">
        <v>1070</v>
      </c>
      <c r="F150" s="267" t="s">
        <v>1071</v>
      </c>
      <c r="G150" s="268" t="s">
        <v>157</v>
      </c>
      <c r="H150" s="269">
        <v>6</v>
      </c>
      <c r="I150" s="270"/>
      <c r="J150" s="271">
        <f>ROUND(I150*H150,2)</f>
        <v>0</v>
      </c>
      <c r="K150" s="267" t="s">
        <v>19</v>
      </c>
      <c r="L150" s="272"/>
      <c r="M150" s="273" t="s">
        <v>19</v>
      </c>
      <c r="N150" s="274" t="s">
        <v>43</v>
      </c>
      <c r="O150" s="86"/>
      <c r="P150" s="223">
        <f>O150*H150</f>
        <v>0</v>
      </c>
      <c r="Q150" s="223">
        <v>0</v>
      </c>
      <c r="R150" s="223">
        <f>Q150*H150</f>
        <v>0</v>
      </c>
      <c r="S150" s="223">
        <v>0</v>
      </c>
      <c r="T150" s="224">
        <f>S150*H150</f>
        <v>0</v>
      </c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R150" s="225" t="s">
        <v>347</v>
      </c>
      <c r="AT150" s="225" t="s">
        <v>298</v>
      </c>
      <c r="AU150" s="225" t="s">
        <v>81</v>
      </c>
      <c r="AY150" s="19" t="s">
        <v>152</v>
      </c>
      <c r="BE150" s="226">
        <f>IF(N150="základní",J150,0)</f>
        <v>0</v>
      </c>
      <c r="BF150" s="226">
        <f>IF(N150="snížená",J150,0)</f>
        <v>0</v>
      </c>
      <c r="BG150" s="226">
        <f>IF(N150="zákl. přenesená",J150,0)</f>
        <v>0</v>
      </c>
      <c r="BH150" s="226">
        <f>IF(N150="sníž. přenesená",J150,0)</f>
        <v>0</v>
      </c>
      <c r="BI150" s="226">
        <f>IF(N150="nulová",J150,0)</f>
        <v>0</v>
      </c>
      <c r="BJ150" s="19" t="s">
        <v>79</v>
      </c>
      <c r="BK150" s="226">
        <f>ROUND(I150*H150,2)</f>
        <v>0</v>
      </c>
      <c r="BL150" s="19" t="s">
        <v>253</v>
      </c>
      <c r="BM150" s="225" t="s">
        <v>1072</v>
      </c>
    </row>
    <row r="151" s="2" customFormat="1" ht="16.5" customHeight="1">
      <c r="A151" s="40"/>
      <c r="B151" s="41"/>
      <c r="C151" s="214" t="s">
        <v>311</v>
      </c>
      <c r="D151" s="214" t="s">
        <v>154</v>
      </c>
      <c r="E151" s="215" t="s">
        <v>1073</v>
      </c>
      <c r="F151" s="216" t="s">
        <v>1074</v>
      </c>
      <c r="G151" s="217" t="s">
        <v>157</v>
      </c>
      <c r="H151" s="218">
        <v>6</v>
      </c>
      <c r="I151" s="219"/>
      <c r="J151" s="220">
        <f>ROUND(I151*H151,2)</f>
        <v>0</v>
      </c>
      <c r="K151" s="216" t="s">
        <v>19</v>
      </c>
      <c r="L151" s="46"/>
      <c r="M151" s="221" t="s">
        <v>19</v>
      </c>
      <c r="N151" s="222" t="s">
        <v>43</v>
      </c>
      <c r="O151" s="86"/>
      <c r="P151" s="223">
        <f>O151*H151</f>
        <v>0</v>
      </c>
      <c r="Q151" s="223">
        <v>0</v>
      </c>
      <c r="R151" s="223">
        <f>Q151*H151</f>
        <v>0</v>
      </c>
      <c r="S151" s="223">
        <v>0</v>
      </c>
      <c r="T151" s="224">
        <f>S151*H151</f>
        <v>0</v>
      </c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R151" s="225" t="s">
        <v>253</v>
      </c>
      <c r="AT151" s="225" t="s">
        <v>154</v>
      </c>
      <c r="AU151" s="225" t="s">
        <v>81</v>
      </c>
      <c r="AY151" s="19" t="s">
        <v>152</v>
      </c>
      <c r="BE151" s="226">
        <f>IF(N151="základní",J151,0)</f>
        <v>0</v>
      </c>
      <c r="BF151" s="226">
        <f>IF(N151="snížená",J151,0)</f>
        <v>0</v>
      </c>
      <c r="BG151" s="226">
        <f>IF(N151="zákl. přenesená",J151,0)</f>
        <v>0</v>
      </c>
      <c r="BH151" s="226">
        <f>IF(N151="sníž. přenesená",J151,0)</f>
        <v>0</v>
      </c>
      <c r="BI151" s="226">
        <f>IF(N151="nulová",J151,0)</f>
        <v>0</v>
      </c>
      <c r="BJ151" s="19" t="s">
        <v>79</v>
      </c>
      <c r="BK151" s="226">
        <f>ROUND(I151*H151,2)</f>
        <v>0</v>
      </c>
      <c r="BL151" s="19" t="s">
        <v>253</v>
      </c>
      <c r="BM151" s="225" t="s">
        <v>1075</v>
      </c>
    </row>
    <row r="152" s="2" customFormat="1" ht="16.5" customHeight="1">
      <c r="A152" s="40"/>
      <c r="B152" s="41"/>
      <c r="C152" s="214" t="s">
        <v>318</v>
      </c>
      <c r="D152" s="214" t="s">
        <v>154</v>
      </c>
      <c r="E152" s="215" t="s">
        <v>1076</v>
      </c>
      <c r="F152" s="216" t="s">
        <v>1077</v>
      </c>
      <c r="G152" s="217" t="s">
        <v>157</v>
      </c>
      <c r="H152" s="218">
        <v>6</v>
      </c>
      <c r="I152" s="219"/>
      <c r="J152" s="220">
        <f>ROUND(I152*H152,2)</f>
        <v>0</v>
      </c>
      <c r="K152" s="216" t="s">
        <v>19</v>
      </c>
      <c r="L152" s="46"/>
      <c r="M152" s="221" t="s">
        <v>19</v>
      </c>
      <c r="N152" s="222" t="s">
        <v>43</v>
      </c>
      <c r="O152" s="86"/>
      <c r="P152" s="223">
        <f>O152*H152</f>
        <v>0</v>
      </c>
      <c r="Q152" s="223">
        <v>0</v>
      </c>
      <c r="R152" s="223">
        <f>Q152*H152</f>
        <v>0</v>
      </c>
      <c r="S152" s="223">
        <v>0</v>
      </c>
      <c r="T152" s="224">
        <f>S152*H152</f>
        <v>0</v>
      </c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R152" s="225" t="s">
        <v>253</v>
      </c>
      <c r="AT152" s="225" t="s">
        <v>154</v>
      </c>
      <c r="AU152" s="225" t="s">
        <v>81</v>
      </c>
      <c r="AY152" s="19" t="s">
        <v>152</v>
      </c>
      <c r="BE152" s="226">
        <f>IF(N152="základní",J152,0)</f>
        <v>0</v>
      </c>
      <c r="BF152" s="226">
        <f>IF(N152="snížená",J152,0)</f>
        <v>0</v>
      </c>
      <c r="BG152" s="226">
        <f>IF(N152="zákl. přenesená",J152,0)</f>
        <v>0</v>
      </c>
      <c r="BH152" s="226">
        <f>IF(N152="sníž. přenesená",J152,0)</f>
        <v>0</v>
      </c>
      <c r="BI152" s="226">
        <f>IF(N152="nulová",J152,0)</f>
        <v>0</v>
      </c>
      <c r="BJ152" s="19" t="s">
        <v>79</v>
      </c>
      <c r="BK152" s="226">
        <f>ROUND(I152*H152,2)</f>
        <v>0</v>
      </c>
      <c r="BL152" s="19" t="s">
        <v>253</v>
      </c>
      <c r="BM152" s="225" t="s">
        <v>1078</v>
      </c>
    </row>
    <row r="153" s="2" customFormat="1" ht="16.5" customHeight="1">
      <c r="A153" s="40"/>
      <c r="B153" s="41"/>
      <c r="C153" s="265" t="s">
        <v>325</v>
      </c>
      <c r="D153" s="265" t="s">
        <v>298</v>
      </c>
      <c r="E153" s="266" t="s">
        <v>1079</v>
      </c>
      <c r="F153" s="267" t="s">
        <v>1080</v>
      </c>
      <c r="G153" s="268" t="s">
        <v>157</v>
      </c>
      <c r="H153" s="269">
        <v>6</v>
      </c>
      <c r="I153" s="270"/>
      <c r="J153" s="271">
        <f>ROUND(I153*H153,2)</f>
        <v>0</v>
      </c>
      <c r="K153" s="267" t="s">
        <v>19</v>
      </c>
      <c r="L153" s="272"/>
      <c r="M153" s="273" t="s">
        <v>19</v>
      </c>
      <c r="N153" s="274" t="s">
        <v>43</v>
      </c>
      <c r="O153" s="86"/>
      <c r="P153" s="223">
        <f>O153*H153</f>
        <v>0</v>
      </c>
      <c r="Q153" s="223">
        <v>0</v>
      </c>
      <c r="R153" s="223">
        <f>Q153*H153</f>
        <v>0</v>
      </c>
      <c r="S153" s="223">
        <v>0</v>
      </c>
      <c r="T153" s="224">
        <f>S153*H153</f>
        <v>0</v>
      </c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R153" s="225" t="s">
        <v>347</v>
      </c>
      <c r="AT153" s="225" t="s">
        <v>298</v>
      </c>
      <c r="AU153" s="225" t="s">
        <v>81</v>
      </c>
      <c r="AY153" s="19" t="s">
        <v>152</v>
      </c>
      <c r="BE153" s="226">
        <f>IF(N153="základní",J153,0)</f>
        <v>0</v>
      </c>
      <c r="BF153" s="226">
        <f>IF(N153="snížená",J153,0)</f>
        <v>0</v>
      </c>
      <c r="BG153" s="226">
        <f>IF(N153="zákl. přenesená",J153,0)</f>
        <v>0</v>
      </c>
      <c r="BH153" s="226">
        <f>IF(N153="sníž. přenesená",J153,0)</f>
        <v>0</v>
      </c>
      <c r="BI153" s="226">
        <f>IF(N153="nulová",J153,0)</f>
        <v>0</v>
      </c>
      <c r="BJ153" s="19" t="s">
        <v>79</v>
      </c>
      <c r="BK153" s="226">
        <f>ROUND(I153*H153,2)</f>
        <v>0</v>
      </c>
      <c r="BL153" s="19" t="s">
        <v>253</v>
      </c>
      <c r="BM153" s="225" t="s">
        <v>1081</v>
      </c>
    </row>
    <row r="154" s="2" customFormat="1" ht="16.5" customHeight="1">
      <c r="A154" s="40"/>
      <c r="B154" s="41"/>
      <c r="C154" s="265" t="s">
        <v>330</v>
      </c>
      <c r="D154" s="265" t="s">
        <v>298</v>
      </c>
      <c r="E154" s="266" t="s">
        <v>1082</v>
      </c>
      <c r="F154" s="267" t="s">
        <v>1083</v>
      </c>
      <c r="G154" s="268" t="s">
        <v>157</v>
      </c>
      <c r="H154" s="269">
        <v>6</v>
      </c>
      <c r="I154" s="270"/>
      <c r="J154" s="271">
        <f>ROUND(I154*H154,2)</f>
        <v>0</v>
      </c>
      <c r="K154" s="267" t="s">
        <v>19</v>
      </c>
      <c r="L154" s="272"/>
      <c r="M154" s="273" t="s">
        <v>19</v>
      </c>
      <c r="N154" s="274" t="s">
        <v>43</v>
      </c>
      <c r="O154" s="86"/>
      <c r="P154" s="223">
        <f>O154*H154</f>
        <v>0</v>
      </c>
      <c r="Q154" s="223">
        <v>3.0000000000000001E-05</v>
      </c>
      <c r="R154" s="223">
        <f>Q154*H154</f>
        <v>0.00018000000000000001</v>
      </c>
      <c r="S154" s="223">
        <v>0</v>
      </c>
      <c r="T154" s="224">
        <f>S154*H154</f>
        <v>0</v>
      </c>
      <c r="U154" s="40"/>
      <c r="V154" s="40"/>
      <c r="W154" s="40"/>
      <c r="X154" s="40"/>
      <c r="Y154" s="40"/>
      <c r="Z154" s="40"/>
      <c r="AA154" s="40"/>
      <c r="AB154" s="40"/>
      <c r="AC154" s="40"/>
      <c r="AD154" s="40"/>
      <c r="AE154" s="40"/>
      <c r="AR154" s="225" t="s">
        <v>347</v>
      </c>
      <c r="AT154" s="225" t="s">
        <v>298</v>
      </c>
      <c r="AU154" s="225" t="s">
        <v>81</v>
      </c>
      <c r="AY154" s="19" t="s">
        <v>152</v>
      </c>
      <c r="BE154" s="226">
        <f>IF(N154="základní",J154,0)</f>
        <v>0</v>
      </c>
      <c r="BF154" s="226">
        <f>IF(N154="snížená",J154,0)</f>
        <v>0</v>
      </c>
      <c r="BG154" s="226">
        <f>IF(N154="zákl. přenesená",J154,0)</f>
        <v>0</v>
      </c>
      <c r="BH154" s="226">
        <f>IF(N154="sníž. přenesená",J154,0)</f>
        <v>0</v>
      </c>
      <c r="BI154" s="226">
        <f>IF(N154="nulová",J154,0)</f>
        <v>0</v>
      </c>
      <c r="BJ154" s="19" t="s">
        <v>79</v>
      </c>
      <c r="BK154" s="226">
        <f>ROUND(I154*H154,2)</f>
        <v>0</v>
      </c>
      <c r="BL154" s="19" t="s">
        <v>253</v>
      </c>
      <c r="BM154" s="225" t="s">
        <v>1084</v>
      </c>
    </row>
    <row r="155" s="2" customFormat="1" ht="16.5" customHeight="1">
      <c r="A155" s="40"/>
      <c r="B155" s="41"/>
      <c r="C155" s="214" t="s">
        <v>334</v>
      </c>
      <c r="D155" s="214" t="s">
        <v>154</v>
      </c>
      <c r="E155" s="215" t="s">
        <v>1085</v>
      </c>
      <c r="F155" s="216" t="s">
        <v>1086</v>
      </c>
      <c r="G155" s="217" t="s">
        <v>157</v>
      </c>
      <c r="H155" s="218">
        <v>6</v>
      </c>
      <c r="I155" s="219"/>
      <c r="J155" s="220">
        <f>ROUND(I155*H155,2)</f>
        <v>0</v>
      </c>
      <c r="K155" s="216" t="s">
        <v>19</v>
      </c>
      <c r="L155" s="46"/>
      <c r="M155" s="221" t="s">
        <v>19</v>
      </c>
      <c r="N155" s="222" t="s">
        <v>43</v>
      </c>
      <c r="O155" s="86"/>
      <c r="P155" s="223">
        <f>O155*H155</f>
        <v>0</v>
      </c>
      <c r="Q155" s="223">
        <v>0</v>
      </c>
      <c r="R155" s="223">
        <f>Q155*H155</f>
        <v>0</v>
      </c>
      <c r="S155" s="223">
        <v>0</v>
      </c>
      <c r="T155" s="224">
        <f>S155*H155</f>
        <v>0</v>
      </c>
      <c r="U155" s="40"/>
      <c r="V155" s="40"/>
      <c r="W155" s="40"/>
      <c r="X155" s="40"/>
      <c r="Y155" s="40"/>
      <c r="Z155" s="40"/>
      <c r="AA155" s="40"/>
      <c r="AB155" s="40"/>
      <c r="AC155" s="40"/>
      <c r="AD155" s="40"/>
      <c r="AE155" s="40"/>
      <c r="AR155" s="225" t="s">
        <v>253</v>
      </c>
      <c r="AT155" s="225" t="s">
        <v>154</v>
      </c>
      <c r="AU155" s="225" t="s">
        <v>81</v>
      </c>
      <c r="AY155" s="19" t="s">
        <v>152</v>
      </c>
      <c r="BE155" s="226">
        <f>IF(N155="základní",J155,0)</f>
        <v>0</v>
      </c>
      <c r="BF155" s="226">
        <f>IF(N155="snížená",J155,0)</f>
        <v>0</v>
      </c>
      <c r="BG155" s="226">
        <f>IF(N155="zákl. přenesená",J155,0)</f>
        <v>0</v>
      </c>
      <c r="BH155" s="226">
        <f>IF(N155="sníž. přenesená",J155,0)</f>
        <v>0</v>
      </c>
      <c r="BI155" s="226">
        <f>IF(N155="nulová",J155,0)</f>
        <v>0</v>
      </c>
      <c r="BJ155" s="19" t="s">
        <v>79</v>
      </c>
      <c r="BK155" s="226">
        <f>ROUND(I155*H155,2)</f>
        <v>0</v>
      </c>
      <c r="BL155" s="19" t="s">
        <v>253</v>
      </c>
      <c r="BM155" s="225" t="s">
        <v>1087</v>
      </c>
    </row>
    <row r="156" s="2" customFormat="1" ht="16.5" customHeight="1">
      <c r="A156" s="40"/>
      <c r="B156" s="41"/>
      <c r="C156" s="265" t="s">
        <v>338</v>
      </c>
      <c r="D156" s="265" t="s">
        <v>298</v>
      </c>
      <c r="E156" s="266" t="s">
        <v>1088</v>
      </c>
      <c r="F156" s="267" t="s">
        <v>1089</v>
      </c>
      <c r="G156" s="268" t="s">
        <v>157</v>
      </c>
      <c r="H156" s="269">
        <v>6</v>
      </c>
      <c r="I156" s="270"/>
      <c r="J156" s="271">
        <f>ROUND(I156*H156,2)</f>
        <v>0</v>
      </c>
      <c r="K156" s="267" t="s">
        <v>19</v>
      </c>
      <c r="L156" s="272"/>
      <c r="M156" s="273" t="s">
        <v>19</v>
      </c>
      <c r="N156" s="274" t="s">
        <v>43</v>
      </c>
      <c r="O156" s="86"/>
      <c r="P156" s="223">
        <f>O156*H156</f>
        <v>0</v>
      </c>
      <c r="Q156" s="223">
        <v>0</v>
      </c>
      <c r="R156" s="223">
        <f>Q156*H156</f>
        <v>0</v>
      </c>
      <c r="S156" s="223">
        <v>0</v>
      </c>
      <c r="T156" s="224">
        <f>S156*H156</f>
        <v>0</v>
      </c>
      <c r="U156" s="40"/>
      <c r="V156" s="40"/>
      <c r="W156" s="40"/>
      <c r="X156" s="40"/>
      <c r="Y156" s="40"/>
      <c r="Z156" s="40"/>
      <c r="AA156" s="40"/>
      <c r="AB156" s="40"/>
      <c r="AC156" s="40"/>
      <c r="AD156" s="40"/>
      <c r="AE156" s="40"/>
      <c r="AR156" s="225" t="s">
        <v>347</v>
      </c>
      <c r="AT156" s="225" t="s">
        <v>298</v>
      </c>
      <c r="AU156" s="225" t="s">
        <v>81</v>
      </c>
      <c r="AY156" s="19" t="s">
        <v>152</v>
      </c>
      <c r="BE156" s="226">
        <f>IF(N156="základní",J156,0)</f>
        <v>0</v>
      </c>
      <c r="BF156" s="226">
        <f>IF(N156="snížená",J156,0)</f>
        <v>0</v>
      </c>
      <c r="BG156" s="226">
        <f>IF(N156="zákl. přenesená",J156,0)</f>
        <v>0</v>
      </c>
      <c r="BH156" s="226">
        <f>IF(N156="sníž. přenesená",J156,0)</f>
        <v>0</v>
      </c>
      <c r="BI156" s="226">
        <f>IF(N156="nulová",J156,0)</f>
        <v>0</v>
      </c>
      <c r="BJ156" s="19" t="s">
        <v>79</v>
      </c>
      <c r="BK156" s="226">
        <f>ROUND(I156*H156,2)</f>
        <v>0</v>
      </c>
      <c r="BL156" s="19" t="s">
        <v>253</v>
      </c>
      <c r="BM156" s="225" t="s">
        <v>1090</v>
      </c>
    </row>
    <row r="157" s="2" customFormat="1" ht="16.5" customHeight="1">
      <c r="A157" s="40"/>
      <c r="B157" s="41"/>
      <c r="C157" s="265" t="s">
        <v>342</v>
      </c>
      <c r="D157" s="265" t="s">
        <v>298</v>
      </c>
      <c r="E157" s="266" t="s">
        <v>1091</v>
      </c>
      <c r="F157" s="267" t="s">
        <v>1092</v>
      </c>
      <c r="G157" s="268" t="s">
        <v>157</v>
      </c>
      <c r="H157" s="269">
        <v>6</v>
      </c>
      <c r="I157" s="270"/>
      <c r="J157" s="271">
        <f>ROUND(I157*H157,2)</f>
        <v>0</v>
      </c>
      <c r="K157" s="267" t="s">
        <v>19</v>
      </c>
      <c r="L157" s="272"/>
      <c r="M157" s="273" t="s">
        <v>19</v>
      </c>
      <c r="N157" s="274" t="s">
        <v>43</v>
      </c>
      <c r="O157" s="86"/>
      <c r="P157" s="223">
        <f>O157*H157</f>
        <v>0</v>
      </c>
      <c r="Q157" s="223">
        <v>0</v>
      </c>
      <c r="R157" s="223">
        <f>Q157*H157</f>
        <v>0</v>
      </c>
      <c r="S157" s="223">
        <v>0</v>
      </c>
      <c r="T157" s="224">
        <f>S157*H157</f>
        <v>0</v>
      </c>
      <c r="U157" s="40"/>
      <c r="V157" s="40"/>
      <c r="W157" s="40"/>
      <c r="X157" s="40"/>
      <c r="Y157" s="40"/>
      <c r="Z157" s="40"/>
      <c r="AA157" s="40"/>
      <c r="AB157" s="40"/>
      <c r="AC157" s="40"/>
      <c r="AD157" s="40"/>
      <c r="AE157" s="40"/>
      <c r="AR157" s="225" t="s">
        <v>347</v>
      </c>
      <c r="AT157" s="225" t="s">
        <v>298</v>
      </c>
      <c r="AU157" s="225" t="s">
        <v>81</v>
      </c>
      <c r="AY157" s="19" t="s">
        <v>152</v>
      </c>
      <c r="BE157" s="226">
        <f>IF(N157="základní",J157,0)</f>
        <v>0</v>
      </c>
      <c r="BF157" s="226">
        <f>IF(N157="snížená",J157,0)</f>
        <v>0</v>
      </c>
      <c r="BG157" s="226">
        <f>IF(N157="zákl. přenesená",J157,0)</f>
        <v>0</v>
      </c>
      <c r="BH157" s="226">
        <f>IF(N157="sníž. přenesená",J157,0)</f>
        <v>0</v>
      </c>
      <c r="BI157" s="226">
        <f>IF(N157="nulová",J157,0)</f>
        <v>0</v>
      </c>
      <c r="BJ157" s="19" t="s">
        <v>79</v>
      </c>
      <c r="BK157" s="226">
        <f>ROUND(I157*H157,2)</f>
        <v>0</v>
      </c>
      <c r="BL157" s="19" t="s">
        <v>253</v>
      </c>
      <c r="BM157" s="225" t="s">
        <v>1093</v>
      </c>
    </row>
    <row r="158" s="2" customFormat="1" ht="16.5" customHeight="1">
      <c r="A158" s="40"/>
      <c r="B158" s="41"/>
      <c r="C158" s="214" t="s">
        <v>347</v>
      </c>
      <c r="D158" s="214" t="s">
        <v>154</v>
      </c>
      <c r="E158" s="215" t="s">
        <v>1094</v>
      </c>
      <c r="F158" s="216" t="s">
        <v>1063</v>
      </c>
      <c r="G158" s="217" t="s">
        <v>1036</v>
      </c>
      <c r="H158" s="281"/>
      <c r="I158" s="219"/>
      <c r="J158" s="220">
        <f>ROUND(I158*H158,2)</f>
        <v>0</v>
      </c>
      <c r="K158" s="216" t="s">
        <v>19</v>
      </c>
      <c r="L158" s="46"/>
      <c r="M158" s="221" t="s">
        <v>19</v>
      </c>
      <c r="N158" s="222" t="s">
        <v>43</v>
      </c>
      <c r="O158" s="86"/>
      <c r="P158" s="223">
        <f>O158*H158</f>
        <v>0</v>
      </c>
      <c r="Q158" s="223">
        <v>0</v>
      </c>
      <c r="R158" s="223">
        <f>Q158*H158</f>
        <v>0</v>
      </c>
      <c r="S158" s="223">
        <v>0</v>
      </c>
      <c r="T158" s="224">
        <f>S158*H158</f>
        <v>0</v>
      </c>
      <c r="U158" s="40"/>
      <c r="V158" s="40"/>
      <c r="W158" s="40"/>
      <c r="X158" s="40"/>
      <c r="Y158" s="40"/>
      <c r="Z158" s="40"/>
      <c r="AA158" s="40"/>
      <c r="AB158" s="40"/>
      <c r="AC158" s="40"/>
      <c r="AD158" s="40"/>
      <c r="AE158" s="40"/>
      <c r="AR158" s="225" t="s">
        <v>253</v>
      </c>
      <c r="AT158" s="225" t="s">
        <v>154</v>
      </c>
      <c r="AU158" s="225" t="s">
        <v>81</v>
      </c>
      <c r="AY158" s="19" t="s">
        <v>152</v>
      </c>
      <c r="BE158" s="226">
        <f>IF(N158="základní",J158,0)</f>
        <v>0</v>
      </c>
      <c r="BF158" s="226">
        <f>IF(N158="snížená",J158,0)</f>
        <v>0</v>
      </c>
      <c r="BG158" s="226">
        <f>IF(N158="zákl. přenesená",J158,0)</f>
        <v>0</v>
      </c>
      <c r="BH158" s="226">
        <f>IF(N158="sníž. přenesená",J158,0)</f>
        <v>0</v>
      </c>
      <c r="BI158" s="226">
        <f>IF(N158="nulová",J158,0)</f>
        <v>0</v>
      </c>
      <c r="BJ158" s="19" t="s">
        <v>79</v>
      </c>
      <c r="BK158" s="226">
        <f>ROUND(I158*H158,2)</f>
        <v>0</v>
      </c>
      <c r="BL158" s="19" t="s">
        <v>253</v>
      </c>
      <c r="BM158" s="225" t="s">
        <v>1095</v>
      </c>
    </row>
    <row r="159" s="12" customFormat="1" ht="20.88" customHeight="1">
      <c r="A159" s="12"/>
      <c r="B159" s="198"/>
      <c r="C159" s="199"/>
      <c r="D159" s="200" t="s">
        <v>71</v>
      </c>
      <c r="E159" s="212" t="s">
        <v>1096</v>
      </c>
      <c r="F159" s="212" t="s">
        <v>1097</v>
      </c>
      <c r="G159" s="199"/>
      <c r="H159" s="199"/>
      <c r="I159" s="202"/>
      <c r="J159" s="213">
        <f>BK159</f>
        <v>0</v>
      </c>
      <c r="K159" s="199"/>
      <c r="L159" s="204"/>
      <c r="M159" s="205"/>
      <c r="N159" s="206"/>
      <c r="O159" s="206"/>
      <c r="P159" s="207">
        <f>SUM(P160:P161)</f>
        <v>0</v>
      </c>
      <c r="Q159" s="206"/>
      <c r="R159" s="207">
        <f>SUM(R160:R161)</f>
        <v>0.001</v>
      </c>
      <c r="S159" s="206"/>
      <c r="T159" s="208">
        <f>SUM(T160:T161)</f>
        <v>0</v>
      </c>
      <c r="U159" s="12"/>
      <c r="V159" s="12"/>
      <c r="W159" s="12"/>
      <c r="X159" s="12"/>
      <c r="Y159" s="12"/>
      <c r="Z159" s="12"/>
      <c r="AA159" s="12"/>
      <c r="AB159" s="12"/>
      <c r="AC159" s="12"/>
      <c r="AD159" s="12"/>
      <c r="AE159" s="12"/>
      <c r="AR159" s="209" t="s">
        <v>81</v>
      </c>
      <c r="AT159" s="210" t="s">
        <v>71</v>
      </c>
      <c r="AU159" s="210" t="s">
        <v>81</v>
      </c>
      <c r="AY159" s="209" t="s">
        <v>152</v>
      </c>
      <c r="BK159" s="211">
        <f>SUM(BK160:BK161)</f>
        <v>0</v>
      </c>
    </row>
    <row r="160" s="2" customFormat="1" ht="16.5" customHeight="1">
      <c r="A160" s="40"/>
      <c r="B160" s="41"/>
      <c r="C160" s="214" t="s">
        <v>352</v>
      </c>
      <c r="D160" s="214" t="s">
        <v>154</v>
      </c>
      <c r="E160" s="215" t="s">
        <v>1098</v>
      </c>
      <c r="F160" s="216" t="s">
        <v>1099</v>
      </c>
      <c r="G160" s="217" t="s">
        <v>157</v>
      </c>
      <c r="H160" s="218">
        <v>10</v>
      </c>
      <c r="I160" s="219"/>
      <c r="J160" s="220">
        <f>ROUND(I160*H160,2)</f>
        <v>0</v>
      </c>
      <c r="K160" s="216" t="s">
        <v>19</v>
      </c>
      <c r="L160" s="46"/>
      <c r="M160" s="221" t="s">
        <v>19</v>
      </c>
      <c r="N160" s="222" t="s">
        <v>43</v>
      </c>
      <c r="O160" s="86"/>
      <c r="P160" s="223">
        <f>O160*H160</f>
        <v>0</v>
      </c>
      <c r="Q160" s="223">
        <v>0</v>
      </c>
      <c r="R160" s="223">
        <f>Q160*H160</f>
        <v>0</v>
      </c>
      <c r="S160" s="223">
        <v>0</v>
      </c>
      <c r="T160" s="224">
        <f>S160*H160</f>
        <v>0</v>
      </c>
      <c r="U160" s="40"/>
      <c r="V160" s="40"/>
      <c r="W160" s="40"/>
      <c r="X160" s="40"/>
      <c r="Y160" s="40"/>
      <c r="Z160" s="40"/>
      <c r="AA160" s="40"/>
      <c r="AB160" s="40"/>
      <c r="AC160" s="40"/>
      <c r="AD160" s="40"/>
      <c r="AE160" s="40"/>
      <c r="AR160" s="225" t="s">
        <v>253</v>
      </c>
      <c r="AT160" s="225" t="s">
        <v>154</v>
      </c>
      <c r="AU160" s="225" t="s">
        <v>170</v>
      </c>
      <c r="AY160" s="19" t="s">
        <v>152</v>
      </c>
      <c r="BE160" s="226">
        <f>IF(N160="základní",J160,0)</f>
        <v>0</v>
      </c>
      <c r="BF160" s="226">
        <f>IF(N160="snížená",J160,0)</f>
        <v>0</v>
      </c>
      <c r="BG160" s="226">
        <f>IF(N160="zákl. přenesená",J160,0)</f>
        <v>0</v>
      </c>
      <c r="BH160" s="226">
        <f>IF(N160="sníž. přenesená",J160,0)</f>
        <v>0</v>
      </c>
      <c r="BI160" s="226">
        <f>IF(N160="nulová",J160,0)</f>
        <v>0</v>
      </c>
      <c r="BJ160" s="19" t="s">
        <v>79</v>
      </c>
      <c r="BK160" s="226">
        <f>ROUND(I160*H160,2)</f>
        <v>0</v>
      </c>
      <c r="BL160" s="19" t="s">
        <v>253</v>
      </c>
      <c r="BM160" s="225" t="s">
        <v>1100</v>
      </c>
    </row>
    <row r="161" s="2" customFormat="1" ht="16.5" customHeight="1">
      <c r="A161" s="40"/>
      <c r="B161" s="41"/>
      <c r="C161" s="265" t="s">
        <v>219</v>
      </c>
      <c r="D161" s="265" t="s">
        <v>298</v>
      </c>
      <c r="E161" s="266" t="s">
        <v>1101</v>
      </c>
      <c r="F161" s="267" t="s">
        <v>1102</v>
      </c>
      <c r="G161" s="268" t="s">
        <v>301</v>
      </c>
      <c r="H161" s="269">
        <v>1</v>
      </c>
      <c r="I161" s="270"/>
      <c r="J161" s="271">
        <f>ROUND(I161*H161,2)</f>
        <v>0</v>
      </c>
      <c r="K161" s="267" t="s">
        <v>158</v>
      </c>
      <c r="L161" s="272"/>
      <c r="M161" s="273" t="s">
        <v>19</v>
      </c>
      <c r="N161" s="274" t="s">
        <v>43</v>
      </c>
      <c r="O161" s="86"/>
      <c r="P161" s="223">
        <f>O161*H161</f>
        <v>0</v>
      </c>
      <c r="Q161" s="223">
        <v>0.001</v>
      </c>
      <c r="R161" s="223">
        <f>Q161*H161</f>
        <v>0.001</v>
      </c>
      <c r="S161" s="223">
        <v>0</v>
      </c>
      <c r="T161" s="224">
        <f>S161*H161</f>
        <v>0</v>
      </c>
      <c r="U161" s="40"/>
      <c r="V161" s="40"/>
      <c r="W161" s="40"/>
      <c r="X161" s="40"/>
      <c r="Y161" s="40"/>
      <c r="Z161" s="40"/>
      <c r="AA161" s="40"/>
      <c r="AB161" s="40"/>
      <c r="AC161" s="40"/>
      <c r="AD161" s="40"/>
      <c r="AE161" s="40"/>
      <c r="AR161" s="225" t="s">
        <v>347</v>
      </c>
      <c r="AT161" s="225" t="s">
        <v>298</v>
      </c>
      <c r="AU161" s="225" t="s">
        <v>170</v>
      </c>
      <c r="AY161" s="19" t="s">
        <v>152</v>
      </c>
      <c r="BE161" s="226">
        <f>IF(N161="základní",J161,0)</f>
        <v>0</v>
      </c>
      <c r="BF161" s="226">
        <f>IF(N161="snížená",J161,0)</f>
        <v>0</v>
      </c>
      <c r="BG161" s="226">
        <f>IF(N161="zákl. přenesená",J161,0)</f>
        <v>0</v>
      </c>
      <c r="BH161" s="226">
        <f>IF(N161="sníž. přenesená",J161,0)</f>
        <v>0</v>
      </c>
      <c r="BI161" s="226">
        <f>IF(N161="nulová",J161,0)</f>
        <v>0</v>
      </c>
      <c r="BJ161" s="19" t="s">
        <v>79</v>
      </c>
      <c r="BK161" s="226">
        <f>ROUND(I161*H161,2)</f>
        <v>0</v>
      </c>
      <c r="BL161" s="19" t="s">
        <v>253</v>
      </c>
      <c r="BM161" s="225" t="s">
        <v>1103</v>
      </c>
    </row>
    <row r="162" s="12" customFormat="1" ht="25.92" customHeight="1">
      <c r="A162" s="12"/>
      <c r="B162" s="198"/>
      <c r="C162" s="199"/>
      <c r="D162" s="200" t="s">
        <v>71</v>
      </c>
      <c r="E162" s="201" t="s">
        <v>298</v>
      </c>
      <c r="F162" s="201" t="s">
        <v>1104</v>
      </c>
      <c r="G162" s="199"/>
      <c r="H162" s="199"/>
      <c r="I162" s="202"/>
      <c r="J162" s="203">
        <f>BK162</f>
        <v>0</v>
      </c>
      <c r="K162" s="199"/>
      <c r="L162" s="204"/>
      <c r="M162" s="205"/>
      <c r="N162" s="206"/>
      <c r="O162" s="206"/>
      <c r="P162" s="207">
        <f>P163+P176+P214</f>
        <v>0</v>
      </c>
      <c r="Q162" s="206"/>
      <c r="R162" s="207">
        <f>R163+R176+R214</f>
        <v>4.0781550000000006</v>
      </c>
      <c r="S162" s="206"/>
      <c r="T162" s="208">
        <f>T163+T176+T214</f>
        <v>0</v>
      </c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  <c r="AR162" s="209" t="s">
        <v>170</v>
      </c>
      <c r="AT162" s="210" t="s">
        <v>71</v>
      </c>
      <c r="AU162" s="210" t="s">
        <v>72</v>
      </c>
      <c r="AY162" s="209" t="s">
        <v>152</v>
      </c>
      <c r="BK162" s="211">
        <f>BK163+BK176+BK214</f>
        <v>0</v>
      </c>
    </row>
    <row r="163" s="12" customFormat="1" ht="22.8" customHeight="1">
      <c r="A163" s="12"/>
      <c r="B163" s="198"/>
      <c r="C163" s="199"/>
      <c r="D163" s="200" t="s">
        <v>71</v>
      </c>
      <c r="E163" s="212" t="s">
        <v>1105</v>
      </c>
      <c r="F163" s="212" t="s">
        <v>1106</v>
      </c>
      <c r="G163" s="199"/>
      <c r="H163" s="199"/>
      <c r="I163" s="202"/>
      <c r="J163" s="213">
        <f>BK163</f>
        <v>0</v>
      </c>
      <c r="K163" s="199"/>
      <c r="L163" s="204"/>
      <c r="M163" s="205"/>
      <c r="N163" s="206"/>
      <c r="O163" s="206"/>
      <c r="P163" s="207">
        <f>SUM(P164:P175)</f>
        <v>0</v>
      </c>
      <c r="Q163" s="206"/>
      <c r="R163" s="207">
        <f>SUM(R164:R175)</f>
        <v>0</v>
      </c>
      <c r="S163" s="206"/>
      <c r="T163" s="208">
        <f>SUM(T164:T175)</f>
        <v>0</v>
      </c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R163" s="209" t="s">
        <v>170</v>
      </c>
      <c r="AT163" s="210" t="s">
        <v>71</v>
      </c>
      <c r="AU163" s="210" t="s">
        <v>79</v>
      </c>
      <c r="AY163" s="209" t="s">
        <v>152</v>
      </c>
      <c r="BK163" s="211">
        <f>SUM(BK164:BK175)</f>
        <v>0</v>
      </c>
    </row>
    <row r="164" s="2" customFormat="1" ht="16.5" customHeight="1">
      <c r="A164" s="40"/>
      <c r="B164" s="41"/>
      <c r="C164" s="214" t="s">
        <v>360</v>
      </c>
      <c r="D164" s="214" t="s">
        <v>154</v>
      </c>
      <c r="E164" s="215" t="s">
        <v>1107</v>
      </c>
      <c r="F164" s="216" t="s">
        <v>1108</v>
      </c>
      <c r="G164" s="217" t="s">
        <v>1109</v>
      </c>
      <c r="H164" s="218">
        <v>200</v>
      </c>
      <c r="I164" s="219"/>
      <c r="J164" s="220">
        <f>ROUND(I164*H164,2)</f>
        <v>0</v>
      </c>
      <c r="K164" s="216" t="s">
        <v>19</v>
      </c>
      <c r="L164" s="46"/>
      <c r="M164" s="221" t="s">
        <v>19</v>
      </c>
      <c r="N164" s="222" t="s">
        <v>43</v>
      </c>
      <c r="O164" s="86"/>
      <c r="P164" s="223">
        <f>O164*H164</f>
        <v>0</v>
      </c>
      <c r="Q164" s="223">
        <v>0</v>
      </c>
      <c r="R164" s="223">
        <f>Q164*H164</f>
        <v>0</v>
      </c>
      <c r="S164" s="223">
        <v>0</v>
      </c>
      <c r="T164" s="224">
        <f>S164*H164</f>
        <v>0</v>
      </c>
      <c r="U164" s="40"/>
      <c r="V164" s="40"/>
      <c r="W164" s="40"/>
      <c r="X164" s="40"/>
      <c r="Y164" s="40"/>
      <c r="Z164" s="40"/>
      <c r="AA164" s="40"/>
      <c r="AB164" s="40"/>
      <c r="AC164" s="40"/>
      <c r="AD164" s="40"/>
      <c r="AE164" s="40"/>
      <c r="AR164" s="225" t="s">
        <v>517</v>
      </c>
      <c r="AT164" s="225" t="s">
        <v>154</v>
      </c>
      <c r="AU164" s="225" t="s">
        <v>81</v>
      </c>
      <c r="AY164" s="19" t="s">
        <v>152</v>
      </c>
      <c r="BE164" s="226">
        <f>IF(N164="základní",J164,0)</f>
        <v>0</v>
      </c>
      <c r="BF164" s="226">
        <f>IF(N164="snížená",J164,0)</f>
        <v>0</v>
      </c>
      <c r="BG164" s="226">
        <f>IF(N164="zákl. přenesená",J164,0)</f>
        <v>0</v>
      </c>
      <c r="BH164" s="226">
        <f>IF(N164="sníž. přenesená",J164,0)</f>
        <v>0</v>
      </c>
      <c r="BI164" s="226">
        <f>IF(N164="nulová",J164,0)</f>
        <v>0</v>
      </c>
      <c r="BJ164" s="19" t="s">
        <v>79</v>
      </c>
      <c r="BK164" s="226">
        <f>ROUND(I164*H164,2)</f>
        <v>0</v>
      </c>
      <c r="BL164" s="19" t="s">
        <v>517</v>
      </c>
      <c r="BM164" s="225" t="s">
        <v>1110</v>
      </c>
    </row>
    <row r="165" s="2" customFormat="1" ht="16.5" customHeight="1">
      <c r="A165" s="40"/>
      <c r="B165" s="41"/>
      <c r="C165" s="214" t="s">
        <v>364</v>
      </c>
      <c r="D165" s="214" t="s">
        <v>154</v>
      </c>
      <c r="E165" s="215" t="s">
        <v>1111</v>
      </c>
      <c r="F165" s="216" t="s">
        <v>1112</v>
      </c>
      <c r="G165" s="217" t="s">
        <v>227</v>
      </c>
      <c r="H165" s="218">
        <v>45</v>
      </c>
      <c r="I165" s="219"/>
      <c r="J165" s="220">
        <f>ROUND(I165*H165,2)</f>
        <v>0</v>
      </c>
      <c r="K165" s="216" t="s">
        <v>19</v>
      </c>
      <c r="L165" s="46"/>
      <c r="M165" s="221" t="s">
        <v>19</v>
      </c>
      <c r="N165" s="222" t="s">
        <v>43</v>
      </c>
      <c r="O165" s="86"/>
      <c r="P165" s="223">
        <f>O165*H165</f>
        <v>0</v>
      </c>
      <c r="Q165" s="223">
        <v>0</v>
      </c>
      <c r="R165" s="223">
        <f>Q165*H165</f>
        <v>0</v>
      </c>
      <c r="S165" s="223">
        <v>0</v>
      </c>
      <c r="T165" s="224">
        <f>S165*H165</f>
        <v>0</v>
      </c>
      <c r="U165" s="40"/>
      <c r="V165" s="40"/>
      <c r="W165" s="40"/>
      <c r="X165" s="40"/>
      <c r="Y165" s="40"/>
      <c r="Z165" s="40"/>
      <c r="AA165" s="40"/>
      <c r="AB165" s="40"/>
      <c r="AC165" s="40"/>
      <c r="AD165" s="40"/>
      <c r="AE165" s="40"/>
      <c r="AR165" s="225" t="s">
        <v>517</v>
      </c>
      <c r="AT165" s="225" t="s">
        <v>154</v>
      </c>
      <c r="AU165" s="225" t="s">
        <v>81</v>
      </c>
      <c r="AY165" s="19" t="s">
        <v>152</v>
      </c>
      <c r="BE165" s="226">
        <f>IF(N165="základní",J165,0)</f>
        <v>0</v>
      </c>
      <c r="BF165" s="226">
        <f>IF(N165="snížená",J165,0)</f>
        <v>0</v>
      </c>
      <c r="BG165" s="226">
        <f>IF(N165="zákl. přenesená",J165,0)</f>
        <v>0</v>
      </c>
      <c r="BH165" s="226">
        <f>IF(N165="sníž. přenesená",J165,0)</f>
        <v>0</v>
      </c>
      <c r="BI165" s="226">
        <f>IF(N165="nulová",J165,0)</f>
        <v>0</v>
      </c>
      <c r="BJ165" s="19" t="s">
        <v>79</v>
      </c>
      <c r="BK165" s="226">
        <f>ROUND(I165*H165,2)</f>
        <v>0</v>
      </c>
      <c r="BL165" s="19" t="s">
        <v>517</v>
      </c>
      <c r="BM165" s="225" t="s">
        <v>1113</v>
      </c>
    </row>
    <row r="166" s="2" customFormat="1" ht="16.5" customHeight="1">
      <c r="A166" s="40"/>
      <c r="B166" s="41"/>
      <c r="C166" s="265" t="s">
        <v>369</v>
      </c>
      <c r="D166" s="265" t="s">
        <v>298</v>
      </c>
      <c r="E166" s="266" t="s">
        <v>1114</v>
      </c>
      <c r="F166" s="267" t="s">
        <v>1115</v>
      </c>
      <c r="G166" s="268" t="s">
        <v>227</v>
      </c>
      <c r="H166" s="269">
        <v>45</v>
      </c>
      <c r="I166" s="270"/>
      <c r="J166" s="271">
        <f>ROUND(I166*H166,2)</f>
        <v>0</v>
      </c>
      <c r="K166" s="267" t="s">
        <v>19</v>
      </c>
      <c r="L166" s="272"/>
      <c r="M166" s="273" t="s">
        <v>19</v>
      </c>
      <c r="N166" s="274" t="s">
        <v>43</v>
      </c>
      <c r="O166" s="86"/>
      <c r="P166" s="223">
        <f>O166*H166</f>
        <v>0</v>
      </c>
      <c r="Q166" s="223">
        <v>0</v>
      </c>
      <c r="R166" s="223">
        <f>Q166*H166</f>
        <v>0</v>
      </c>
      <c r="S166" s="223">
        <v>0</v>
      </c>
      <c r="T166" s="224">
        <f>S166*H166</f>
        <v>0</v>
      </c>
      <c r="U166" s="40"/>
      <c r="V166" s="40"/>
      <c r="W166" s="40"/>
      <c r="X166" s="40"/>
      <c r="Y166" s="40"/>
      <c r="Z166" s="40"/>
      <c r="AA166" s="40"/>
      <c r="AB166" s="40"/>
      <c r="AC166" s="40"/>
      <c r="AD166" s="40"/>
      <c r="AE166" s="40"/>
      <c r="AR166" s="225" t="s">
        <v>492</v>
      </c>
      <c r="AT166" s="225" t="s">
        <v>298</v>
      </c>
      <c r="AU166" s="225" t="s">
        <v>81</v>
      </c>
      <c r="AY166" s="19" t="s">
        <v>152</v>
      </c>
      <c r="BE166" s="226">
        <f>IF(N166="základní",J166,0)</f>
        <v>0</v>
      </c>
      <c r="BF166" s="226">
        <f>IF(N166="snížená",J166,0)</f>
        <v>0</v>
      </c>
      <c r="BG166" s="226">
        <f>IF(N166="zákl. přenesená",J166,0)</f>
        <v>0</v>
      </c>
      <c r="BH166" s="226">
        <f>IF(N166="sníž. přenesená",J166,0)</f>
        <v>0</v>
      </c>
      <c r="BI166" s="226">
        <f>IF(N166="nulová",J166,0)</f>
        <v>0</v>
      </c>
      <c r="BJ166" s="19" t="s">
        <v>79</v>
      </c>
      <c r="BK166" s="226">
        <f>ROUND(I166*H166,2)</f>
        <v>0</v>
      </c>
      <c r="BL166" s="19" t="s">
        <v>517</v>
      </c>
      <c r="BM166" s="225" t="s">
        <v>1116</v>
      </c>
    </row>
    <row r="167" s="2" customFormat="1" ht="16.5" customHeight="1">
      <c r="A167" s="40"/>
      <c r="B167" s="41"/>
      <c r="C167" s="265" t="s">
        <v>373</v>
      </c>
      <c r="D167" s="265" t="s">
        <v>298</v>
      </c>
      <c r="E167" s="266" t="s">
        <v>1117</v>
      </c>
      <c r="F167" s="267" t="s">
        <v>1118</v>
      </c>
      <c r="G167" s="268" t="s">
        <v>157</v>
      </c>
      <c r="H167" s="269">
        <v>6</v>
      </c>
      <c r="I167" s="270"/>
      <c r="J167" s="271">
        <f>ROUND(I167*H167,2)</f>
        <v>0</v>
      </c>
      <c r="K167" s="267" t="s">
        <v>19</v>
      </c>
      <c r="L167" s="272"/>
      <c r="M167" s="273" t="s">
        <v>19</v>
      </c>
      <c r="N167" s="274" t="s">
        <v>43</v>
      </c>
      <c r="O167" s="86"/>
      <c r="P167" s="223">
        <f>O167*H167</f>
        <v>0</v>
      </c>
      <c r="Q167" s="223">
        <v>0</v>
      </c>
      <c r="R167" s="223">
        <f>Q167*H167</f>
        <v>0</v>
      </c>
      <c r="S167" s="223">
        <v>0</v>
      </c>
      <c r="T167" s="224">
        <f>S167*H167</f>
        <v>0</v>
      </c>
      <c r="U167" s="40"/>
      <c r="V167" s="40"/>
      <c r="W167" s="40"/>
      <c r="X167" s="40"/>
      <c r="Y167" s="40"/>
      <c r="Z167" s="40"/>
      <c r="AA167" s="40"/>
      <c r="AB167" s="40"/>
      <c r="AC167" s="40"/>
      <c r="AD167" s="40"/>
      <c r="AE167" s="40"/>
      <c r="AR167" s="225" t="s">
        <v>492</v>
      </c>
      <c r="AT167" s="225" t="s">
        <v>298</v>
      </c>
      <c r="AU167" s="225" t="s">
        <v>81</v>
      </c>
      <c r="AY167" s="19" t="s">
        <v>152</v>
      </c>
      <c r="BE167" s="226">
        <f>IF(N167="základní",J167,0)</f>
        <v>0</v>
      </c>
      <c r="BF167" s="226">
        <f>IF(N167="snížená",J167,0)</f>
        <v>0</v>
      </c>
      <c r="BG167" s="226">
        <f>IF(N167="zákl. přenesená",J167,0)</f>
        <v>0</v>
      </c>
      <c r="BH167" s="226">
        <f>IF(N167="sníž. přenesená",J167,0)</f>
        <v>0</v>
      </c>
      <c r="BI167" s="226">
        <f>IF(N167="nulová",J167,0)</f>
        <v>0</v>
      </c>
      <c r="BJ167" s="19" t="s">
        <v>79</v>
      </c>
      <c r="BK167" s="226">
        <f>ROUND(I167*H167,2)</f>
        <v>0</v>
      </c>
      <c r="BL167" s="19" t="s">
        <v>517</v>
      </c>
      <c r="BM167" s="225" t="s">
        <v>1119</v>
      </c>
    </row>
    <row r="168" s="2" customFormat="1" ht="16.5" customHeight="1">
      <c r="A168" s="40"/>
      <c r="B168" s="41"/>
      <c r="C168" s="214" t="s">
        <v>377</v>
      </c>
      <c r="D168" s="214" t="s">
        <v>154</v>
      </c>
      <c r="E168" s="215" t="s">
        <v>1120</v>
      </c>
      <c r="F168" s="216" t="s">
        <v>1121</v>
      </c>
      <c r="G168" s="217" t="s">
        <v>157</v>
      </c>
      <c r="H168" s="218">
        <v>4</v>
      </c>
      <c r="I168" s="219"/>
      <c r="J168" s="220">
        <f>ROUND(I168*H168,2)</f>
        <v>0</v>
      </c>
      <c r="K168" s="216" t="s">
        <v>158</v>
      </c>
      <c r="L168" s="46"/>
      <c r="M168" s="221" t="s">
        <v>19</v>
      </c>
      <c r="N168" s="222" t="s">
        <v>43</v>
      </c>
      <c r="O168" s="86"/>
      <c r="P168" s="223">
        <f>O168*H168</f>
        <v>0</v>
      </c>
      <c r="Q168" s="223">
        <v>0</v>
      </c>
      <c r="R168" s="223">
        <f>Q168*H168</f>
        <v>0</v>
      </c>
      <c r="S168" s="223">
        <v>0</v>
      </c>
      <c r="T168" s="224">
        <f>S168*H168</f>
        <v>0</v>
      </c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  <c r="AE168" s="40"/>
      <c r="AR168" s="225" t="s">
        <v>517</v>
      </c>
      <c r="AT168" s="225" t="s">
        <v>154</v>
      </c>
      <c r="AU168" s="225" t="s">
        <v>81</v>
      </c>
      <c r="AY168" s="19" t="s">
        <v>152</v>
      </c>
      <c r="BE168" s="226">
        <f>IF(N168="základní",J168,0)</f>
        <v>0</v>
      </c>
      <c r="BF168" s="226">
        <f>IF(N168="snížená",J168,0)</f>
        <v>0</v>
      </c>
      <c r="BG168" s="226">
        <f>IF(N168="zákl. přenesená",J168,0)</f>
        <v>0</v>
      </c>
      <c r="BH168" s="226">
        <f>IF(N168="sníž. přenesená",J168,0)</f>
        <v>0</v>
      </c>
      <c r="BI168" s="226">
        <f>IF(N168="nulová",J168,0)</f>
        <v>0</v>
      </c>
      <c r="BJ168" s="19" t="s">
        <v>79</v>
      </c>
      <c r="BK168" s="226">
        <f>ROUND(I168*H168,2)</f>
        <v>0</v>
      </c>
      <c r="BL168" s="19" t="s">
        <v>517</v>
      </c>
      <c r="BM168" s="225" t="s">
        <v>1122</v>
      </c>
    </row>
    <row r="169" s="2" customFormat="1">
      <c r="A169" s="40"/>
      <c r="B169" s="41"/>
      <c r="C169" s="42"/>
      <c r="D169" s="227" t="s">
        <v>161</v>
      </c>
      <c r="E169" s="42"/>
      <c r="F169" s="228" t="s">
        <v>1123</v>
      </c>
      <c r="G169" s="42"/>
      <c r="H169" s="42"/>
      <c r="I169" s="229"/>
      <c r="J169" s="42"/>
      <c r="K169" s="42"/>
      <c r="L169" s="46"/>
      <c r="M169" s="230"/>
      <c r="N169" s="231"/>
      <c r="O169" s="86"/>
      <c r="P169" s="86"/>
      <c r="Q169" s="86"/>
      <c r="R169" s="86"/>
      <c r="S169" s="86"/>
      <c r="T169" s="87"/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  <c r="AE169" s="40"/>
      <c r="AT169" s="19" t="s">
        <v>161</v>
      </c>
      <c r="AU169" s="19" t="s">
        <v>81</v>
      </c>
    </row>
    <row r="170" s="2" customFormat="1" ht="16.5" customHeight="1">
      <c r="A170" s="40"/>
      <c r="B170" s="41"/>
      <c r="C170" s="214" t="s">
        <v>381</v>
      </c>
      <c r="D170" s="214" t="s">
        <v>154</v>
      </c>
      <c r="E170" s="215" t="s">
        <v>1124</v>
      </c>
      <c r="F170" s="216" t="s">
        <v>1125</v>
      </c>
      <c r="G170" s="217" t="s">
        <v>157</v>
      </c>
      <c r="H170" s="218">
        <v>4</v>
      </c>
      <c r="I170" s="219"/>
      <c r="J170" s="220">
        <f>ROUND(I170*H170,2)</f>
        <v>0</v>
      </c>
      <c r="K170" s="216" t="s">
        <v>158</v>
      </c>
      <c r="L170" s="46"/>
      <c r="M170" s="221" t="s">
        <v>19</v>
      </c>
      <c r="N170" s="222" t="s">
        <v>43</v>
      </c>
      <c r="O170" s="86"/>
      <c r="P170" s="223">
        <f>O170*H170</f>
        <v>0</v>
      </c>
      <c r="Q170" s="223">
        <v>0</v>
      </c>
      <c r="R170" s="223">
        <f>Q170*H170</f>
        <v>0</v>
      </c>
      <c r="S170" s="223">
        <v>0</v>
      </c>
      <c r="T170" s="224">
        <f>S170*H170</f>
        <v>0</v>
      </c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  <c r="AE170" s="40"/>
      <c r="AR170" s="225" t="s">
        <v>517</v>
      </c>
      <c r="AT170" s="225" t="s">
        <v>154</v>
      </c>
      <c r="AU170" s="225" t="s">
        <v>81</v>
      </c>
      <c r="AY170" s="19" t="s">
        <v>152</v>
      </c>
      <c r="BE170" s="226">
        <f>IF(N170="základní",J170,0)</f>
        <v>0</v>
      </c>
      <c r="BF170" s="226">
        <f>IF(N170="snížená",J170,0)</f>
        <v>0</v>
      </c>
      <c r="BG170" s="226">
        <f>IF(N170="zákl. přenesená",J170,0)</f>
        <v>0</v>
      </c>
      <c r="BH170" s="226">
        <f>IF(N170="sníž. přenesená",J170,0)</f>
        <v>0</v>
      </c>
      <c r="BI170" s="226">
        <f>IF(N170="nulová",J170,0)</f>
        <v>0</v>
      </c>
      <c r="BJ170" s="19" t="s">
        <v>79</v>
      </c>
      <c r="BK170" s="226">
        <f>ROUND(I170*H170,2)</f>
        <v>0</v>
      </c>
      <c r="BL170" s="19" t="s">
        <v>517</v>
      </c>
      <c r="BM170" s="225" t="s">
        <v>1126</v>
      </c>
    </row>
    <row r="171" s="2" customFormat="1">
      <c r="A171" s="40"/>
      <c r="B171" s="41"/>
      <c r="C171" s="42"/>
      <c r="D171" s="227" t="s">
        <v>161</v>
      </c>
      <c r="E171" s="42"/>
      <c r="F171" s="228" t="s">
        <v>1127</v>
      </c>
      <c r="G171" s="42"/>
      <c r="H171" s="42"/>
      <c r="I171" s="229"/>
      <c r="J171" s="42"/>
      <c r="K171" s="42"/>
      <c r="L171" s="46"/>
      <c r="M171" s="230"/>
      <c r="N171" s="231"/>
      <c r="O171" s="86"/>
      <c r="P171" s="86"/>
      <c r="Q171" s="86"/>
      <c r="R171" s="86"/>
      <c r="S171" s="86"/>
      <c r="T171" s="87"/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  <c r="AE171" s="40"/>
      <c r="AT171" s="19" t="s">
        <v>161</v>
      </c>
      <c r="AU171" s="19" t="s">
        <v>81</v>
      </c>
    </row>
    <row r="172" s="2" customFormat="1" ht="24.15" customHeight="1">
      <c r="A172" s="40"/>
      <c r="B172" s="41"/>
      <c r="C172" s="214" t="s">
        <v>385</v>
      </c>
      <c r="D172" s="214" t="s">
        <v>154</v>
      </c>
      <c r="E172" s="215" t="s">
        <v>1128</v>
      </c>
      <c r="F172" s="216" t="s">
        <v>1129</v>
      </c>
      <c r="G172" s="217" t="s">
        <v>227</v>
      </c>
      <c r="H172" s="218">
        <v>145</v>
      </c>
      <c r="I172" s="219"/>
      <c r="J172" s="220">
        <f>ROUND(I172*H172,2)</f>
        <v>0</v>
      </c>
      <c r="K172" s="216" t="s">
        <v>158</v>
      </c>
      <c r="L172" s="46"/>
      <c r="M172" s="221" t="s">
        <v>19</v>
      </c>
      <c r="N172" s="222" t="s">
        <v>43</v>
      </c>
      <c r="O172" s="86"/>
      <c r="P172" s="223">
        <f>O172*H172</f>
        <v>0</v>
      </c>
      <c r="Q172" s="223">
        <v>0</v>
      </c>
      <c r="R172" s="223">
        <f>Q172*H172</f>
        <v>0</v>
      </c>
      <c r="S172" s="223">
        <v>0</v>
      </c>
      <c r="T172" s="224">
        <f>S172*H172</f>
        <v>0</v>
      </c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  <c r="AE172" s="40"/>
      <c r="AR172" s="225" t="s">
        <v>517</v>
      </c>
      <c r="AT172" s="225" t="s">
        <v>154</v>
      </c>
      <c r="AU172" s="225" t="s">
        <v>81</v>
      </c>
      <c r="AY172" s="19" t="s">
        <v>152</v>
      </c>
      <c r="BE172" s="226">
        <f>IF(N172="základní",J172,0)</f>
        <v>0</v>
      </c>
      <c r="BF172" s="226">
        <f>IF(N172="snížená",J172,0)</f>
        <v>0</v>
      </c>
      <c r="BG172" s="226">
        <f>IF(N172="zákl. přenesená",J172,0)</f>
        <v>0</v>
      </c>
      <c r="BH172" s="226">
        <f>IF(N172="sníž. přenesená",J172,0)</f>
        <v>0</v>
      </c>
      <c r="BI172" s="226">
        <f>IF(N172="nulová",J172,0)</f>
        <v>0</v>
      </c>
      <c r="BJ172" s="19" t="s">
        <v>79</v>
      </c>
      <c r="BK172" s="226">
        <f>ROUND(I172*H172,2)</f>
        <v>0</v>
      </c>
      <c r="BL172" s="19" t="s">
        <v>517</v>
      </c>
      <c r="BM172" s="225" t="s">
        <v>1130</v>
      </c>
    </row>
    <row r="173" s="2" customFormat="1">
      <c r="A173" s="40"/>
      <c r="B173" s="41"/>
      <c r="C173" s="42"/>
      <c r="D173" s="227" t="s">
        <v>161</v>
      </c>
      <c r="E173" s="42"/>
      <c r="F173" s="228" t="s">
        <v>1131</v>
      </c>
      <c r="G173" s="42"/>
      <c r="H173" s="42"/>
      <c r="I173" s="229"/>
      <c r="J173" s="42"/>
      <c r="K173" s="42"/>
      <c r="L173" s="46"/>
      <c r="M173" s="230"/>
      <c r="N173" s="231"/>
      <c r="O173" s="86"/>
      <c r="P173" s="86"/>
      <c r="Q173" s="86"/>
      <c r="R173" s="86"/>
      <c r="S173" s="86"/>
      <c r="T173" s="87"/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  <c r="AE173" s="40"/>
      <c r="AT173" s="19" t="s">
        <v>161</v>
      </c>
      <c r="AU173" s="19" t="s">
        <v>81</v>
      </c>
    </row>
    <row r="174" s="2" customFormat="1" ht="16.5" customHeight="1">
      <c r="A174" s="40"/>
      <c r="B174" s="41"/>
      <c r="C174" s="214" t="s">
        <v>389</v>
      </c>
      <c r="D174" s="214" t="s">
        <v>154</v>
      </c>
      <c r="E174" s="215" t="s">
        <v>1132</v>
      </c>
      <c r="F174" s="216" t="s">
        <v>1133</v>
      </c>
      <c r="G174" s="217" t="s">
        <v>706</v>
      </c>
      <c r="H174" s="218">
        <v>1</v>
      </c>
      <c r="I174" s="219"/>
      <c r="J174" s="220">
        <f>ROUND(I174*H174,2)</f>
        <v>0</v>
      </c>
      <c r="K174" s="216" t="s">
        <v>19</v>
      </c>
      <c r="L174" s="46"/>
      <c r="M174" s="221" t="s">
        <v>19</v>
      </c>
      <c r="N174" s="222" t="s">
        <v>43</v>
      </c>
      <c r="O174" s="86"/>
      <c r="P174" s="223">
        <f>O174*H174</f>
        <v>0</v>
      </c>
      <c r="Q174" s="223">
        <v>0</v>
      </c>
      <c r="R174" s="223">
        <f>Q174*H174</f>
        <v>0</v>
      </c>
      <c r="S174" s="223">
        <v>0</v>
      </c>
      <c r="T174" s="224">
        <f>S174*H174</f>
        <v>0</v>
      </c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  <c r="AE174" s="40"/>
      <c r="AR174" s="225" t="s">
        <v>517</v>
      </c>
      <c r="AT174" s="225" t="s">
        <v>154</v>
      </c>
      <c r="AU174" s="225" t="s">
        <v>81</v>
      </c>
      <c r="AY174" s="19" t="s">
        <v>152</v>
      </c>
      <c r="BE174" s="226">
        <f>IF(N174="základní",J174,0)</f>
        <v>0</v>
      </c>
      <c r="BF174" s="226">
        <f>IF(N174="snížená",J174,0)</f>
        <v>0</v>
      </c>
      <c r="BG174" s="226">
        <f>IF(N174="zákl. přenesená",J174,0)</f>
        <v>0</v>
      </c>
      <c r="BH174" s="226">
        <f>IF(N174="sníž. přenesená",J174,0)</f>
        <v>0</v>
      </c>
      <c r="BI174" s="226">
        <f>IF(N174="nulová",J174,0)</f>
        <v>0</v>
      </c>
      <c r="BJ174" s="19" t="s">
        <v>79</v>
      </c>
      <c r="BK174" s="226">
        <f>ROUND(I174*H174,2)</f>
        <v>0</v>
      </c>
      <c r="BL174" s="19" t="s">
        <v>517</v>
      </c>
      <c r="BM174" s="225" t="s">
        <v>1134</v>
      </c>
    </row>
    <row r="175" s="2" customFormat="1" ht="16.5" customHeight="1">
      <c r="A175" s="40"/>
      <c r="B175" s="41"/>
      <c r="C175" s="214" t="s">
        <v>393</v>
      </c>
      <c r="D175" s="214" t="s">
        <v>154</v>
      </c>
      <c r="E175" s="215" t="s">
        <v>1135</v>
      </c>
      <c r="F175" s="216" t="s">
        <v>1136</v>
      </c>
      <c r="G175" s="217" t="s">
        <v>157</v>
      </c>
      <c r="H175" s="218">
        <v>6</v>
      </c>
      <c r="I175" s="219"/>
      <c r="J175" s="220">
        <f>ROUND(I175*H175,2)</f>
        <v>0</v>
      </c>
      <c r="K175" s="216" t="s">
        <v>19</v>
      </c>
      <c r="L175" s="46"/>
      <c r="M175" s="221" t="s">
        <v>19</v>
      </c>
      <c r="N175" s="222" t="s">
        <v>43</v>
      </c>
      <c r="O175" s="86"/>
      <c r="P175" s="223">
        <f>O175*H175</f>
        <v>0</v>
      </c>
      <c r="Q175" s="223">
        <v>0</v>
      </c>
      <c r="R175" s="223">
        <f>Q175*H175</f>
        <v>0</v>
      </c>
      <c r="S175" s="223">
        <v>0</v>
      </c>
      <c r="T175" s="224">
        <f>S175*H175</f>
        <v>0</v>
      </c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  <c r="AE175" s="40"/>
      <c r="AR175" s="225" t="s">
        <v>517</v>
      </c>
      <c r="AT175" s="225" t="s">
        <v>154</v>
      </c>
      <c r="AU175" s="225" t="s">
        <v>81</v>
      </c>
      <c r="AY175" s="19" t="s">
        <v>152</v>
      </c>
      <c r="BE175" s="226">
        <f>IF(N175="základní",J175,0)</f>
        <v>0</v>
      </c>
      <c r="BF175" s="226">
        <f>IF(N175="snížená",J175,0)</f>
        <v>0</v>
      </c>
      <c r="BG175" s="226">
        <f>IF(N175="zákl. přenesená",J175,0)</f>
        <v>0</v>
      </c>
      <c r="BH175" s="226">
        <f>IF(N175="sníž. přenesená",J175,0)</f>
        <v>0</v>
      </c>
      <c r="BI175" s="226">
        <f>IF(N175="nulová",J175,0)</f>
        <v>0</v>
      </c>
      <c r="BJ175" s="19" t="s">
        <v>79</v>
      </c>
      <c r="BK175" s="226">
        <f>ROUND(I175*H175,2)</f>
        <v>0</v>
      </c>
      <c r="BL175" s="19" t="s">
        <v>517</v>
      </c>
      <c r="BM175" s="225" t="s">
        <v>1137</v>
      </c>
    </row>
    <row r="176" s="12" customFormat="1" ht="22.8" customHeight="1">
      <c r="A176" s="12"/>
      <c r="B176" s="198"/>
      <c r="C176" s="199"/>
      <c r="D176" s="200" t="s">
        <v>71</v>
      </c>
      <c r="E176" s="212" t="s">
        <v>1138</v>
      </c>
      <c r="F176" s="212" t="s">
        <v>1139</v>
      </c>
      <c r="G176" s="199"/>
      <c r="H176" s="199"/>
      <c r="I176" s="202"/>
      <c r="J176" s="213">
        <f>BK176</f>
        <v>0</v>
      </c>
      <c r="K176" s="199"/>
      <c r="L176" s="204"/>
      <c r="M176" s="205"/>
      <c r="N176" s="206"/>
      <c r="O176" s="206"/>
      <c r="P176" s="207">
        <f>SUM(P177:P213)</f>
        <v>0</v>
      </c>
      <c r="Q176" s="206"/>
      <c r="R176" s="207">
        <f>SUM(R177:R213)</f>
        <v>4.0781550000000006</v>
      </c>
      <c r="S176" s="206"/>
      <c r="T176" s="208">
        <f>SUM(T177:T213)</f>
        <v>0</v>
      </c>
      <c r="U176" s="12"/>
      <c r="V176" s="12"/>
      <c r="W176" s="12"/>
      <c r="X176" s="12"/>
      <c r="Y176" s="12"/>
      <c r="Z176" s="12"/>
      <c r="AA176" s="12"/>
      <c r="AB176" s="12"/>
      <c r="AC176" s="12"/>
      <c r="AD176" s="12"/>
      <c r="AE176" s="12"/>
      <c r="AR176" s="209" t="s">
        <v>170</v>
      </c>
      <c r="AT176" s="210" t="s">
        <v>71</v>
      </c>
      <c r="AU176" s="210" t="s">
        <v>79</v>
      </c>
      <c r="AY176" s="209" t="s">
        <v>152</v>
      </c>
      <c r="BK176" s="211">
        <f>SUM(BK177:BK213)</f>
        <v>0</v>
      </c>
    </row>
    <row r="177" s="2" customFormat="1" ht="21.75" customHeight="1">
      <c r="A177" s="40"/>
      <c r="B177" s="41"/>
      <c r="C177" s="214" t="s">
        <v>397</v>
      </c>
      <c r="D177" s="214" t="s">
        <v>154</v>
      </c>
      <c r="E177" s="215" t="s">
        <v>1140</v>
      </c>
      <c r="F177" s="216" t="s">
        <v>1141</v>
      </c>
      <c r="G177" s="217" t="s">
        <v>157</v>
      </c>
      <c r="H177" s="218">
        <v>6</v>
      </c>
      <c r="I177" s="219"/>
      <c r="J177" s="220">
        <f>ROUND(I177*H177,2)</f>
        <v>0</v>
      </c>
      <c r="K177" s="216" t="s">
        <v>19</v>
      </c>
      <c r="L177" s="46"/>
      <c r="M177" s="221" t="s">
        <v>19</v>
      </c>
      <c r="N177" s="222" t="s">
        <v>43</v>
      </c>
      <c r="O177" s="86"/>
      <c r="P177" s="223">
        <f>O177*H177</f>
        <v>0</v>
      </c>
      <c r="Q177" s="223">
        <v>0</v>
      </c>
      <c r="R177" s="223">
        <f>Q177*H177</f>
        <v>0</v>
      </c>
      <c r="S177" s="223">
        <v>0</v>
      </c>
      <c r="T177" s="224">
        <f>S177*H177</f>
        <v>0</v>
      </c>
      <c r="U177" s="40"/>
      <c r="V177" s="40"/>
      <c r="W177" s="40"/>
      <c r="X177" s="40"/>
      <c r="Y177" s="40"/>
      <c r="Z177" s="40"/>
      <c r="AA177" s="40"/>
      <c r="AB177" s="40"/>
      <c r="AC177" s="40"/>
      <c r="AD177" s="40"/>
      <c r="AE177" s="40"/>
      <c r="AR177" s="225" t="s">
        <v>517</v>
      </c>
      <c r="AT177" s="225" t="s">
        <v>154</v>
      </c>
      <c r="AU177" s="225" t="s">
        <v>81</v>
      </c>
      <c r="AY177" s="19" t="s">
        <v>152</v>
      </c>
      <c r="BE177" s="226">
        <f>IF(N177="základní",J177,0)</f>
        <v>0</v>
      </c>
      <c r="BF177" s="226">
        <f>IF(N177="snížená",J177,0)</f>
        <v>0</v>
      </c>
      <c r="BG177" s="226">
        <f>IF(N177="zákl. přenesená",J177,0)</f>
        <v>0</v>
      </c>
      <c r="BH177" s="226">
        <f>IF(N177="sníž. přenesená",J177,0)</f>
        <v>0</v>
      </c>
      <c r="BI177" s="226">
        <f>IF(N177="nulová",J177,0)</f>
        <v>0</v>
      </c>
      <c r="BJ177" s="19" t="s">
        <v>79</v>
      </c>
      <c r="BK177" s="226">
        <f>ROUND(I177*H177,2)</f>
        <v>0</v>
      </c>
      <c r="BL177" s="19" t="s">
        <v>517</v>
      </c>
      <c r="BM177" s="225" t="s">
        <v>1142</v>
      </c>
    </row>
    <row r="178" s="2" customFormat="1" ht="16.5" customHeight="1">
      <c r="A178" s="40"/>
      <c r="B178" s="41"/>
      <c r="C178" s="214" t="s">
        <v>401</v>
      </c>
      <c r="D178" s="214" t="s">
        <v>154</v>
      </c>
      <c r="E178" s="215" t="s">
        <v>1143</v>
      </c>
      <c r="F178" s="216" t="s">
        <v>1144</v>
      </c>
      <c r="G178" s="217" t="s">
        <v>328</v>
      </c>
      <c r="H178" s="218">
        <v>6</v>
      </c>
      <c r="I178" s="219"/>
      <c r="J178" s="220">
        <f>ROUND(I178*H178,2)</f>
        <v>0</v>
      </c>
      <c r="K178" s="216" t="s">
        <v>19</v>
      </c>
      <c r="L178" s="46"/>
      <c r="M178" s="221" t="s">
        <v>19</v>
      </c>
      <c r="N178" s="222" t="s">
        <v>43</v>
      </c>
      <c r="O178" s="86"/>
      <c r="P178" s="223">
        <f>O178*H178</f>
        <v>0</v>
      </c>
      <c r="Q178" s="223">
        <v>0</v>
      </c>
      <c r="R178" s="223">
        <f>Q178*H178</f>
        <v>0</v>
      </c>
      <c r="S178" s="223">
        <v>0</v>
      </c>
      <c r="T178" s="224">
        <f>S178*H178</f>
        <v>0</v>
      </c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  <c r="AE178" s="40"/>
      <c r="AR178" s="225" t="s">
        <v>517</v>
      </c>
      <c r="AT178" s="225" t="s">
        <v>154</v>
      </c>
      <c r="AU178" s="225" t="s">
        <v>81</v>
      </c>
      <c r="AY178" s="19" t="s">
        <v>152</v>
      </c>
      <c r="BE178" s="226">
        <f>IF(N178="základní",J178,0)</f>
        <v>0</v>
      </c>
      <c r="BF178" s="226">
        <f>IF(N178="snížená",J178,0)</f>
        <v>0</v>
      </c>
      <c r="BG178" s="226">
        <f>IF(N178="zákl. přenesená",J178,0)</f>
        <v>0</v>
      </c>
      <c r="BH178" s="226">
        <f>IF(N178="sníž. přenesená",J178,0)</f>
        <v>0</v>
      </c>
      <c r="BI178" s="226">
        <f>IF(N178="nulová",J178,0)</f>
        <v>0</v>
      </c>
      <c r="BJ178" s="19" t="s">
        <v>79</v>
      </c>
      <c r="BK178" s="226">
        <f>ROUND(I178*H178,2)</f>
        <v>0</v>
      </c>
      <c r="BL178" s="19" t="s">
        <v>517</v>
      </c>
      <c r="BM178" s="225" t="s">
        <v>1145</v>
      </c>
    </row>
    <row r="179" s="2" customFormat="1" ht="16.5" customHeight="1">
      <c r="A179" s="40"/>
      <c r="B179" s="41"/>
      <c r="C179" s="265" t="s">
        <v>210</v>
      </c>
      <c r="D179" s="265" t="s">
        <v>298</v>
      </c>
      <c r="E179" s="266" t="s">
        <v>1146</v>
      </c>
      <c r="F179" s="267" t="s">
        <v>1147</v>
      </c>
      <c r="G179" s="268" t="s">
        <v>157</v>
      </c>
      <c r="H179" s="269">
        <v>6</v>
      </c>
      <c r="I179" s="270"/>
      <c r="J179" s="271">
        <f>ROUND(I179*H179,2)</f>
        <v>0</v>
      </c>
      <c r="K179" s="267" t="s">
        <v>19</v>
      </c>
      <c r="L179" s="272"/>
      <c r="M179" s="273" t="s">
        <v>19</v>
      </c>
      <c r="N179" s="274" t="s">
        <v>43</v>
      </c>
      <c r="O179" s="86"/>
      <c r="P179" s="223">
        <f>O179*H179</f>
        <v>0</v>
      </c>
      <c r="Q179" s="223">
        <v>0</v>
      </c>
      <c r="R179" s="223">
        <f>Q179*H179</f>
        <v>0</v>
      </c>
      <c r="S179" s="223">
        <v>0</v>
      </c>
      <c r="T179" s="224">
        <f>S179*H179</f>
        <v>0</v>
      </c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  <c r="AE179" s="40"/>
      <c r="AR179" s="225" t="s">
        <v>492</v>
      </c>
      <c r="AT179" s="225" t="s">
        <v>298</v>
      </c>
      <c r="AU179" s="225" t="s">
        <v>81</v>
      </c>
      <c r="AY179" s="19" t="s">
        <v>152</v>
      </c>
      <c r="BE179" s="226">
        <f>IF(N179="základní",J179,0)</f>
        <v>0</v>
      </c>
      <c r="BF179" s="226">
        <f>IF(N179="snížená",J179,0)</f>
        <v>0</v>
      </c>
      <c r="BG179" s="226">
        <f>IF(N179="zákl. přenesená",J179,0)</f>
        <v>0</v>
      </c>
      <c r="BH179" s="226">
        <f>IF(N179="sníž. přenesená",J179,0)</f>
        <v>0</v>
      </c>
      <c r="BI179" s="226">
        <f>IF(N179="nulová",J179,0)</f>
        <v>0</v>
      </c>
      <c r="BJ179" s="19" t="s">
        <v>79</v>
      </c>
      <c r="BK179" s="226">
        <f>ROUND(I179*H179,2)</f>
        <v>0</v>
      </c>
      <c r="BL179" s="19" t="s">
        <v>517</v>
      </c>
      <c r="BM179" s="225" t="s">
        <v>1148</v>
      </c>
    </row>
    <row r="180" s="2" customFormat="1" ht="16.5" customHeight="1">
      <c r="A180" s="40"/>
      <c r="B180" s="41"/>
      <c r="C180" s="265" t="s">
        <v>411</v>
      </c>
      <c r="D180" s="265" t="s">
        <v>298</v>
      </c>
      <c r="E180" s="266" t="s">
        <v>1149</v>
      </c>
      <c r="F180" s="267" t="s">
        <v>1150</v>
      </c>
      <c r="G180" s="268" t="s">
        <v>239</v>
      </c>
      <c r="H180" s="269">
        <v>1.5600000000000001</v>
      </c>
      <c r="I180" s="270"/>
      <c r="J180" s="271">
        <f>ROUND(I180*H180,2)</f>
        <v>0</v>
      </c>
      <c r="K180" s="267" t="s">
        <v>19</v>
      </c>
      <c r="L180" s="272"/>
      <c r="M180" s="273" t="s">
        <v>19</v>
      </c>
      <c r="N180" s="274" t="s">
        <v>43</v>
      </c>
      <c r="O180" s="86"/>
      <c r="P180" s="223">
        <f>O180*H180</f>
        <v>0</v>
      </c>
      <c r="Q180" s="223">
        <v>2.234</v>
      </c>
      <c r="R180" s="223">
        <f>Q180*H180</f>
        <v>3.4850400000000001</v>
      </c>
      <c r="S180" s="223">
        <v>0</v>
      </c>
      <c r="T180" s="224">
        <f>S180*H180</f>
        <v>0</v>
      </c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  <c r="AE180" s="40"/>
      <c r="AR180" s="225" t="s">
        <v>199</v>
      </c>
      <c r="AT180" s="225" t="s">
        <v>298</v>
      </c>
      <c r="AU180" s="225" t="s">
        <v>81</v>
      </c>
      <c r="AY180" s="19" t="s">
        <v>152</v>
      </c>
      <c r="BE180" s="226">
        <f>IF(N180="základní",J180,0)</f>
        <v>0</v>
      </c>
      <c r="BF180" s="226">
        <f>IF(N180="snížená",J180,0)</f>
        <v>0</v>
      </c>
      <c r="BG180" s="226">
        <f>IF(N180="zákl. přenesená",J180,0)</f>
        <v>0</v>
      </c>
      <c r="BH180" s="226">
        <f>IF(N180="sníž. přenesená",J180,0)</f>
        <v>0</v>
      </c>
      <c r="BI180" s="226">
        <f>IF(N180="nulová",J180,0)</f>
        <v>0</v>
      </c>
      <c r="BJ180" s="19" t="s">
        <v>79</v>
      </c>
      <c r="BK180" s="226">
        <f>ROUND(I180*H180,2)</f>
        <v>0</v>
      </c>
      <c r="BL180" s="19" t="s">
        <v>159</v>
      </c>
      <c r="BM180" s="225" t="s">
        <v>1151</v>
      </c>
    </row>
    <row r="181" s="2" customFormat="1" ht="16.5" customHeight="1">
      <c r="A181" s="40"/>
      <c r="B181" s="41"/>
      <c r="C181" s="265" t="s">
        <v>416</v>
      </c>
      <c r="D181" s="265" t="s">
        <v>298</v>
      </c>
      <c r="E181" s="266" t="s">
        <v>1152</v>
      </c>
      <c r="F181" s="267" t="s">
        <v>1153</v>
      </c>
      <c r="G181" s="268" t="s">
        <v>182</v>
      </c>
      <c r="H181" s="269">
        <v>4</v>
      </c>
      <c r="I181" s="270"/>
      <c r="J181" s="271">
        <f>ROUND(I181*H181,2)</f>
        <v>0</v>
      </c>
      <c r="K181" s="267" t="s">
        <v>158</v>
      </c>
      <c r="L181" s="272"/>
      <c r="M181" s="273" t="s">
        <v>19</v>
      </c>
      <c r="N181" s="274" t="s">
        <v>43</v>
      </c>
      <c r="O181" s="86"/>
      <c r="P181" s="223">
        <f>O181*H181</f>
        <v>0</v>
      </c>
      <c r="Q181" s="223">
        <v>0.13500000000000001</v>
      </c>
      <c r="R181" s="223">
        <f>Q181*H181</f>
        <v>0.54000000000000004</v>
      </c>
      <c r="S181" s="223">
        <v>0</v>
      </c>
      <c r="T181" s="224">
        <f>S181*H181</f>
        <v>0</v>
      </c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  <c r="AE181" s="40"/>
      <c r="AR181" s="225" t="s">
        <v>199</v>
      </c>
      <c r="AT181" s="225" t="s">
        <v>298</v>
      </c>
      <c r="AU181" s="225" t="s">
        <v>81</v>
      </c>
      <c r="AY181" s="19" t="s">
        <v>152</v>
      </c>
      <c r="BE181" s="226">
        <f>IF(N181="základní",J181,0)</f>
        <v>0</v>
      </c>
      <c r="BF181" s="226">
        <f>IF(N181="snížená",J181,0)</f>
        <v>0</v>
      </c>
      <c r="BG181" s="226">
        <f>IF(N181="zákl. přenesená",J181,0)</f>
        <v>0</v>
      </c>
      <c r="BH181" s="226">
        <f>IF(N181="sníž. přenesená",J181,0)</f>
        <v>0</v>
      </c>
      <c r="BI181" s="226">
        <f>IF(N181="nulová",J181,0)</f>
        <v>0</v>
      </c>
      <c r="BJ181" s="19" t="s">
        <v>79</v>
      </c>
      <c r="BK181" s="226">
        <f>ROUND(I181*H181,2)</f>
        <v>0</v>
      </c>
      <c r="BL181" s="19" t="s">
        <v>159</v>
      </c>
      <c r="BM181" s="225" t="s">
        <v>1154</v>
      </c>
    </row>
    <row r="182" s="2" customFormat="1" ht="16.5" customHeight="1">
      <c r="A182" s="40"/>
      <c r="B182" s="41"/>
      <c r="C182" s="214" t="s">
        <v>423</v>
      </c>
      <c r="D182" s="214" t="s">
        <v>154</v>
      </c>
      <c r="E182" s="215" t="s">
        <v>1155</v>
      </c>
      <c r="F182" s="216" t="s">
        <v>1156</v>
      </c>
      <c r="G182" s="217" t="s">
        <v>227</v>
      </c>
      <c r="H182" s="218">
        <v>200</v>
      </c>
      <c r="I182" s="219"/>
      <c r="J182" s="220">
        <f>ROUND(I182*H182,2)</f>
        <v>0</v>
      </c>
      <c r="K182" s="216" t="s">
        <v>158</v>
      </c>
      <c r="L182" s="46"/>
      <c r="M182" s="221" t="s">
        <v>19</v>
      </c>
      <c r="N182" s="222" t="s">
        <v>43</v>
      </c>
      <c r="O182" s="86"/>
      <c r="P182" s="223">
        <f>O182*H182</f>
        <v>0</v>
      </c>
      <c r="Q182" s="223">
        <v>0</v>
      </c>
      <c r="R182" s="223">
        <f>Q182*H182</f>
        <v>0</v>
      </c>
      <c r="S182" s="223">
        <v>0</v>
      </c>
      <c r="T182" s="224">
        <f>S182*H182</f>
        <v>0</v>
      </c>
      <c r="U182" s="40"/>
      <c r="V182" s="40"/>
      <c r="W182" s="40"/>
      <c r="X182" s="40"/>
      <c r="Y182" s="40"/>
      <c r="Z182" s="40"/>
      <c r="AA182" s="40"/>
      <c r="AB182" s="40"/>
      <c r="AC182" s="40"/>
      <c r="AD182" s="40"/>
      <c r="AE182" s="40"/>
      <c r="AR182" s="225" t="s">
        <v>517</v>
      </c>
      <c r="AT182" s="225" t="s">
        <v>154</v>
      </c>
      <c r="AU182" s="225" t="s">
        <v>81</v>
      </c>
      <c r="AY182" s="19" t="s">
        <v>152</v>
      </c>
      <c r="BE182" s="226">
        <f>IF(N182="základní",J182,0)</f>
        <v>0</v>
      </c>
      <c r="BF182" s="226">
        <f>IF(N182="snížená",J182,0)</f>
        <v>0</v>
      </c>
      <c r="BG182" s="226">
        <f>IF(N182="zákl. přenesená",J182,0)</f>
        <v>0</v>
      </c>
      <c r="BH182" s="226">
        <f>IF(N182="sníž. přenesená",J182,0)</f>
        <v>0</v>
      </c>
      <c r="BI182" s="226">
        <f>IF(N182="nulová",J182,0)</f>
        <v>0</v>
      </c>
      <c r="BJ182" s="19" t="s">
        <v>79</v>
      </c>
      <c r="BK182" s="226">
        <f>ROUND(I182*H182,2)</f>
        <v>0</v>
      </c>
      <c r="BL182" s="19" t="s">
        <v>517</v>
      </c>
      <c r="BM182" s="225" t="s">
        <v>1157</v>
      </c>
    </row>
    <row r="183" s="2" customFormat="1">
      <c r="A183" s="40"/>
      <c r="B183" s="41"/>
      <c r="C183" s="42"/>
      <c r="D183" s="227" t="s">
        <v>161</v>
      </c>
      <c r="E183" s="42"/>
      <c r="F183" s="228" t="s">
        <v>1158</v>
      </c>
      <c r="G183" s="42"/>
      <c r="H183" s="42"/>
      <c r="I183" s="229"/>
      <c r="J183" s="42"/>
      <c r="K183" s="42"/>
      <c r="L183" s="46"/>
      <c r="M183" s="230"/>
      <c r="N183" s="231"/>
      <c r="O183" s="86"/>
      <c r="P183" s="86"/>
      <c r="Q183" s="86"/>
      <c r="R183" s="86"/>
      <c r="S183" s="86"/>
      <c r="T183" s="87"/>
      <c r="U183" s="40"/>
      <c r="V183" s="40"/>
      <c r="W183" s="40"/>
      <c r="X183" s="40"/>
      <c r="Y183" s="40"/>
      <c r="Z183" s="40"/>
      <c r="AA183" s="40"/>
      <c r="AB183" s="40"/>
      <c r="AC183" s="40"/>
      <c r="AD183" s="40"/>
      <c r="AE183" s="40"/>
      <c r="AT183" s="19" t="s">
        <v>161</v>
      </c>
      <c r="AU183" s="19" t="s">
        <v>81</v>
      </c>
    </row>
    <row r="184" s="2" customFormat="1" ht="16.5" customHeight="1">
      <c r="A184" s="40"/>
      <c r="B184" s="41"/>
      <c r="C184" s="214" t="s">
        <v>429</v>
      </c>
      <c r="D184" s="214" t="s">
        <v>154</v>
      </c>
      <c r="E184" s="215" t="s">
        <v>1159</v>
      </c>
      <c r="F184" s="216" t="s">
        <v>1160</v>
      </c>
      <c r="G184" s="217" t="s">
        <v>227</v>
      </c>
      <c r="H184" s="218">
        <v>50</v>
      </c>
      <c r="I184" s="219"/>
      <c r="J184" s="220">
        <f>ROUND(I184*H184,2)</f>
        <v>0</v>
      </c>
      <c r="K184" s="216" t="s">
        <v>158</v>
      </c>
      <c r="L184" s="46"/>
      <c r="M184" s="221" t="s">
        <v>19</v>
      </c>
      <c r="N184" s="222" t="s">
        <v>43</v>
      </c>
      <c r="O184" s="86"/>
      <c r="P184" s="223">
        <f>O184*H184</f>
        <v>0</v>
      </c>
      <c r="Q184" s="223">
        <v>0</v>
      </c>
      <c r="R184" s="223">
        <f>Q184*H184</f>
        <v>0</v>
      </c>
      <c r="S184" s="223">
        <v>0</v>
      </c>
      <c r="T184" s="224">
        <f>S184*H184</f>
        <v>0</v>
      </c>
      <c r="U184" s="40"/>
      <c r="V184" s="40"/>
      <c r="W184" s="40"/>
      <c r="X184" s="40"/>
      <c r="Y184" s="40"/>
      <c r="Z184" s="40"/>
      <c r="AA184" s="40"/>
      <c r="AB184" s="40"/>
      <c r="AC184" s="40"/>
      <c r="AD184" s="40"/>
      <c r="AE184" s="40"/>
      <c r="AR184" s="225" t="s">
        <v>517</v>
      </c>
      <c r="AT184" s="225" t="s">
        <v>154</v>
      </c>
      <c r="AU184" s="225" t="s">
        <v>81</v>
      </c>
      <c r="AY184" s="19" t="s">
        <v>152</v>
      </c>
      <c r="BE184" s="226">
        <f>IF(N184="základní",J184,0)</f>
        <v>0</v>
      </c>
      <c r="BF184" s="226">
        <f>IF(N184="snížená",J184,0)</f>
        <v>0</v>
      </c>
      <c r="BG184" s="226">
        <f>IF(N184="zákl. přenesená",J184,0)</f>
        <v>0</v>
      </c>
      <c r="BH184" s="226">
        <f>IF(N184="sníž. přenesená",J184,0)</f>
        <v>0</v>
      </c>
      <c r="BI184" s="226">
        <f>IF(N184="nulová",J184,0)</f>
        <v>0</v>
      </c>
      <c r="BJ184" s="19" t="s">
        <v>79</v>
      </c>
      <c r="BK184" s="226">
        <f>ROUND(I184*H184,2)</f>
        <v>0</v>
      </c>
      <c r="BL184" s="19" t="s">
        <v>517</v>
      </c>
      <c r="BM184" s="225" t="s">
        <v>1161</v>
      </c>
    </row>
    <row r="185" s="2" customFormat="1">
      <c r="A185" s="40"/>
      <c r="B185" s="41"/>
      <c r="C185" s="42"/>
      <c r="D185" s="227" t="s">
        <v>161</v>
      </c>
      <c r="E185" s="42"/>
      <c r="F185" s="228" t="s">
        <v>1162</v>
      </c>
      <c r="G185" s="42"/>
      <c r="H185" s="42"/>
      <c r="I185" s="229"/>
      <c r="J185" s="42"/>
      <c r="K185" s="42"/>
      <c r="L185" s="46"/>
      <c r="M185" s="230"/>
      <c r="N185" s="231"/>
      <c r="O185" s="86"/>
      <c r="P185" s="86"/>
      <c r="Q185" s="86"/>
      <c r="R185" s="86"/>
      <c r="S185" s="86"/>
      <c r="T185" s="87"/>
      <c r="U185" s="40"/>
      <c r="V185" s="40"/>
      <c r="W185" s="40"/>
      <c r="X185" s="40"/>
      <c r="Y185" s="40"/>
      <c r="Z185" s="40"/>
      <c r="AA185" s="40"/>
      <c r="AB185" s="40"/>
      <c r="AC185" s="40"/>
      <c r="AD185" s="40"/>
      <c r="AE185" s="40"/>
      <c r="AT185" s="19" t="s">
        <v>161</v>
      </c>
      <c r="AU185" s="19" t="s">
        <v>81</v>
      </c>
    </row>
    <row r="186" s="2" customFormat="1" ht="21.75" customHeight="1">
      <c r="A186" s="40"/>
      <c r="B186" s="41"/>
      <c r="C186" s="214" t="s">
        <v>435</v>
      </c>
      <c r="D186" s="214" t="s">
        <v>154</v>
      </c>
      <c r="E186" s="215" t="s">
        <v>1163</v>
      </c>
      <c r="F186" s="216" t="s">
        <v>1164</v>
      </c>
      <c r="G186" s="217" t="s">
        <v>239</v>
      </c>
      <c r="H186" s="218">
        <v>61</v>
      </c>
      <c r="I186" s="219"/>
      <c r="J186" s="220">
        <f>ROUND(I186*H186,2)</f>
        <v>0</v>
      </c>
      <c r="K186" s="216" t="s">
        <v>158</v>
      </c>
      <c r="L186" s="46"/>
      <c r="M186" s="221" t="s">
        <v>19</v>
      </c>
      <c r="N186" s="222" t="s">
        <v>43</v>
      </c>
      <c r="O186" s="86"/>
      <c r="P186" s="223">
        <f>O186*H186</f>
        <v>0</v>
      </c>
      <c r="Q186" s="223">
        <v>0</v>
      </c>
      <c r="R186" s="223">
        <f>Q186*H186</f>
        <v>0</v>
      </c>
      <c r="S186" s="223">
        <v>0</v>
      </c>
      <c r="T186" s="224">
        <f>S186*H186</f>
        <v>0</v>
      </c>
      <c r="U186" s="40"/>
      <c r="V186" s="40"/>
      <c r="W186" s="40"/>
      <c r="X186" s="40"/>
      <c r="Y186" s="40"/>
      <c r="Z186" s="40"/>
      <c r="AA186" s="40"/>
      <c r="AB186" s="40"/>
      <c r="AC186" s="40"/>
      <c r="AD186" s="40"/>
      <c r="AE186" s="40"/>
      <c r="AR186" s="225" t="s">
        <v>517</v>
      </c>
      <c r="AT186" s="225" t="s">
        <v>154</v>
      </c>
      <c r="AU186" s="225" t="s">
        <v>81</v>
      </c>
      <c r="AY186" s="19" t="s">
        <v>152</v>
      </c>
      <c r="BE186" s="226">
        <f>IF(N186="základní",J186,0)</f>
        <v>0</v>
      </c>
      <c r="BF186" s="226">
        <f>IF(N186="snížená",J186,0)</f>
        <v>0</v>
      </c>
      <c r="BG186" s="226">
        <f>IF(N186="zákl. přenesená",J186,0)</f>
        <v>0</v>
      </c>
      <c r="BH186" s="226">
        <f>IF(N186="sníž. přenesená",J186,0)</f>
        <v>0</v>
      </c>
      <c r="BI186" s="226">
        <f>IF(N186="nulová",J186,0)</f>
        <v>0</v>
      </c>
      <c r="BJ186" s="19" t="s">
        <v>79</v>
      </c>
      <c r="BK186" s="226">
        <f>ROUND(I186*H186,2)</f>
        <v>0</v>
      </c>
      <c r="BL186" s="19" t="s">
        <v>517</v>
      </c>
      <c r="BM186" s="225" t="s">
        <v>1165</v>
      </c>
    </row>
    <row r="187" s="2" customFormat="1">
      <c r="A187" s="40"/>
      <c r="B187" s="41"/>
      <c r="C187" s="42"/>
      <c r="D187" s="227" t="s">
        <v>161</v>
      </c>
      <c r="E187" s="42"/>
      <c r="F187" s="228" t="s">
        <v>1166</v>
      </c>
      <c r="G187" s="42"/>
      <c r="H187" s="42"/>
      <c r="I187" s="229"/>
      <c r="J187" s="42"/>
      <c r="K187" s="42"/>
      <c r="L187" s="46"/>
      <c r="M187" s="230"/>
      <c r="N187" s="231"/>
      <c r="O187" s="86"/>
      <c r="P187" s="86"/>
      <c r="Q187" s="86"/>
      <c r="R187" s="86"/>
      <c r="S187" s="86"/>
      <c r="T187" s="87"/>
      <c r="U187" s="40"/>
      <c r="V187" s="40"/>
      <c r="W187" s="40"/>
      <c r="X187" s="40"/>
      <c r="Y187" s="40"/>
      <c r="Z187" s="40"/>
      <c r="AA187" s="40"/>
      <c r="AB187" s="40"/>
      <c r="AC187" s="40"/>
      <c r="AD187" s="40"/>
      <c r="AE187" s="40"/>
      <c r="AT187" s="19" t="s">
        <v>161</v>
      </c>
      <c r="AU187" s="19" t="s">
        <v>81</v>
      </c>
    </row>
    <row r="188" s="14" customFormat="1">
      <c r="A188" s="14"/>
      <c r="B188" s="243"/>
      <c r="C188" s="244"/>
      <c r="D188" s="234" t="s">
        <v>163</v>
      </c>
      <c r="E188" s="245" t="s">
        <v>19</v>
      </c>
      <c r="F188" s="246" t="s">
        <v>1167</v>
      </c>
      <c r="G188" s="244"/>
      <c r="H188" s="247">
        <v>81</v>
      </c>
      <c r="I188" s="248"/>
      <c r="J188" s="244"/>
      <c r="K188" s="244"/>
      <c r="L188" s="249"/>
      <c r="M188" s="250"/>
      <c r="N188" s="251"/>
      <c r="O188" s="251"/>
      <c r="P188" s="251"/>
      <c r="Q188" s="251"/>
      <c r="R188" s="251"/>
      <c r="S188" s="251"/>
      <c r="T188" s="252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T188" s="253" t="s">
        <v>163</v>
      </c>
      <c r="AU188" s="253" t="s">
        <v>81</v>
      </c>
      <c r="AV188" s="14" t="s">
        <v>81</v>
      </c>
      <c r="AW188" s="14" t="s">
        <v>33</v>
      </c>
      <c r="AX188" s="14" t="s">
        <v>72</v>
      </c>
      <c r="AY188" s="253" t="s">
        <v>152</v>
      </c>
    </row>
    <row r="189" s="14" customFormat="1">
      <c r="A189" s="14"/>
      <c r="B189" s="243"/>
      <c r="C189" s="244"/>
      <c r="D189" s="234" t="s">
        <v>163</v>
      </c>
      <c r="E189" s="245" t="s">
        <v>19</v>
      </c>
      <c r="F189" s="246" t="s">
        <v>1168</v>
      </c>
      <c r="G189" s="244"/>
      <c r="H189" s="247">
        <v>-20</v>
      </c>
      <c r="I189" s="248"/>
      <c r="J189" s="244"/>
      <c r="K189" s="244"/>
      <c r="L189" s="249"/>
      <c r="M189" s="250"/>
      <c r="N189" s="251"/>
      <c r="O189" s="251"/>
      <c r="P189" s="251"/>
      <c r="Q189" s="251"/>
      <c r="R189" s="251"/>
      <c r="S189" s="251"/>
      <c r="T189" s="252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T189" s="253" t="s">
        <v>163</v>
      </c>
      <c r="AU189" s="253" t="s">
        <v>81</v>
      </c>
      <c r="AV189" s="14" t="s">
        <v>81</v>
      </c>
      <c r="AW189" s="14" t="s">
        <v>33</v>
      </c>
      <c r="AX189" s="14" t="s">
        <v>72</v>
      </c>
      <c r="AY189" s="253" t="s">
        <v>152</v>
      </c>
    </row>
    <row r="190" s="15" customFormat="1">
      <c r="A190" s="15"/>
      <c r="B190" s="254"/>
      <c r="C190" s="255"/>
      <c r="D190" s="234" t="s">
        <v>163</v>
      </c>
      <c r="E190" s="256" t="s">
        <v>19</v>
      </c>
      <c r="F190" s="257" t="s">
        <v>212</v>
      </c>
      <c r="G190" s="255"/>
      <c r="H190" s="258">
        <v>61</v>
      </c>
      <c r="I190" s="259"/>
      <c r="J190" s="255"/>
      <c r="K190" s="255"/>
      <c r="L190" s="260"/>
      <c r="M190" s="261"/>
      <c r="N190" s="262"/>
      <c r="O190" s="262"/>
      <c r="P190" s="262"/>
      <c r="Q190" s="262"/>
      <c r="R190" s="262"/>
      <c r="S190" s="262"/>
      <c r="T190" s="263"/>
      <c r="U190" s="15"/>
      <c r="V190" s="15"/>
      <c r="W190" s="15"/>
      <c r="X190" s="15"/>
      <c r="Y190" s="15"/>
      <c r="Z190" s="15"/>
      <c r="AA190" s="15"/>
      <c r="AB190" s="15"/>
      <c r="AC190" s="15"/>
      <c r="AD190" s="15"/>
      <c r="AE190" s="15"/>
      <c r="AT190" s="264" t="s">
        <v>163</v>
      </c>
      <c r="AU190" s="264" t="s">
        <v>81</v>
      </c>
      <c r="AV190" s="15" t="s">
        <v>159</v>
      </c>
      <c r="AW190" s="15" t="s">
        <v>33</v>
      </c>
      <c r="AX190" s="15" t="s">
        <v>79</v>
      </c>
      <c r="AY190" s="264" t="s">
        <v>152</v>
      </c>
    </row>
    <row r="191" s="2" customFormat="1" ht="24.15" customHeight="1">
      <c r="A191" s="40"/>
      <c r="B191" s="41"/>
      <c r="C191" s="214" t="s">
        <v>449</v>
      </c>
      <c r="D191" s="214" t="s">
        <v>154</v>
      </c>
      <c r="E191" s="215" t="s">
        <v>1169</v>
      </c>
      <c r="F191" s="216" t="s">
        <v>1170</v>
      </c>
      <c r="G191" s="217" t="s">
        <v>239</v>
      </c>
      <c r="H191" s="218">
        <v>1769</v>
      </c>
      <c r="I191" s="219"/>
      <c r="J191" s="220">
        <f>ROUND(I191*H191,2)</f>
        <v>0</v>
      </c>
      <c r="K191" s="216" t="s">
        <v>158</v>
      </c>
      <c r="L191" s="46"/>
      <c r="M191" s="221" t="s">
        <v>19</v>
      </c>
      <c r="N191" s="222" t="s">
        <v>43</v>
      </c>
      <c r="O191" s="86"/>
      <c r="P191" s="223">
        <f>O191*H191</f>
        <v>0</v>
      </c>
      <c r="Q191" s="223">
        <v>0</v>
      </c>
      <c r="R191" s="223">
        <f>Q191*H191</f>
        <v>0</v>
      </c>
      <c r="S191" s="223">
        <v>0</v>
      </c>
      <c r="T191" s="224">
        <f>S191*H191</f>
        <v>0</v>
      </c>
      <c r="U191" s="40"/>
      <c r="V191" s="40"/>
      <c r="W191" s="40"/>
      <c r="X191" s="40"/>
      <c r="Y191" s="40"/>
      <c r="Z191" s="40"/>
      <c r="AA191" s="40"/>
      <c r="AB191" s="40"/>
      <c r="AC191" s="40"/>
      <c r="AD191" s="40"/>
      <c r="AE191" s="40"/>
      <c r="AR191" s="225" t="s">
        <v>517</v>
      </c>
      <c r="AT191" s="225" t="s">
        <v>154</v>
      </c>
      <c r="AU191" s="225" t="s">
        <v>81</v>
      </c>
      <c r="AY191" s="19" t="s">
        <v>152</v>
      </c>
      <c r="BE191" s="226">
        <f>IF(N191="základní",J191,0)</f>
        <v>0</v>
      </c>
      <c r="BF191" s="226">
        <f>IF(N191="snížená",J191,0)</f>
        <v>0</v>
      </c>
      <c r="BG191" s="226">
        <f>IF(N191="zákl. přenesená",J191,0)</f>
        <v>0</v>
      </c>
      <c r="BH191" s="226">
        <f>IF(N191="sníž. přenesená",J191,0)</f>
        <v>0</v>
      </c>
      <c r="BI191" s="226">
        <f>IF(N191="nulová",J191,0)</f>
        <v>0</v>
      </c>
      <c r="BJ191" s="19" t="s">
        <v>79</v>
      </c>
      <c r="BK191" s="226">
        <f>ROUND(I191*H191,2)</f>
        <v>0</v>
      </c>
      <c r="BL191" s="19" t="s">
        <v>517</v>
      </c>
      <c r="BM191" s="225" t="s">
        <v>1171</v>
      </c>
    </row>
    <row r="192" s="2" customFormat="1">
      <c r="A192" s="40"/>
      <c r="B192" s="41"/>
      <c r="C192" s="42"/>
      <c r="D192" s="227" t="s">
        <v>161</v>
      </c>
      <c r="E192" s="42"/>
      <c r="F192" s="228" t="s">
        <v>1172</v>
      </c>
      <c r="G192" s="42"/>
      <c r="H192" s="42"/>
      <c r="I192" s="229"/>
      <c r="J192" s="42"/>
      <c r="K192" s="42"/>
      <c r="L192" s="46"/>
      <c r="M192" s="230"/>
      <c r="N192" s="231"/>
      <c r="O192" s="86"/>
      <c r="P192" s="86"/>
      <c r="Q192" s="86"/>
      <c r="R192" s="86"/>
      <c r="S192" s="86"/>
      <c r="T192" s="87"/>
      <c r="U192" s="40"/>
      <c r="V192" s="40"/>
      <c r="W192" s="40"/>
      <c r="X192" s="40"/>
      <c r="Y192" s="40"/>
      <c r="Z192" s="40"/>
      <c r="AA192" s="40"/>
      <c r="AB192" s="40"/>
      <c r="AC192" s="40"/>
      <c r="AD192" s="40"/>
      <c r="AE192" s="40"/>
      <c r="AT192" s="19" t="s">
        <v>161</v>
      </c>
      <c r="AU192" s="19" t="s">
        <v>81</v>
      </c>
    </row>
    <row r="193" s="14" customFormat="1">
      <c r="A193" s="14"/>
      <c r="B193" s="243"/>
      <c r="C193" s="244"/>
      <c r="D193" s="234" t="s">
        <v>163</v>
      </c>
      <c r="E193" s="245" t="s">
        <v>19</v>
      </c>
      <c r="F193" s="246" t="s">
        <v>1173</v>
      </c>
      <c r="G193" s="244"/>
      <c r="H193" s="247">
        <v>1769</v>
      </c>
      <c r="I193" s="248"/>
      <c r="J193" s="244"/>
      <c r="K193" s="244"/>
      <c r="L193" s="249"/>
      <c r="M193" s="250"/>
      <c r="N193" s="251"/>
      <c r="O193" s="251"/>
      <c r="P193" s="251"/>
      <c r="Q193" s="251"/>
      <c r="R193" s="251"/>
      <c r="S193" s="251"/>
      <c r="T193" s="252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T193" s="253" t="s">
        <v>163</v>
      </c>
      <c r="AU193" s="253" t="s">
        <v>81</v>
      </c>
      <c r="AV193" s="14" t="s">
        <v>81</v>
      </c>
      <c r="AW193" s="14" t="s">
        <v>33</v>
      </c>
      <c r="AX193" s="14" t="s">
        <v>79</v>
      </c>
      <c r="AY193" s="253" t="s">
        <v>152</v>
      </c>
    </row>
    <row r="194" s="2" customFormat="1" ht="16.5" customHeight="1">
      <c r="A194" s="40"/>
      <c r="B194" s="41"/>
      <c r="C194" s="214" t="s">
        <v>456</v>
      </c>
      <c r="D194" s="214" t="s">
        <v>154</v>
      </c>
      <c r="E194" s="215" t="s">
        <v>1174</v>
      </c>
      <c r="F194" s="216" t="s">
        <v>1175</v>
      </c>
      <c r="G194" s="217" t="s">
        <v>282</v>
      </c>
      <c r="H194" s="218">
        <v>109.8</v>
      </c>
      <c r="I194" s="219"/>
      <c r="J194" s="220">
        <f>ROUND(I194*H194,2)</f>
        <v>0</v>
      </c>
      <c r="K194" s="216" t="s">
        <v>158</v>
      </c>
      <c r="L194" s="46"/>
      <c r="M194" s="221" t="s">
        <v>19</v>
      </c>
      <c r="N194" s="222" t="s">
        <v>43</v>
      </c>
      <c r="O194" s="86"/>
      <c r="P194" s="223">
        <f>O194*H194</f>
        <v>0</v>
      </c>
      <c r="Q194" s="223">
        <v>0</v>
      </c>
      <c r="R194" s="223">
        <f>Q194*H194</f>
        <v>0</v>
      </c>
      <c r="S194" s="223">
        <v>0</v>
      </c>
      <c r="T194" s="224">
        <f>S194*H194</f>
        <v>0</v>
      </c>
      <c r="U194" s="40"/>
      <c r="V194" s="40"/>
      <c r="W194" s="40"/>
      <c r="X194" s="40"/>
      <c r="Y194" s="40"/>
      <c r="Z194" s="40"/>
      <c r="AA194" s="40"/>
      <c r="AB194" s="40"/>
      <c r="AC194" s="40"/>
      <c r="AD194" s="40"/>
      <c r="AE194" s="40"/>
      <c r="AR194" s="225" t="s">
        <v>517</v>
      </c>
      <c r="AT194" s="225" t="s">
        <v>154</v>
      </c>
      <c r="AU194" s="225" t="s">
        <v>81</v>
      </c>
      <c r="AY194" s="19" t="s">
        <v>152</v>
      </c>
      <c r="BE194" s="226">
        <f>IF(N194="základní",J194,0)</f>
        <v>0</v>
      </c>
      <c r="BF194" s="226">
        <f>IF(N194="snížená",J194,0)</f>
        <v>0</v>
      </c>
      <c r="BG194" s="226">
        <f>IF(N194="zákl. přenesená",J194,0)</f>
        <v>0</v>
      </c>
      <c r="BH194" s="226">
        <f>IF(N194="sníž. přenesená",J194,0)</f>
        <v>0</v>
      </c>
      <c r="BI194" s="226">
        <f>IF(N194="nulová",J194,0)</f>
        <v>0</v>
      </c>
      <c r="BJ194" s="19" t="s">
        <v>79</v>
      </c>
      <c r="BK194" s="226">
        <f>ROUND(I194*H194,2)</f>
        <v>0</v>
      </c>
      <c r="BL194" s="19" t="s">
        <v>517</v>
      </c>
      <c r="BM194" s="225" t="s">
        <v>1176</v>
      </c>
    </row>
    <row r="195" s="2" customFormat="1">
      <c r="A195" s="40"/>
      <c r="B195" s="41"/>
      <c r="C195" s="42"/>
      <c r="D195" s="227" t="s">
        <v>161</v>
      </c>
      <c r="E195" s="42"/>
      <c r="F195" s="228" t="s">
        <v>1177</v>
      </c>
      <c r="G195" s="42"/>
      <c r="H195" s="42"/>
      <c r="I195" s="229"/>
      <c r="J195" s="42"/>
      <c r="K195" s="42"/>
      <c r="L195" s="46"/>
      <c r="M195" s="230"/>
      <c r="N195" s="231"/>
      <c r="O195" s="86"/>
      <c r="P195" s="86"/>
      <c r="Q195" s="86"/>
      <c r="R195" s="86"/>
      <c r="S195" s="86"/>
      <c r="T195" s="87"/>
      <c r="U195" s="40"/>
      <c r="V195" s="40"/>
      <c r="W195" s="40"/>
      <c r="X195" s="40"/>
      <c r="Y195" s="40"/>
      <c r="Z195" s="40"/>
      <c r="AA195" s="40"/>
      <c r="AB195" s="40"/>
      <c r="AC195" s="40"/>
      <c r="AD195" s="40"/>
      <c r="AE195" s="40"/>
      <c r="AT195" s="19" t="s">
        <v>161</v>
      </c>
      <c r="AU195" s="19" t="s">
        <v>81</v>
      </c>
    </row>
    <row r="196" s="14" customFormat="1">
      <c r="A196" s="14"/>
      <c r="B196" s="243"/>
      <c r="C196" s="244"/>
      <c r="D196" s="234" t="s">
        <v>163</v>
      </c>
      <c r="E196" s="245" t="s">
        <v>19</v>
      </c>
      <c r="F196" s="246" t="s">
        <v>1178</v>
      </c>
      <c r="G196" s="244"/>
      <c r="H196" s="247">
        <v>109.8</v>
      </c>
      <c r="I196" s="248"/>
      <c r="J196" s="244"/>
      <c r="K196" s="244"/>
      <c r="L196" s="249"/>
      <c r="M196" s="250"/>
      <c r="N196" s="251"/>
      <c r="O196" s="251"/>
      <c r="P196" s="251"/>
      <c r="Q196" s="251"/>
      <c r="R196" s="251"/>
      <c r="S196" s="251"/>
      <c r="T196" s="252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T196" s="253" t="s">
        <v>163</v>
      </c>
      <c r="AU196" s="253" t="s">
        <v>81</v>
      </c>
      <c r="AV196" s="14" t="s">
        <v>81</v>
      </c>
      <c r="AW196" s="14" t="s">
        <v>33</v>
      </c>
      <c r="AX196" s="14" t="s">
        <v>79</v>
      </c>
      <c r="AY196" s="253" t="s">
        <v>152</v>
      </c>
    </row>
    <row r="197" s="2" customFormat="1" ht="16.5" customHeight="1">
      <c r="A197" s="40"/>
      <c r="B197" s="41"/>
      <c r="C197" s="214" t="s">
        <v>462</v>
      </c>
      <c r="D197" s="214" t="s">
        <v>154</v>
      </c>
      <c r="E197" s="215" t="s">
        <v>1179</v>
      </c>
      <c r="F197" s="216" t="s">
        <v>1180</v>
      </c>
      <c r="G197" s="217" t="s">
        <v>239</v>
      </c>
      <c r="H197" s="218">
        <v>61</v>
      </c>
      <c r="I197" s="219"/>
      <c r="J197" s="220">
        <f>ROUND(I197*H197,2)</f>
        <v>0</v>
      </c>
      <c r="K197" s="216" t="s">
        <v>158</v>
      </c>
      <c r="L197" s="46"/>
      <c r="M197" s="221" t="s">
        <v>19</v>
      </c>
      <c r="N197" s="222" t="s">
        <v>43</v>
      </c>
      <c r="O197" s="86"/>
      <c r="P197" s="223">
        <f>O197*H197</f>
        <v>0</v>
      </c>
      <c r="Q197" s="223">
        <v>0</v>
      </c>
      <c r="R197" s="223">
        <f>Q197*H197</f>
        <v>0</v>
      </c>
      <c r="S197" s="223">
        <v>0</v>
      </c>
      <c r="T197" s="224">
        <f>S197*H197</f>
        <v>0</v>
      </c>
      <c r="U197" s="40"/>
      <c r="V197" s="40"/>
      <c r="W197" s="40"/>
      <c r="X197" s="40"/>
      <c r="Y197" s="40"/>
      <c r="Z197" s="40"/>
      <c r="AA197" s="40"/>
      <c r="AB197" s="40"/>
      <c r="AC197" s="40"/>
      <c r="AD197" s="40"/>
      <c r="AE197" s="40"/>
      <c r="AR197" s="225" t="s">
        <v>517</v>
      </c>
      <c r="AT197" s="225" t="s">
        <v>154</v>
      </c>
      <c r="AU197" s="225" t="s">
        <v>81</v>
      </c>
      <c r="AY197" s="19" t="s">
        <v>152</v>
      </c>
      <c r="BE197" s="226">
        <f>IF(N197="základní",J197,0)</f>
        <v>0</v>
      </c>
      <c r="BF197" s="226">
        <f>IF(N197="snížená",J197,0)</f>
        <v>0</v>
      </c>
      <c r="BG197" s="226">
        <f>IF(N197="zákl. přenesená",J197,0)</f>
        <v>0</v>
      </c>
      <c r="BH197" s="226">
        <f>IF(N197="sníž. přenesená",J197,0)</f>
        <v>0</v>
      </c>
      <c r="BI197" s="226">
        <f>IF(N197="nulová",J197,0)</f>
        <v>0</v>
      </c>
      <c r="BJ197" s="19" t="s">
        <v>79</v>
      </c>
      <c r="BK197" s="226">
        <f>ROUND(I197*H197,2)</f>
        <v>0</v>
      </c>
      <c r="BL197" s="19" t="s">
        <v>517</v>
      </c>
      <c r="BM197" s="225" t="s">
        <v>1181</v>
      </c>
    </row>
    <row r="198" s="2" customFormat="1">
      <c r="A198" s="40"/>
      <c r="B198" s="41"/>
      <c r="C198" s="42"/>
      <c r="D198" s="227" t="s">
        <v>161</v>
      </c>
      <c r="E198" s="42"/>
      <c r="F198" s="228" t="s">
        <v>1182</v>
      </c>
      <c r="G198" s="42"/>
      <c r="H198" s="42"/>
      <c r="I198" s="229"/>
      <c r="J198" s="42"/>
      <c r="K198" s="42"/>
      <c r="L198" s="46"/>
      <c r="M198" s="230"/>
      <c r="N198" s="231"/>
      <c r="O198" s="86"/>
      <c r="P198" s="86"/>
      <c r="Q198" s="86"/>
      <c r="R198" s="86"/>
      <c r="S198" s="86"/>
      <c r="T198" s="87"/>
      <c r="U198" s="40"/>
      <c r="V198" s="40"/>
      <c r="W198" s="40"/>
      <c r="X198" s="40"/>
      <c r="Y198" s="40"/>
      <c r="Z198" s="40"/>
      <c r="AA198" s="40"/>
      <c r="AB198" s="40"/>
      <c r="AC198" s="40"/>
      <c r="AD198" s="40"/>
      <c r="AE198" s="40"/>
      <c r="AT198" s="19" t="s">
        <v>161</v>
      </c>
      <c r="AU198" s="19" t="s">
        <v>81</v>
      </c>
    </row>
    <row r="199" s="2" customFormat="1" ht="16.5" customHeight="1">
      <c r="A199" s="40"/>
      <c r="B199" s="41"/>
      <c r="C199" s="214" t="s">
        <v>468</v>
      </c>
      <c r="D199" s="214" t="s">
        <v>154</v>
      </c>
      <c r="E199" s="215" t="s">
        <v>1183</v>
      </c>
      <c r="F199" s="216" t="s">
        <v>1184</v>
      </c>
      <c r="G199" s="217" t="s">
        <v>227</v>
      </c>
      <c r="H199" s="218">
        <v>200</v>
      </c>
      <c r="I199" s="219"/>
      <c r="J199" s="220">
        <f>ROUND(I199*H199,2)</f>
        <v>0</v>
      </c>
      <c r="K199" s="216" t="s">
        <v>158</v>
      </c>
      <c r="L199" s="46"/>
      <c r="M199" s="221" t="s">
        <v>19</v>
      </c>
      <c r="N199" s="222" t="s">
        <v>43</v>
      </c>
      <c r="O199" s="86"/>
      <c r="P199" s="223">
        <f>O199*H199</f>
        <v>0</v>
      </c>
      <c r="Q199" s="223">
        <v>0</v>
      </c>
      <c r="R199" s="223">
        <f>Q199*H199</f>
        <v>0</v>
      </c>
      <c r="S199" s="223">
        <v>0</v>
      </c>
      <c r="T199" s="224">
        <f>S199*H199</f>
        <v>0</v>
      </c>
      <c r="U199" s="40"/>
      <c r="V199" s="40"/>
      <c r="W199" s="40"/>
      <c r="X199" s="40"/>
      <c r="Y199" s="40"/>
      <c r="Z199" s="40"/>
      <c r="AA199" s="40"/>
      <c r="AB199" s="40"/>
      <c r="AC199" s="40"/>
      <c r="AD199" s="40"/>
      <c r="AE199" s="40"/>
      <c r="AR199" s="225" t="s">
        <v>517</v>
      </c>
      <c r="AT199" s="225" t="s">
        <v>154</v>
      </c>
      <c r="AU199" s="225" t="s">
        <v>81</v>
      </c>
      <c r="AY199" s="19" t="s">
        <v>152</v>
      </c>
      <c r="BE199" s="226">
        <f>IF(N199="základní",J199,0)</f>
        <v>0</v>
      </c>
      <c r="BF199" s="226">
        <f>IF(N199="snížená",J199,0)</f>
        <v>0</v>
      </c>
      <c r="BG199" s="226">
        <f>IF(N199="zákl. přenesená",J199,0)</f>
        <v>0</v>
      </c>
      <c r="BH199" s="226">
        <f>IF(N199="sníž. přenesená",J199,0)</f>
        <v>0</v>
      </c>
      <c r="BI199" s="226">
        <f>IF(N199="nulová",J199,0)</f>
        <v>0</v>
      </c>
      <c r="BJ199" s="19" t="s">
        <v>79</v>
      </c>
      <c r="BK199" s="226">
        <f>ROUND(I199*H199,2)</f>
        <v>0</v>
      </c>
      <c r="BL199" s="19" t="s">
        <v>517</v>
      </c>
      <c r="BM199" s="225" t="s">
        <v>1185</v>
      </c>
    </row>
    <row r="200" s="2" customFormat="1">
      <c r="A200" s="40"/>
      <c r="B200" s="41"/>
      <c r="C200" s="42"/>
      <c r="D200" s="227" t="s">
        <v>161</v>
      </c>
      <c r="E200" s="42"/>
      <c r="F200" s="228" t="s">
        <v>1186</v>
      </c>
      <c r="G200" s="42"/>
      <c r="H200" s="42"/>
      <c r="I200" s="229"/>
      <c r="J200" s="42"/>
      <c r="K200" s="42"/>
      <c r="L200" s="46"/>
      <c r="M200" s="230"/>
      <c r="N200" s="231"/>
      <c r="O200" s="86"/>
      <c r="P200" s="86"/>
      <c r="Q200" s="86"/>
      <c r="R200" s="86"/>
      <c r="S200" s="86"/>
      <c r="T200" s="87"/>
      <c r="U200" s="40"/>
      <c r="V200" s="40"/>
      <c r="W200" s="40"/>
      <c r="X200" s="40"/>
      <c r="Y200" s="40"/>
      <c r="Z200" s="40"/>
      <c r="AA200" s="40"/>
      <c r="AB200" s="40"/>
      <c r="AC200" s="40"/>
      <c r="AD200" s="40"/>
      <c r="AE200" s="40"/>
      <c r="AT200" s="19" t="s">
        <v>161</v>
      </c>
      <c r="AU200" s="19" t="s">
        <v>81</v>
      </c>
    </row>
    <row r="201" s="2" customFormat="1" ht="16.5" customHeight="1">
      <c r="A201" s="40"/>
      <c r="B201" s="41"/>
      <c r="C201" s="214" t="s">
        <v>473</v>
      </c>
      <c r="D201" s="214" t="s">
        <v>154</v>
      </c>
      <c r="E201" s="215" t="s">
        <v>1187</v>
      </c>
      <c r="F201" s="216" t="s">
        <v>1188</v>
      </c>
      <c r="G201" s="217" t="s">
        <v>227</v>
      </c>
      <c r="H201" s="218">
        <v>50</v>
      </c>
      <c r="I201" s="219"/>
      <c r="J201" s="220">
        <f>ROUND(I201*H201,2)</f>
        <v>0</v>
      </c>
      <c r="K201" s="216" t="s">
        <v>158</v>
      </c>
      <c r="L201" s="46"/>
      <c r="M201" s="221" t="s">
        <v>19</v>
      </c>
      <c r="N201" s="222" t="s">
        <v>43</v>
      </c>
      <c r="O201" s="86"/>
      <c r="P201" s="223">
        <f>O201*H201</f>
        <v>0</v>
      </c>
      <c r="Q201" s="223">
        <v>0</v>
      </c>
      <c r="R201" s="223">
        <f>Q201*H201</f>
        <v>0</v>
      </c>
      <c r="S201" s="223">
        <v>0</v>
      </c>
      <c r="T201" s="224">
        <f>S201*H201</f>
        <v>0</v>
      </c>
      <c r="U201" s="40"/>
      <c r="V201" s="40"/>
      <c r="W201" s="40"/>
      <c r="X201" s="40"/>
      <c r="Y201" s="40"/>
      <c r="Z201" s="40"/>
      <c r="AA201" s="40"/>
      <c r="AB201" s="40"/>
      <c r="AC201" s="40"/>
      <c r="AD201" s="40"/>
      <c r="AE201" s="40"/>
      <c r="AR201" s="225" t="s">
        <v>517</v>
      </c>
      <c r="AT201" s="225" t="s">
        <v>154</v>
      </c>
      <c r="AU201" s="225" t="s">
        <v>81</v>
      </c>
      <c r="AY201" s="19" t="s">
        <v>152</v>
      </c>
      <c r="BE201" s="226">
        <f>IF(N201="základní",J201,0)</f>
        <v>0</v>
      </c>
      <c r="BF201" s="226">
        <f>IF(N201="snížená",J201,0)</f>
        <v>0</v>
      </c>
      <c r="BG201" s="226">
        <f>IF(N201="zákl. přenesená",J201,0)</f>
        <v>0</v>
      </c>
      <c r="BH201" s="226">
        <f>IF(N201="sníž. přenesená",J201,0)</f>
        <v>0</v>
      </c>
      <c r="BI201" s="226">
        <f>IF(N201="nulová",J201,0)</f>
        <v>0</v>
      </c>
      <c r="BJ201" s="19" t="s">
        <v>79</v>
      </c>
      <c r="BK201" s="226">
        <f>ROUND(I201*H201,2)</f>
        <v>0</v>
      </c>
      <c r="BL201" s="19" t="s">
        <v>517</v>
      </c>
      <c r="BM201" s="225" t="s">
        <v>1189</v>
      </c>
    </row>
    <row r="202" s="2" customFormat="1">
      <c r="A202" s="40"/>
      <c r="B202" s="41"/>
      <c r="C202" s="42"/>
      <c r="D202" s="227" t="s">
        <v>161</v>
      </c>
      <c r="E202" s="42"/>
      <c r="F202" s="228" t="s">
        <v>1190</v>
      </c>
      <c r="G202" s="42"/>
      <c r="H202" s="42"/>
      <c r="I202" s="229"/>
      <c r="J202" s="42"/>
      <c r="K202" s="42"/>
      <c r="L202" s="46"/>
      <c r="M202" s="230"/>
      <c r="N202" s="231"/>
      <c r="O202" s="86"/>
      <c r="P202" s="86"/>
      <c r="Q202" s="86"/>
      <c r="R202" s="86"/>
      <c r="S202" s="86"/>
      <c r="T202" s="87"/>
      <c r="U202" s="40"/>
      <c r="V202" s="40"/>
      <c r="W202" s="40"/>
      <c r="X202" s="40"/>
      <c r="Y202" s="40"/>
      <c r="Z202" s="40"/>
      <c r="AA202" s="40"/>
      <c r="AB202" s="40"/>
      <c r="AC202" s="40"/>
      <c r="AD202" s="40"/>
      <c r="AE202" s="40"/>
      <c r="AT202" s="19" t="s">
        <v>161</v>
      </c>
      <c r="AU202" s="19" t="s">
        <v>81</v>
      </c>
    </row>
    <row r="203" s="2" customFormat="1" ht="16.5" customHeight="1">
      <c r="A203" s="40"/>
      <c r="B203" s="41"/>
      <c r="C203" s="214" t="s">
        <v>478</v>
      </c>
      <c r="D203" s="214" t="s">
        <v>154</v>
      </c>
      <c r="E203" s="215" t="s">
        <v>1191</v>
      </c>
      <c r="F203" s="216" t="s">
        <v>1192</v>
      </c>
      <c r="G203" s="217" t="s">
        <v>227</v>
      </c>
      <c r="H203" s="218">
        <v>200</v>
      </c>
      <c r="I203" s="219"/>
      <c r="J203" s="220">
        <f>ROUND(I203*H203,2)</f>
        <v>0</v>
      </c>
      <c r="K203" s="216" t="s">
        <v>158</v>
      </c>
      <c r="L203" s="46"/>
      <c r="M203" s="221" t="s">
        <v>19</v>
      </c>
      <c r="N203" s="222" t="s">
        <v>43</v>
      </c>
      <c r="O203" s="86"/>
      <c r="P203" s="223">
        <f>O203*H203</f>
        <v>0</v>
      </c>
      <c r="Q203" s="223">
        <v>0</v>
      </c>
      <c r="R203" s="223">
        <f>Q203*H203</f>
        <v>0</v>
      </c>
      <c r="S203" s="223">
        <v>0</v>
      </c>
      <c r="T203" s="224">
        <f>S203*H203</f>
        <v>0</v>
      </c>
      <c r="U203" s="40"/>
      <c r="V203" s="40"/>
      <c r="W203" s="40"/>
      <c r="X203" s="40"/>
      <c r="Y203" s="40"/>
      <c r="Z203" s="40"/>
      <c r="AA203" s="40"/>
      <c r="AB203" s="40"/>
      <c r="AC203" s="40"/>
      <c r="AD203" s="40"/>
      <c r="AE203" s="40"/>
      <c r="AR203" s="225" t="s">
        <v>517</v>
      </c>
      <c r="AT203" s="225" t="s">
        <v>154</v>
      </c>
      <c r="AU203" s="225" t="s">
        <v>81</v>
      </c>
      <c r="AY203" s="19" t="s">
        <v>152</v>
      </c>
      <c r="BE203" s="226">
        <f>IF(N203="základní",J203,0)</f>
        <v>0</v>
      </c>
      <c r="BF203" s="226">
        <f>IF(N203="snížená",J203,0)</f>
        <v>0</v>
      </c>
      <c r="BG203" s="226">
        <f>IF(N203="zákl. přenesená",J203,0)</f>
        <v>0</v>
      </c>
      <c r="BH203" s="226">
        <f>IF(N203="sníž. přenesená",J203,0)</f>
        <v>0</v>
      </c>
      <c r="BI203" s="226">
        <f>IF(N203="nulová",J203,0)</f>
        <v>0</v>
      </c>
      <c r="BJ203" s="19" t="s">
        <v>79</v>
      </c>
      <c r="BK203" s="226">
        <f>ROUND(I203*H203,2)</f>
        <v>0</v>
      </c>
      <c r="BL203" s="19" t="s">
        <v>517</v>
      </c>
      <c r="BM203" s="225" t="s">
        <v>1193</v>
      </c>
    </row>
    <row r="204" s="2" customFormat="1">
      <c r="A204" s="40"/>
      <c r="B204" s="41"/>
      <c r="C204" s="42"/>
      <c r="D204" s="227" t="s">
        <v>161</v>
      </c>
      <c r="E204" s="42"/>
      <c r="F204" s="228" t="s">
        <v>1194</v>
      </c>
      <c r="G204" s="42"/>
      <c r="H204" s="42"/>
      <c r="I204" s="229"/>
      <c r="J204" s="42"/>
      <c r="K204" s="42"/>
      <c r="L204" s="46"/>
      <c r="M204" s="230"/>
      <c r="N204" s="231"/>
      <c r="O204" s="86"/>
      <c r="P204" s="86"/>
      <c r="Q204" s="86"/>
      <c r="R204" s="86"/>
      <c r="S204" s="86"/>
      <c r="T204" s="87"/>
      <c r="U204" s="40"/>
      <c r="V204" s="40"/>
      <c r="W204" s="40"/>
      <c r="X204" s="40"/>
      <c r="Y204" s="40"/>
      <c r="Z204" s="40"/>
      <c r="AA204" s="40"/>
      <c r="AB204" s="40"/>
      <c r="AC204" s="40"/>
      <c r="AD204" s="40"/>
      <c r="AE204" s="40"/>
      <c r="AT204" s="19" t="s">
        <v>161</v>
      </c>
      <c r="AU204" s="19" t="s">
        <v>81</v>
      </c>
    </row>
    <row r="205" s="2" customFormat="1" ht="16.5" customHeight="1">
      <c r="A205" s="40"/>
      <c r="B205" s="41"/>
      <c r="C205" s="214" t="s">
        <v>483</v>
      </c>
      <c r="D205" s="214" t="s">
        <v>154</v>
      </c>
      <c r="E205" s="215" t="s">
        <v>1195</v>
      </c>
      <c r="F205" s="216" t="s">
        <v>1196</v>
      </c>
      <c r="G205" s="217" t="s">
        <v>227</v>
      </c>
      <c r="H205" s="218">
        <v>50</v>
      </c>
      <c r="I205" s="219"/>
      <c r="J205" s="220">
        <f>ROUND(I205*H205,2)</f>
        <v>0</v>
      </c>
      <c r="K205" s="216" t="s">
        <v>158</v>
      </c>
      <c r="L205" s="46"/>
      <c r="M205" s="221" t="s">
        <v>19</v>
      </c>
      <c r="N205" s="222" t="s">
        <v>43</v>
      </c>
      <c r="O205" s="86"/>
      <c r="P205" s="223">
        <f>O205*H205</f>
        <v>0</v>
      </c>
      <c r="Q205" s="223">
        <v>0</v>
      </c>
      <c r="R205" s="223">
        <f>Q205*H205</f>
        <v>0</v>
      </c>
      <c r="S205" s="223">
        <v>0</v>
      </c>
      <c r="T205" s="224">
        <f>S205*H205</f>
        <v>0</v>
      </c>
      <c r="U205" s="40"/>
      <c r="V205" s="40"/>
      <c r="W205" s="40"/>
      <c r="X205" s="40"/>
      <c r="Y205" s="40"/>
      <c r="Z205" s="40"/>
      <c r="AA205" s="40"/>
      <c r="AB205" s="40"/>
      <c r="AC205" s="40"/>
      <c r="AD205" s="40"/>
      <c r="AE205" s="40"/>
      <c r="AR205" s="225" t="s">
        <v>517</v>
      </c>
      <c r="AT205" s="225" t="s">
        <v>154</v>
      </c>
      <c r="AU205" s="225" t="s">
        <v>81</v>
      </c>
      <c r="AY205" s="19" t="s">
        <v>152</v>
      </c>
      <c r="BE205" s="226">
        <f>IF(N205="základní",J205,0)</f>
        <v>0</v>
      </c>
      <c r="BF205" s="226">
        <f>IF(N205="snížená",J205,0)</f>
        <v>0</v>
      </c>
      <c r="BG205" s="226">
        <f>IF(N205="zákl. přenesená",J205,0)</f>
        <v>0</v>
      </c>
      <c r="BH205" s="226">
        <f>IF(N205="sníž. přenesená",J205,0)</f>
        <v>0</v>
      </c>
      <c r="BI205" s="226">
        <f>IF(N205="nulová",J205,0)</f>
        <v>0</v>
      </c>
      <c r="BJ205" s="19" t="s">
        <v>79</v>
      </c>
      <c r="BK205" s="226">
        <f>ROUND(I205*H205,2)</f>
        <v>0</v>
      </c>
      <c r="BL205" s="19" t="s">
        <v>517</v>
      </c>
      <c r="BM205" s="225" t="s">
        <v>1197</v>
      </c>
    </row>
    <row r="206" s="2" customFormat="1">
      <c r="A206" s="40"/>
      <c r="B206" s="41"/>
      <c r="C206" s="42"/>
      <c r="D206" s="227" t="s">
        <v>161</v>
      </c>
      <c r="E206" s="42"/>
      <c r="F206" s="228" t="s">
        <v>1198</v>
      </c>
      <c r="G206" s="42"/>
      <c r="H206" s="42"/>
      <c r="I206" s="229"/>
      <c r="J206" s="42"/>
      <c r="K206" s="42"/>
      <c r="L206" s="46"/>
      <c r="M206" s="230"/>
      <c r="N206" s="231"/>
      <c r="O206" s="86"/>
      <c r="P206" s="86"/>
      <c r="Q206" s="86"/>
      <c r="R206" s="86"/>
      <c r="S206" s="86"/>
      <c r="T206" s="87"/>
      <c r="U206" s="40"/>
      <c r="V206" s="40"/>
      <c r="W206" s="40"/>
      <c r="X206" s="40"/>
      <c r="Y206" s="40"/>
      <c r="Z206" s="40"/>
      <c r="AA206" s="40"/>
      <c r="AB206" s="40"/>
      <c r="AC206" s="40"/>
      <c r="AD206" s="40"/>
      <c r="AE206" s="40"/>
      <c r="AT206" s="19" t="s">
        <v>161</v>
      </c>
      <c r="AU206" s="19" t="s">
        <v>81</v>
      </c>
    </row>
    <row r="207" s="2" customFormat="1" ht="16.5" customHeight="1">
      <c r="A207" s="40"/>
      <c r="B207" s="41"/>
      <c r="C207" s="214" t="s">
        <v>488</v>
      </c>
      <c r="D207" s="214" t="s">
        <v>154</v>
      </c>
      <c r="E207" s="215" t="s">
        <v>1199</v>
      </c>
      <c r="F207" s="216" t="s">
        <v>1200</v>
      </c>
      <c r="G207" s="217" t="s">
        <v>227</v>
      </c>
      <c r="H207" s="218">
        <v>250</v>
      </c>
      <c r="I207" s="219"/>
      <c r="J207" s="220">
        <f>ROUND(I207*H207,2)</f>
        <v>0</v>
      </c>
      <c r="K207" s="216" t="s">
        <v>158</v>
      </c>
      <c r="L207" s="46"/>
      <c r="M207" s="221" t="s">
        <v>19</v>
      </c>
      <c r="N207" s="222" t="s">
        <v>43</v>
      </c>
      <c r="O207" s="86"/>
      <c r="P207" s="223">
        <f>O207*H207</f>
        <v>0</v>
      </c>
      <c r="Q207" s="223">
        <v>6.0000000000000002E-05</v>
      </c>
      <c r="R207" s="223">
        <f>Q207*H207</f>
        <v>0.015000000000000001</v>
      </c>
      <c r="S207" s="223">
        <v>0</v>
      </c>
      <c r="T207" s="224">
        <f>S207*H207</f>
        <v>0</v>
      </c>
      <c r="U207" s="40"/>
      <c r="V207" s="40"/>
      <c r="W207" s="40"/>
      <c r="X207" s="40"/>
      <c r="Y207" s="40"/>
      <c r="Z207" s="40"/>
      <c r="AA207" s="40"/>
      <c r="AB207" s="40"/>
      <c r="AC207" s="40"/>
      <c r="AD207" s="40"/>
      <c r="AE207" s="40"/>
      <c r="AR207" s="225" t="s">
        <v>517</v>
      </c>
      <c r="AT207" s="225" t="s">
        <v>154</v>
      </c>
      <c r="AU207" s="225" t="s">
        <v>81</v>
      </c>
      <c r="AY207" s="19" t="s">
        <v>152</v>
      </c>
      <c r="BE207" s="226">
        <f>IF(N207="základní",J207,0)</f>
        <v>0</v>
      </c>
      <c r="BF207" s="226">
        <f>IF(N207="snížená",J207,0)</f>
        <v>0</v>
      </c>
      <c r="BG207" s="226">
        <f>IF(N207="zákl. přenesená",J207,0)</f>
        <v>0</v>
      </c>
      <c r="BH207" s="226">
        <f>IF(N207="sníž. přenesená",J207,0)</f>
        <v>0</v>
      </c>
      <c r="BI207" s="226">
        <f>IF(N207="nulová",J207,0)</f>
        <v>0</v>
      </c>
      <c r="BJ207" s="19" t="s">
        <v>79</v>
      </c>
      <c r="BK207" s="226">
        <f>ROUND(I207*H207,2)</f>
        <v>0</v>
      </c>
      <c r="BL207" s="19" t="s">
        <v>517</v>
      </c>
      <c r="BM207" s="225" t="s">
        <v>1201</v>
      </c>
    </row>
    <row r="208" s="2" customFormat="1">
      <c r="A208" s="40"/>
      <c r="B208" s="41"/>
      <c r="C208" s="42"/>
      <c r="D208" s="227" t="s">
        <v>161</v>
      </c>
      <c r="E208" s="42"/>
      <c r="F208" s="228" t="s">
        <v>1202</v>
      </c>
      <c r="G208" s="42"/>
      <c r="H208" s="42"/>
      <c r="I208" s="229"/>
      <c r="J208" s="42"/>
      <c r="K208" s="42"/>
      <c r="L208" s="46"/>
      <c r="M208" s="230"/>
      <c r="N208" s="231"/>
      <c r="O208" s="86"/>
      <c r="P208" s="86"/>
      <c r="Q208" s="86"/>
      <c r="R208" s="86"/>
      <c r="S208" s="86"/>
      <c r="T208" s="87"/>
      <c r="U208" s="40"/>
      <c r="V208" s="40"/>
      <c r="W208" s="40"/>
      <c r="X208" s="40"/>
      <c r="Y208" s="40"/>
      <c r="Z208" s="40"/>
      <c r="AA208" s="40"/>
      <c r="AB208" s="40"/>
      <c r="AC208" s="40"/>
      <c r="AD208" s="40"/>
      <c r="AE208" s="40"/>
      <c r="AT208" s="19" t="s">
        <v>161</v>
      </c>
      <c r="AU208" s="19" t="s">
        <v>81</v>
      </c>
    </row>
    <row r="209" s="2" customFormat="1" ht="16.5" customHeight="1">
      <c r="A209" s="40"/>
      <c r="B209" s="41"/>
      <c r="C209" s="214" t="s">
        <v>494</v>
      </c>
      <c r="D209" s="214" t="s">
        <v>154</v>
      </c>
      <c r="E209" s="215" t="s">
        <v>1203</v>
      </c>
      <c r="F209" s="216" t="s">
        <v>1204</v>
      </c>
      <c r="G209" s="217" t="s">
        <v>227</v>
      </c>
      <c r="H209" s="218">
        <v>66</v>
      </c>
      <c r="I209" s="219"/>
      <c r="J209" s="220">
        <f>ROUND(I209*H209,2)</f>
        <v>0</v>
      </c>
      <c r="K209" s="216" t="s">
        <v>158</v>
      </c>
      <c r="L209" s="46"/>
      <c r="M209" s="221" t="s">
        <v>19</v>
      </c>
      <c r="N209" s="222" t="s">
        <v>43</v>
      </c>
      <c r="O209" s="86"/>
      <c r="P209" s="223">
        <f>O209*H209</f>
        <v>0</v>
      </c>
      <c r="Q209" s="223">
        <v>0</v>
      </c>
      <c r="R209" s="223">
        <f>Q209*H209</f>
        <v>0</v>
      </c>
      <c r="S209" s="223">
        <v>0</v>
      </c>
      <c r="T209" s="224">
        <f>S209*H209</f>
        <v>0</v>
      </c>
      <c r="U209" s="40"/>
      <c r="V209" s="40"/>
      <c r="W209" s="40"/>
      <c r="X209" s="40"/>
      <c r="Y209" s="40"/>
      <c r="Z209" s="40"/>
      <c r="AA209" s="40"/>
      <c r="AB209" s="40"/>
      <c r="AC209" s="40"/>
      <c r="AD209" s="40"/>
      <c r="AE209" s="40"/>
      <c r="AR209" s="225" t="s">
        <v>517</v>
      </c>
      <c r="AT209" s="225" t="s">
        <v>154</v>
      </c>
      <c r="AU209" s="225" t="s">
        <v>81</v>
      </c>
      <c r="AY209" s="19" t="s">
        <v>152</v>
      </c>
      <c r="BE209" s="226">
        <f>IF(N209="základní",J209,0)</f>
        <v>0</v>
      </c>
      <c r="BF209" s="226">
        <f>IF(N209="snížená",J209,0)</f>
        <v>0</v>
      </c>
      <c r="BG209" s="226">
        <f>IF(N209="zákl. přenesená",J209,0)</f>
        <v>0</v>
      </c>
      <c r="BH209" s="226">
        <f>IF(N209="sníž. přenesená",J209,0)</f>
        <v>0</v>
      </c>
      <c r="BI209" s="226">
        <f>IF(N209="nulová",J209,0)</f>
        <v>0</v>
      </c>
      <c r="BJ209" s="19" t="s">
        <v>79</v>
      </c>
      <c r="BK209" s="226">
        <f>ROUND(I209*H209,2)</f>
        <v>0</v>
      </c>
      <c r="BL209" s="19" t="s">
        <v>517</v>
      </c>
      <c r="BM209" s="225" t="s">
        <v>1205</v>
      </c>
    </row>
    <row r="210" s="2" customFormat="1">
      <c r="A210" s="40"/>
      <c r="B210" s="41"/>
      <c r="C210" s="42"/>
      <c r="D210" s="227" t="s">
        <v>161</v>
      </c>
      <c r="E210" s="42"/>
      <c r="F210" s="228" t="s">
        <v>1206</v>
      </c>
      <c r="G210" s="42"/>
      <c r="H210" s="42"/>
      <c r="I210" s="229"/>
      <c r="J210" s="42"/>
      <c r="K210" s="42"/>
      <c r="L210" s="46"/>
      <c r="M210" s="230"/>
      <c r="N210" s="231"/>
      <c r="O210" s="86"/>
      <c r="P210" s="86"/>
      <c r="Q210" s="86"/>
      <c r="R210" s="86"/>
      <c r="S210" s="86"/>
      <c r="T210" s="87"/>
      <c r="U210" s="40"/>
      <c r="V210" s="40"/>
      <c r="W210" s="40"/>
      <c r="X210" s="40"/>
      <c r="Y210" s="40"/>
      <c r="Z210" s="40"/>
      <c r="AA210" s="40"/>
      <c r="AB210" s="40"/>
      <c r="AC210" s="40"/>
      <c r="AD210" s="40"/>
      <c r="AE210" s="40"/>
      <c r="AT210" s="19" t="s">
        <v>161</v>
      </c>
      <c r="AU210" s="19" t="s">
        <v>81</v>
      </c>
    </row>
    <row r="211" s="2" customFormat="1" ht="16.5" customHeight="1">
      <c r="A211" s="40"/>
      <c r="B211" s="41"/>
      <c r="C211" s="265" t="s">
        <v>500</v>
      </c>
      <c r="D211" s="265" t="s">
        <v>298</v>
      </c>
      <c r="E211" s="266" t="s">
        <v>1207</v>
      </c>
      <c r="F211" s="267" t="s">
        <v>1208</v>
      </c>
      <c r="G211" s="268" t="s">
        <v>227</v>
      </c>
      <c r="H211" s="269">
        <v>69.299999999999997</v>
      </c>
      <c r="I211" s="270"/>
      <c r="J211" s="271">
        <f>ROUND(I211*H211,2)</f>
        <v>0</v>
      </c>
      <c r="K211" s="267" t="s">
        <v>158</v>
      </c>
      <c r="L211" s="272"/>
      <c r="M211" s="273" t="s">
        <v>19</v>
      </c>
      <c r="N211" s="274" t="s">
        <v>43</v>
      </c>
      <c r="O211" s="86"/>
      <c r="P211" s="223">
        <f>O211*H211</f>
        <v>0</v>
      </c>
      <c r="Q211" s="223">
        <v>0.00055000000000000003</v>
      </c>
      <c r="R211" s="223">
        <f>Q211*H211</f>
        <v>0.038115000000000003</v>
      </c>
      <c r="S211" s="223">
        <v>0</v>
      </c>
      <c r="T211" s="224">
        <f>S211*H211</f>
        <v>0</v>
      </c>
      <c r="U211" s="40"/>
      <c r="V211" s="40"/>
      <c r="W211" s="40"/>
      <c r="X211" s="40"/>
      <c r="Y211" s="40"/>
      <c r="Z211" s="40"/>
      <c r="AA211" s="40"/>
      <c r="AB211" s="40"/>
      <c r="AC211" s="40"/>
      <c r="AD211" s="40"/>
      <c r="AE211" s="40"/>
      <c r="AR211" s="225" t="s">
        <v>1209</v>
      </c>
      <c r="AT211" s="225" t="s">
        <v>298</v>
      </c>
      <c r="AU211" s="225" t="s">
        <v>81</v>
      </c>
      <c r="AY211" s="19" t="s">
        <v>152</v>
      </c>
      <c r="BE211" s="226">
        <f>IF(N211="základní",J211,0)</f>
        <v>0</v>
      </c>
      <c r="BF211" s="226">
        <f>IF(N211="snížená",J211,0)</f>
        <v>0</v>
      </c>
      <c r="BG211" s="226">
        <f>IF(N211="zákl. přenesená",J211,0)</f>
        <v>0</v>
      </c>
      <c r="BH211" s="226">
        <f>IF(N211="sníž. přenesená",J211,0)</f>
        <v>0</v>
      </c>
      <c r="BI211" s="226">
        <f>IF(N211="nulová",J211,0)</f>
        <v>0</v>
      </c>
      <c r="BJ211" s="19" t="s">
        <v>79</v>
      </c>
      <c r="BK211" s="226">
        <f>ROUND(I211*H211,2)</f>
        <v>0</v>
      </c>
      <c r="BL211" s="19" t="s">
        <v>1209</v>
      </c>
      <c r="BM211" s="225" t="s">
        <v>1210</v>
      </c>
    </row>
    <row r="212" s="14" customFormat="1">
      <c r="A212" s="14"/>
      <c r="B212" s="243"/>
      <c r="C212" s="244"/>
      <c r="D212" s="234" t="s">
        <v>163</v>
      </c>
      <c r="E212" s="245" t="s">
        <v>19</v>
      </c>
      <c r="F212" s="246" t="s">
        <v>1211</v>
      </c>
      <c r="G212" s="244"/>
      <c r="H212" s="247">
        <v>69.299999999999997</v>
      </c>
      <c r="I212" s="248"/>
      <c r="J212" s="244"/>
      <c r="K212" s="244"/>
      <c r="L212" s="249"/>
      <c r="M212" s="250"/>
      <c r="N212" s="251"/>
      <c r="O212" s="251"/>
      <c r="P212" s="251"/>
      <c r="Q212" s="251"/>
      <c r="R212" s="251"/>
      <c r="S212" s="251"/>
      <c r="T212" s="252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  <c r="AT212" s="253" t="s">
        <v>163</v>
      </c>
      <c r="AU212" s="253" t="s">
        <v>81</v>
      </c>
      <c r="AV212" s="14" t="s">
        <v>81</v>
      </c>
      <c r="AW212" s="14" t="s">
        <v>33</v>
      </c>
      <c r="AX212" s="14" t="s">
        <v>79</v>
      </c>
      <c r="AY212" s="253" t="s">
        <v>152</v>
      </c>
    </row>
    <row r="213" s="2" customFormat="1" ht="16.5" customHeight="1">
      <c r="A213" s="40"/>
      <c r="B213" s="41"/>
      <c r="C213" s="265" t="s">
        <v>505</v>
      </c>
      <c r="D213" s="265" t="s">
        <v>298</v>
      </c>
      <c r="E213" s="266" t="s">
        <v>1212</v>
      </c>
      <c r="F213" s="267" t="s">
        <v>1213</v>
      </c>
      <c r="G213" s="268" t="s">
        <v>157</v>
      </c>
      <c r="H213" s="269">
        <v>3</v>
      </c>
      <c r="I213" s="270"/>
      <c r="J213" s="271">
        <f>ROUND(I213*H213,2)</f>
        <v>0</v>
      </c>
      <c r="K213" s="267" t="s">
        <v>19</v>
      </c>
      <c r="L213" s="272"/>
      <c r="M213" s="273" t="s">
        <v>19</v>
      </c>
      <c r="N213" s="274" t="s">
        <v>43</v>
      </c>
      <c r="O213" s="86"/>
      <c r="P213" s="223">
        <f>O213*H213</f>
        <v>0</v>
      </c>
      <c r="Q213" s="223">
        <v>0</v>
      </c>
      <c r="R213" s="223">
        <f>Q213*H213</f>
        <v>0</v>
      </c>
      <c r="S213" s="223">
        <v>0</v>
      </c>
      <c r="T213" s="224">
        <f>S213*H213</f>
        <v>0</v>
      </c>
      <c r="U213" s="40"/>
      <c r="V213" s="40"/>
      <c r="W213" s="40"/>
      <c r="X213" s="40"/>
      <c r="Y213" s="40"/>
      <c r="Z213" s="40"/>
      <c r="AA213" s="40"/>
      <c r="AB213" s="40"/>
      <c r="AC213" s="40"/>
      <c r="AD213" s="40"/>
      <c r="AE213" s="40"/>
      <c r="AR213" s="225" t="s">
        <v>1209</v>
      </c>
      <c r="AT213" s="225" t="s">
        <v>298</v>
      </c>
      <c r="AU213" s="225" t="s">
        <v>81</v>
      </c>
      <c r="AY213" s="19" t="s">
        <v>152</v>
      </c>
      <c r="BE213" s="226">
        <f>IF(N213="základní",J213,0)</f>
        <v>0</v>
      </c>
      <c r="BF213" s="226">
        <f>IF(N213="snížená",J213,0)</f>
        <v>0</v>
      </c>
      <c r="BG213" s="226">
        <f>IF(N213="zákl. přenesená",J213,0)</f>
        <v>0</v>
      </c>
      <c r="BH213" s="226">
        <f>IF(N213="sníž. přenesená",J213,0)</f>
        <v>0</v>
      </c>
      <c r="BI213" s="226">
        <f>IF(N213="nulová",J213,0)</f>
        <v>0</v>
      </c>
      <c r="BJ213" s="19" t="s">
        <v>79</v>
      </c>
      <c r="BK213" s="226">
        <f>ROUND(I213*H213,2)</f>
        <v>0</v>
      </c>
      <c r="BL213" s="19" t="s">
        <v>1209</v>
      </c>
      <c r="BM213" s="225" t="s">
        <v>1214</v>
      </c>
    </row>
    <row r="214" s="12" customFormat="1" ht="22.8" customHeight="1">
      <c r="A214" s="12"/>
      <c r="B214" s="198"/>
      <c r="C214" s="199"/>
      <c r="D214" s="200" t="s">
        <v>71</v>
      </c>
      <c r="E214" s="212" t="s">
        <v>1215</v>
      </c>
      <c r="F214" s="212" t="s">
        <v>1216</v>
      </c>
      <c r="G214" s="199"/>
      <c r="H214" s="199"/>
      <c r="I214" s="202"/>
      <c r="J214" s="213">
        <f>BK214</f>
        <v>0</v>
      </c>
      <c r="K214" s="199"/>
      <c r="L214" s="204"/>
      <c r="M214" s="205"/>
      <c r="N214" s="206"/>
      <c r="O214" s="206"/>
      <c r="P214" s="207">
        <f>P215</f>
        <v>0</v>
      </c>
      <c r="Q214" s="206"/>
      <c r="R214" s="207">
        <f>R215</f>
        <v>0</v>
      </c>
      <c r="S214" s="206"/>
      <c r="T214" s="208">
        <f>T215</f>
        <v>0</v>
      </c>
      <c r="U214" s="12"/>
      <c r="V214" s="12"/>
      <c r="W214" s="12"/>
      <c r="X214" s="12"/>
      <c r="Y214" s="12"/>
      <c r="Z214" s="12"/>
      <c r="AA214" s="12"/>
      <c r="AB214" s="12"/>
      <c r="AC214" s="12"/>
      <c r="AD214" s="12"/>
      <c r="AE214" s="12"/>
      <c r="AR214" s="209" t="s">
        <v>170</v>
      </c>
      <c r="AT214" s="210" t="s">
        <v>71</v>
      </c>
      <c r="AU214" s="210" t="s">
        <v>79</v>
      </c>
      <c r="AY214" s="209" t="s">
        <v>152</v>
      </c>
      <c r="BK214" s="211">
        <f>BK215</f>
        <v>0</v>
      </c>
    </row>
    <row r="215" s="2" customFormat="1" ht="16.5" customHeight="1">
      <c r="A215" s="40"/>
      <c r="B215" s="41"/>
      <c r="C215" s="214" t="s">
        <v>511</v>
      </c>
      <c r="D215" s="214" t="s">
        <v>154</v>
      </c>
      <c r="E215" s="215" t="s">
        <v>1217</v>
      </c>
      <c r="F215" s="216" t="s">
        <v>1218</v>
      </c>
      <c r="G215" s="217" t="s">
        <v>157</v>
      </c>
      <c r="H215" s="218">
        <v>1</v>
      </c>
      <c r="I215" s="219"/>
      <c r="J215" s="220">
        <f>ROUND(I215*H215,2)</f>
        <v>0</v>
      </c>
      <c r="K215" s="216" t="s">
        <v>19</v>
      </c>
      <c r="L215" s="46"/>
      <c r="M215" s="275" t="s">
        <v>19</v>
      </c>
      <c r="N215" s="276" t="s">
        <v>43</v>
      </c>
      <c r="O215" s="277"/>
      <c r="P215" s="278">
        <f>O215*H215</f>
        <v>0</v>
      </c>
      <c r="Q215" s="278">
        <v>0</v>
      </c>
      <c r="R215" s="278">
        <f>Q215*H215</f>
        <v>0</v>
      </c>
      <c r="S215" s="278">
        <v>0</v>
      </c>
      <c r="T215" s="279">
        <f>S215*H215</f>
        <v>0</v>
      </c>
      <c r="U215" s="40"/>
      <c r="V215" s="40"/>
      <c r="W215" s="40"/>
      <c r="X215" s="40"/>
      <c r="Y215" s="40"/>
      <c r="Z215" s="40"/>
      <c r="AA215" s="40"/>
      <c r="AB215" s="40"/>
      <c r="AC215" s="40"/>
      <c r="AD215" s="40"/>
      <c r="AE215" s="40"/>
      <c r="AR215" s="225" t="s">
        <v>517</v>
      </c>
      <c r="AT215" s="225" t="s">
        <v>154</v>
      </c>
      <c r="AU215" s="225" t="s">
        <v>81</v>
      </c>
      <c r="AY215" s="19" t="s">
        <v>152</v>
      </c>
      <c r="BE215" s="226">
        <f>IF(N215="základní",J215,0)</f>
        <v>0</v>
      </c>
      <c r="BF215" s="226">
        <f>IF(N215="snížená",J215,0)</f>
        <v>0</v>
      </c>
      <c r="BG215" s="226">
        <f>IF(N215="zákl. přenesená",J215,0)</f>
        <v>0</v>
      </c>
      <c r="BH215" s="226">
        <f>IF(N215="sníž. přenesená",J215,0)</f>
        <v>0</v>
      </c>
      <c r="BI215" s="226">
        <f>IF(N215="nulová",J215,0)</f>
        <v>0</v>
      </c>
      <c r="BJ215" s="19" t="s">
        <v>79</v>
      </c>
      <c r="BK215" s="226">
        <f>ROUND(I215*H215,2)</f>
        <v>0</v>
      </c>
      <c r="BL215" s="19" t="s">
        <v>517</v>
      </c>
      <c r="BM215" s="225" t="s">
        <v>1219</v>
      </c>
    </row>
    <row r="216" s="2" customFormat="1" ht="6.96" customHeight="1">
      <c r="A216" s="40"/>
      <c r="B216" s="61"/>
      <c r="C216" s="62"/>
      <c r="D216" s="62"/>
      <c r="E216" s="62"/>
      <c r="F216" s="62"/>
      <c r="G216" s="62"/>
      <c r="H216" s="62"/>
      <c r="I216" s="62"/>
      <c r="J216" s="62"/>
      <c r="K216" s="62"/>
      <c r="L216" s="46"/>
      <c r="M216" s="40"/>
      <c r="O216" s="40"/>
      <c r="P216" s="40"/>
      <c r="Q216" s="40"/>
      <c r="R216" s="40"/>
      <c r="S216" s="40"/>
      <c r="T216" s="40"/>
      <c r="U216" s="40"/>
      <c r="V216" s="40"/>
      <c r="W216" s="40"/>
      <c r="X216" s="40"/>
      <c r="Y216" s="40"/>
      <c r="Z216" s="40"/>
      <c r="AA216" s="40"/>
      <c r="AB216" s="40"/>
      <c r="AC216" s="40"/>
      <c r="AD216" s="40"/>
      <c r="AE216" s="40"/>
    </row>
  </sheetData>
  <sheetProtection sheet="1" autoFilter="0" formatColumns="0" formatRows="0" objects="1" scenarios="1" spinCount="100000" saltValue="DExw1XROk23+0fkekNNZB0Pzy/C86IQhPE+1zX92iuyMBzmmOzQ8+GN9gQX2uYRkPuETQwg/+IbN+SIKg2CcZw==" hashValue="R+9Ssie0/C6dzPuJIuWPTxc+kU2P/ONGgHzZOQSqTpWZydZ/pTRfKjoQV+jZ9uynmX4TfzdozMI4T6ZpCPrQYw==" algorithmName="SHA-512" password="CD09"/>
  <autoFilter ref="C101:K215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90:H90"/>
    <mergeCell ref="E92:H92"/>
    <mergeCell ref="E94:H94"/>
    <mergeCell ref="L2:V2"/>
  </mergeCells>
  <hyperlinks>
    <hyperlink ref="F106" r:id="rId1" display="https://podminky.urs.cz/item/CS_URS_2024_01/945421110"/>
    <hyperlink ref="F112" r:id="rId2" display="https://podminky.urs.cz/item/CS_URS_2024_01/012103000"/>
    <hyperlink ref="F114" r:id="rId3" display="https://podminky.urs.cz/item/CS_URS_2024_01/012303000"/>
    <hyperlink ref="F116" r:id="rId4" display="https://podminky.urs.cz/item/CS_URS_2024_01/013254000"/>
    <hyperlink ref="F119" r:id="rId5" display="https://podminky.urs.cz/item/CS_URS_2024_01/030001000"/>
    <hyperlink ref="F122" r:id="rId6" display="https://podminky.urs.cz/item/CS_URS_2024_01/045002000"/>
    <hyperlink ref="F125" r:id="rId7" display="https://podminky.urs.cz/item/CS_URS_2024_01/063303000"/>
    <hyperlink ref="F127" r:id="rId8" display="https://podminky.urs.cz/item/CS_URS_2024_01/065002000"/>
    <hyperlink ref="F131" r:id="rId9" display="https://podminky.urs.cz/item/CS_URS_2024_01/210812033"/>
    <hyperlink ref="F136" r:id="rId10" display="https://podminky.urs.cz/item/CS_URS_2024_01/741130005"/>
    <hyperlink ref="F138" r:id="rId11" display="https://podminky.urs.cz/item/CS_URS_2024_01/998741311"/>
    <hyperlink ref="F169" r:id="rId12" display="https://podminky.urs.cz/item/CS_URS_2024_01/218202013"/>
    <hyperlink ref="F171" r:id="rId13" display="https://podminky.urs.cz/item/CS_URS_2024_01/218204100"/>
    <hyperlink ref="F173" r:id="rId14" display="https://podminky.urs.cz/item/CS_URS_2024_01/218900601"/>
    <hyperlink ref="F183" r:id="rId15" display="https://podminky.urs.cz/item/CS_URS_2024_01/460161172"/>
    <hyperlink ref="F185" r:id="rId16" display="https://podminky.urs.cz/item/CS_URS_2024_01/460161293"/>
    <hyperlink ref="F187" r:id="rId17" display="https://podminky.urs.cz/item/CS_URS_2024_01/460341113"/>
    <hyperlink ref="F192" r:id="rId18" display="https://podminky.urs.cz/item/CS_URS_2024_01/460341121"/>
    <hyperlink ref="F195" r:id="rId19" display="https://podminky.urs.cz/item/CS_URS_2024_01/460361121"/>
    <hyperlink ref="F198" r:id="rId20" display="https://podminky.urs.cz/item/CS_URS_2024_01/460371111"/>
    <hyperlink ref="F200" r:id="rId21" display="https://podminky.urs.cz/item/CS_URS_2024_01/460431152"/>
    <hyperlink ref="F202" r:id="rId22" display="https://podminky.urs.cz/item/CS_URS_2024_01/460431283"/>
    <hyperlink ref="F204" r:id="rId23" display="https://podminky.urs.cz/item/CS_URS_2024_01/460661111"/>
    <hyperlink ref="F206" r:id="rId24" display="https://podminky.urs.cz/item/CS_URS_2024_01/460661112"/>
    <hyperlink ref="F208" r:id="rId25" display="https://podminky.urs.cz/item/CS_URS_2024_01/460671111"/>
    <hyperlink ref="F210" r:id="rId26" display="https://podminky.urs.cz/item/CS_URS_2024_01/460791213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27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98</v>
      </c>
    </row>
    <row r="3" s="1" customFormat="1" ht="6.96" customHeight="1">
      <c r="B3" s="140"/>
      <c r="C3" s="141"/>
      <c r="D3" s="141"/>
      <c r="E3" s="141"/>
      <c r="F3" s="141"/>
      <c r="G3" s="141"/>
      <c r="H3" s="141"/>
      <c r="I3" s="141"/>
      <c r="J3" s="141"/>
      <c r="K3" s="141"/>
      <c r="L3" s="22"/>
      <c r="AT3" s="19" t="s">
        <v>81</v>
      </c>
    </row>
    <row r="4" s="1" customFormat="1" ht="24.96" customHeight="1">
      <c r="B4" s="22"/>
      <c r="D4" s="142" t="s">
        <v>113</v>
      </c>
      <c r="L4" s="22"/>
      <c r="M4" s="14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44" t="s">
        <v>16</v>
      </c>
      <c r="L6" s="22"/>
    </row>
    <row r="7" s="1" customFormat="1" ht="16.5" customHeight="1">
      <c r="B7" s="22"/>
      <c r="E7" s="145" t="str">
        <f>'Rekapitulace stavby'!K6</f>
        <v>Tuchlovice, oprava místních komunikací - lokalita východ</v>
      </c>
      <c r="F7" s="144"/>
      <c r="G7" s="144"/>
      <c r="H7" s="144"/>
      <c r="L7" s="22"/>
    </row>
    <row r="8" s="1" customFormat="1" ht="12" customHeight="1">
      <c r="B8" s="22"/>
      <c r="D8" s="144" t="s">
        <v>114</v>
      </c>
      <c r="L8" s="22"/>
    </row>
    <row r="9" s="2" customFormat="1" ht="16.5" customHeight="1">
      <c r="A9" s="40"/>
      <c r="B9" s="46"/>
      <c r="C9" s="40"/>
      <c r="D9" s="40"/>
      <c r="E9" s="145" t="s">
        <v>1220</v>
      </c>
      <c r="F9" s="40"/>
      <c r="G9" s="40"/>
      <c r="H9" s="40"/>
      <c r="I9" s="40"/>
      <c r="J9" s="40"/>
      <c r="K9" s="40"/>
      <c r="L9" s="14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 ht="12" customHeight="1">
      <c r="A10" s="40"/>
      <c r="B10" s="46"/>
      <c r="C10" s="40"/>
      <c r="D10" s="144" t="s">
        <v>116</v>
      </c>
      <c r="E10" s="40"/>
      <c r="F10" s="40"/>
      <c r="G10" s="40"/>
      <c r="H10" s="40"/>
      <c r="I10" s="40"/>
      <c r="J10" s="40"/>
      <c r="K10" s="40"/>
      <c r="L10" s="14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6.5" customHeight="1">
      <c r="A11" s="40"/>
      <c r="B11" s="46"/>
      <c r="C11" s="40"/>
      <c r="D11" s="40"/>
      <c r="E11" s="147" t="s">
        <v>1221</v>
      </c>
      <c r="F11" s="40"/>
      <c r="G11" s="40"/>
      <c r="H11" s="40"/>
      <c r="I11" s="40"/>
      <c r="J11" s="40"/>
      <c r="K11" s="40"/>
      <c r="L11" s="14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>
      <c r="A12" s="40"/>
      <c r="B12" s="46"/>
      <c r="C12" s="40"/>
      <c r="D12" s="40"/>
      <c r="E12" s="40"/>
      <c r="F12" s="40"/>
      <c r="G12" s="40"/>
      <c r="H12" s="40"/>
      <c r="I12" s="40"/>
      <c r="J12" s="40"/>
      <c r="K12" s="40"/>
      <c r="L12" s="14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2" customHeight="1">
      <c r="A13" s="40"/>
      <c r="B13" s="46"/>
      <c r="C13" s="40"/>
      <c r="D13" s="144" t="s">
        <v>18</v>
      </c>
      <c r="E13" s="40"/>
      <c r="F13" s="135" t="s">
        <v>19</v>
      </c>
      <c r="G13" s="40"/>
      <c r="H13" s="40"/>
      <c r="I13" s="144" t="s">
        <v>20</v>
      </c>
      <c r="J13" s="135" t="s">
        <v>19</v>
      </c>
      <c r="K13" s="40"/>
      <c r="L13" s="14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44" t="s">
        <v>21</v>
      </c>
      <c r="E14" s="40"/>
      <c r="F14" s="135" t="s">
        <v>22</v>
      </c>
      <c r="G14" s="40"/>
      <c r="H14" s="40"/>
      <c r="I14" s="144" t="s">
        <v>23</v>
      </c>
      <c r="J14" s="148" t="str">
        <f>'Rekapitulace stavby'!AN8</f>
        <v>14. 3. 2024</v>
      </c>
      <c r="K14" s="40"/>
      <c r="L14" s="14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0.8" customHeight="1">
      <c r="A15" s="40"/>
      <c r="B15" s="46"/>
      <c r="C15" s="40"/>
      <c r="D15" s="40"/>
      <c r="E15" s="40"/>
      <c r="F15" s="40"/>
      <c r="G15" s="40"/>
      <c r="H15" s="40"/>
      <c r="I15" s="40"/>
      <c r="J15" s="40"/>
      <c r="K15" s="40"/>
      <c r="L15" s="14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12" customHeight="1">
      <c r="A16" s="40"/>
      <c r="B16" s="46"/>
      <c r="C16" s="40"/>
      <c r="D16" s="144" t="s">
        <v>25</v>
      </c>
      <c r="E16" s="40"/>
      <c r="F16" s="40"/>
      <c r="G16" s="40"/>
      <c r="H16" s="40"/>
      <c r="I16" s="144" t="s">
        <v>26</v>
      </c>
      <c r="J16" s="135" t="s">
        <v>19</v>
      </c>
      <c r="K16" s="40"/>
      <c r="L16" s="14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8" customHeight="1">
      <c r="A17" s="40"/>
      <c r="B17" s="46"/>
      <c r="C17" s="40"/>
      <c r="D17" s="40"/>
      <c r="E17" s="135" t="s">
        <v>27</v>
      </c>
      <c r="F17" s="40"/>
      <c r="G17" s="40"/>
      <c r="H17" s="40"/>
      <c r="I17" s="144" t="s">
        <v>28</v>
      </c>
      <c r="J17" s="135" t="s">
        <v>19</v>
      </c>
      <c r="K17" s="40"/>
      <c r="L17" s="14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6.96" customHeight="1">
      <c r="A18" s="40"/>
      <c r="B18" s="46"/>
      <c r="C18" s="40"/>
      <c r="D18" s="40"/>
      <c r="E18" s="40"/>
      <c r="F18" s="40"/>
      <c r="G18" s="40"/>
      <c r="H18" s="40"/>
      <c r="I18" s="40"/>
      <c r="J18" s="40"/>
      <c r="K18" s="40"/>
      <c r="L18" s="14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12" customHeight="1">
      <c r="A19" s="40"/>
      <c r="B19" s="46"/>
      <c r="C19" s="40"/>
      <c r="D19" s="144" t="s">
        <v>29</v>
      </c>
      <c r="E19" s="40"/>
      <c r="F19" s="40"/>
      <c r="G19" s="40"/>
      <c r="H19" s="40"/>
      <c r="I19" s="144" t="s">
        <v>26</v>
      </c>
      <c r="J19" s="35" t="str">
        <f>'Rekapitulace stavby'!AN13</f>
        <v>Vyplň údaj</v>
      </c>
      <c r="K19" s="40"/>
      <c r="L19" s="14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8" customHeight="1">
      <c r="A20" s="40"/>
      <c r="B20" s="46"/>
      <c r="C20" s="40"/>
      <c r="D20" s="40"/>
      <c r="E20" s="35" t="str">
        <f>'Rekapitulace stavby'!E14</f>
        <v>Vyplň údaj</v>
      </c>
      <c r="F20" s="135"/>
      <c r="G20" s="135"/>
      <c r="H20" s="135"/>
      <c r="I20" s="144" t="s">
        <v>28</v>
      </c>
      <c r="J20" s="35" t="str">
        <f>'Rekapitulace stavby'!AN14</f>
        <v>Vyplň údaj</v>
      </c>
      <c r="K20" s="40"/>
      <c r="L20" s="14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6.96" customHeight="1">
      <c r="A21" s="40"/>
      <c r="B21" s="46"/>
      <c r="C21" s="40"/>
      <c r="D21" s="40"/>
      <c r="E21" s="40"/>
      <c r="F21" s="40"/>
      <c r="G21" s="40"/>
      <c r="H21" s="40"/>
      <c r="I21" s="40"/>
      <c r="J21" s="40"/>
      <c r="K21" s="40"/>
      <c r="L21" s="14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12" customHeight="1">
      <c r="A22" s="40"/>
      <c r="B22" s="46"/>
      <c r="C22" s="40"/>
      <c r="D22" s="144" t="s">
        <v>31</v>
      </c>
      <c r="E22" s="40"/>
      <c r="F22" s="40"/>
      <c r="G22" s="40"/>
      <c r="H22" s="40"/>
      <c r="I22" s="144" t="s">
        <v>26</v>
      </c>
      <c r="J22" s="135" t="s">
        <v>19</v>
      </c>
      <c r="K22" s="40"/>
      <c r="L22" s="14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8" customHeight="1">
      <c r="A23" s="40"/>
      <c r="B23" s="46"/>
      <c r="C23" s="40"/>
      <c r="D23" s="40"/>
      <c r="E23" s="135" t="s">
        <v>32</v>
      </c>
      <c r="F23" s="40"/>
      <c r="G23" s="40"/>
      <c r="H23" s="40"/>
      <c r="I23" s="144" t="s">
        <v>28</v>
      </c>
      <c r="J23" s="135" t="s">
        <v>19</v>
      </c>
      <c r="K23" s="40"/>
      <c r="L23" s="14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6.96" customHeight="1">
      <c r="A24" s="40"/>
      <c r="B24" s="46"/>
      <c r="C24" s="40"/>
      <c r="D24" s="40"/>
      <c r="E24" s="40"/>
      <c r="F24" s="40"/>
      <c r="G24" s="40"/>
      <c r="H24" s="40"/>
      <c r="I24" s="40"/>
      <c r="J24" s="40"/>
      <c r="K24" s="40"/>
      <c r="L24" s="14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12" customHeight="1">
      <c r="A25" s="40"/>
      <c r="B25" s="46"/>
      <c r="C25" s="40"/>
      <c r="D25" s="144" t="s">
        <v>34</v>
      </c>
      <c r="E25" s="40"/>
      <c r="F25" s="40"/>
      <c r="G25" s="40"/>
      <c r="H25" s="40"/>
      <c r="I25" s="144" t="s">
        <v>26</v>
      </c>
      <c r="J25" s="135" t="s">
        <v>19</v>
      </c>
      <c r="K25" s="40"/>
      <c r="L25" s="14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8" customHeight="1">
      <c r="A26" s="40"/>
      <c r="B26" s="46"/>
      <c r="C26" s="40"/>
      <c r="D26" s="40"/>
      <c r="E26" s="135" t="s">
        <v>35</v>
      </c>
      <c r="F26" s="40"/>
      <c r="G26" s="40"/>
      <c r="H26" s="40"/>
      <c r="I26" s="144" t="s">
        <v>28</v>
      </c>
      <c r="J26" s="135" t="s">
        <v>19</v>
      </c>
      <c r="K26" s="40"/>
      <c r="L26" s="14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2" customFormat="1" ht="6.96" customHeight="1">
      <c r="A27" s="40"/>
      <c r="B27" s="46"/>
      <c r="C27" s="40"/>
      <c r="D27" s="40"/>
      <c r="E27" s="40"/>
      <c r="F27" s="40"/>
      <c r="G27" s="40"/>
      <c r="H27" s="40"/>
      <c r="I27" s="40"/>
      <c r="J27" s="40"/>
      <c r="K27" s="40"/>
      <c r="L27" s="146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</row>
    <row r="28" s="2" customFormat="1" ht="12" customHeight="1">
      <c r="A28" s="40"/>
      <c r="B28" s="46"/>
      <c r="C28" s="40"/>
      <c r="D28" s="144" t="s">
        <v>36</v>
      </c>
      <c r="E28" s="40"/>
      <c r="F28" s="40"/>
      <c r="G28" s="40"/>
      <c r="H28" s="40"/>
      <c r="I28" s="40"/>
      <c r="J28" s="40"/>
      <c r="K28" s="40"/>
      <c r="L28" s="14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8" customFormat="1" ht="16.5" customHeight="1">
      <c r="A29" s="149"/>
      <c r="B29" s="150"/>
      <c r="C29" s="149"/>
      <c r="D29" s="149"/>
      <c r="E29" s="151" t="s">
        <v>19</v>
      </c>
      <c r="F29" s="151"/>
      <c r="G29" s="151"/>
      <c r="H29" s="151"/>
      <c r="I29" s="149"/>
      <c r="J29" s="149"/>
      <c r="K29" s="149"/>
      <c r="L29" s="152"/>
      <c r="S29" s="149"/>
      <c r="T29" s="149"/>
      <c r="U29" s="149"/>
      <c r="V29" s="149"/>
      <c r="W29" s="149"/>
      <c r="X29" s="149"/>
      <c r="Y29" s="149"/>
      <c r="Z29" s="149"/>
      <c r="AA29" s="149"/>
      <c r="AB29" s="149"/>
      <c r="AC29" s="149"/>
      <c r="AD29" s="149"/>
      <c r="AE29" s="149"/>
    </row>
    <row r="30" s="2" customFormat="1" ht="6.96" customHeight="1">
      <c r="A30" s="40"/>
      <c r="B30" s="46"/>
      <c r="C30" s="40"/>
      <c r="D30" s="40"/>
      <c r="E30" s="40"/>
      <c r="F30" s="40"/>
      <c r="G30" s="40"/>
      <c r="H30" s="40"/>
      <c r="I30" s="40"/>
      <c r="J30" s="40"/>
      <c r="K30" s="40"/>
      <c r="L30" s="14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53"/>
      <c r="E31" s="153"/>
      <c r="F31" s="153"/>
      <c r="G31" s="153"/>
      <c r="H31" s="153"/>
      <c r="I31" s="153"/>
      <c r="J31" s="153"/>
      <c r="K31" s="153"/>
      <c r="L31" s="14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25.44" customHeight="1">
      <c r="A32" s="40"/>
      <c r="B32" s="46"/>
      <c r="C32" s="40"/>
      <c r="D32" s="154" t="s">
        <v>38</v>
      </c>
      <c r="E32" s="40"/>
      <c r="F32" s="40"/>
      <c r="G32" s="40"/>
      <c r="H32" s="40"/>
      <c r="I32" s="40"/>
      <c r="J32" s="155">
        <f>ROUND(J100, 2)</f>
        <v>0</v>
      </c>
      <c r="K32" s="40"/>
      <c r="L32" s="14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6.96" customHeight="1">
      <c r="A33" s="40"/>
      <c r="B33" s="46"/>
      <c r="C33" s="40"/>
      <c r="D33" s="153"/>
      <c r="E33" s="153"/>
      <c r="F33" s="153"/>
      <c r="G33" s="153"/>
      <c r="H33" s="153"/>
      <c r="I33" s="153"/>
      <c r="J33" s="153"/>
      <c r="K33" s="153"/>
      <c r="L33" s="14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40"/>
      <c r="F34" s="156" t="s">
        <v>40</v>
      </c>
      <c r="G34" s="40"/>
      <c r="H34" s="40"/>
      <c r="I34" s="156" t="s">
        <v>39</v>
      </c>
      <c r="J34" s="156" t="s">
        <v>41</v>
      </c>
      <c r="K34" s="40"/>
      <c r="L34" s="14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s="2" customFormat="1" ht="14.4" customHeight="1">
      <c r="A35" s="40"/>
      <c r="B35" s="46"/>
      <c r="C35" s="40"/>
      <c r="D35" s="157" t="s">
        <v>42</v>
      </c>
      <c r="E35" s="144" t="s">
        <v>43</v>
      </c>
      <c r="F35" s="158">
        <f>ROUND((SUM(BE100:BE403)),  2)</f>
        <v>0</v>
      </c>
      <c r="G35" s="40"/>
      <c r="H35" s="40"/>
      <c r="I35" s="159">
        <v>0.20999999999999999</v>
      </c>
      <c r="J35" s="158">
        <f>ROUND(((SUM(BE100:BE403))*I35),  2)</f>
        <v>0</v>
      </c>
      <c r="K35" s="40"/>
      <c r="L35" s="14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s="2" customFormat="1" ht="14.4" customHeight="1">
      <c r="A36" s="40"/>
      <c r="B36" s="46"/>
      <c r="C36" s="40"/>
      <c r="D36" s="40"/>
      <c r="E36" s="144" t="s">
        <v>44</v>
      </c>
      <c r="F36" s="158">
        <f>ROUND((SUM(BF100:BF403)),  2)</f>
        <v>0</v>
      </c>
      <c r="G36" s="40"/>
      <c r="H36" s="40"/>
      <c r="I36" s="159">
        <v>0.12</v>
      </c>
      <c r="J36" s="158">
        <f>ROUND(((SUM(BF100:BF403))*I36),  2)</f>
        <v>0</v>
      </c>
      <c r="K36" s="40"/>
      <c r="L36" s="14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44" t="s">
        <v>45</v>
      </c>
      <c r="F37" s="158">
        <f>ROUND((SUM(BG100:BG403)),  2)</f>
        <v>0</v>
      </c>
      <c r="G37" s="40"/>
      <c r="H37" s="40"/>
      <c r="I37" s="159">
        <v>0.20999999999999999</v>
      </c>
      <c r="J37" s="158">
        <f>0</f>
        <v>0</v>
      </c>
      <c r="K37" s="40"/>
      <c r="L37" s="14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hidden="1" s="2" customFormat="1" ht="14.4" customHeight="1">
      <c r="A38" s="40"/>
      <c r="B38" s="46"/>
      <c r="C38" s="40"/>
      <c r="D38" s="40"/>
      <c r="E38" s="144" t="s">
        <v>46</v>
      </c>
      <c r="F38" s="158">
        <f>ROUND((SUM(BH100:BH403)),  2)</f>
        <v>0</v>
      </c>
      <c r="G38" s="40"/>
      <c r="H38" s="40"/>
      <c r="I38" s="159">
        <v>0.12</v>
      </c>
      <c r="J38" s="158">
        <f>0</f>
        <v>0</v>
      </c>
      <c r="K38" s="40"/>
      <c r="L38" s="14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hidden="1" s="2" customFormat="1" ht="14.4" customHeight="1">
      <c r="A39" s="40"/>
      <c r="B39" s="46"/>
      <c r="C39" s="40"/>
      <c r="D39" s="40"/>
      <c r="E39" s="144" t="s">
        <v>47</v>
      </c>
      <c r="F39" s="158">
        <f>ROUND((SUM(BI100:BI403)),  2)</f>
        <v>0</v>
      </c>
      <c r="G39" s="40"/>
      <c r="H39" s="40"/>
      <c r="I39" s="159">
        <v>0</v>
      </c>
      <c r="J39" s="158">
        <f>0</f>
        <v>0</v>
      </c>
      <c r="K39" s="40"/>
      <c r="L39" s="14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6.96" customHeight="1">
      <c r="A40" s="40"/>
      <c r="B40" s="46"/>
      <c r="C40" s="40"/>
      <c r="D40" s="40"/>
      <c r="E40" s="40"/>
      <c r="F40" s="40"/>
      <c r="G40" s="40"/>
      <c r="H40" s="40"/>
      <c r="I40" s="40"/>
      <c r="J40" s="40"/>
      <c r="K40" s="40"/>
      <c r="L40" s="14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1" s="2" customFormat="1" ht="25.44" customHeight="1">
      <c r="A41" s="40"/>
      <c r="B41" s="46"/>
      <c r="C41" s="160"/>
      <c r="D41" s="161" t="s">
        <v>48</v>
      </c>
      <c r="E41" s="162"/>
      <c r="F41" s="162"/>
      <c r="G41" s="163" t="s">
        <v>49</v>
      </c>
      <c r="H41" s="164" t="s">
        <v>50</v>
      </c>
      <c r="I41" s="162"/>
      <c r="J41" s="165">
        <f>SUM(J32:J39)</f>
        <v>0</v>
      </c>
      <c r="K41" s="166"/>
      <c r="L41" s="146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</row>
    <row r="42" s="2" customFormat="1" ht="14.4" customHeight="1">
      <c r="A42" s="40"/>
      <c r="B42" s="167"/>
      <c r="C42" s="168"/>
      <c r="D42" s="168"/>
      <c r="E42" s="168"/>
      <c r="F42" s="168"/>
      <c r="G42" s="168"/>
      <c r="H42" s="168"/>
      <c r="I42" s="168"/>
      <c r="J42" s="168"/>
      <c r="K42" s="168"/>
      <c r="L42" s="146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</row>
    <row r="46" s="2" customFormat="1" ht="6.96" customHeight="1">
      <c r="A46" s="40"/>
      <c r="B46" s="169"/>
      <c r="C46" s="170"/>
      <c r="D46" s="170"/>
      <c r="E46" s="170"/>
      <c r="F46" s="170"/>
      <c r="G46" s="170"/>
      <c r="H46" s="170"/>
      <c r="I46" s="170"/>
      <c r="J46" s="170"/>
      <c r="K46" s="170"/>
      <c r="L46" s="14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24.96" customHeight="1">
      <c r="A47" s="40"/>
      <c r="B47" s="41"/>
      <c r="C47" s="25" t="s">
        <v>118</v>
      </c>
      <c r="D47" s="42"/>
      <c r="E47" s="42"/>
      <c r="F47" s="42"/>
      <c r="G47" s="42"/>
      <c r="H47" s="42"/>
      <c r="I47" s="42"/>
      <c r="J47" s="42"/>
      <c r="K47" s="42"/>
      <c r="L47" s="14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6.96" customHeight="1">
      <c r="A48" s="40"/>
      <c r="B48" s="41"/>
      <c r="C48" s="42"/>
      <c r="D48" s="42"/>
      <c r="E48" s="42"/>
      <c r="F48" s="42"/>
      <c r="G48" s="42"/>
      <c r="H48" s="42"/>
      <c r="I48" s="42"/>
      <c r="J48" s="42"/>
      <c r="K48" s="42"/>
      <c r="L48" s="14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16</v>
      </c>
      <c r="D49" s="42"/>
      <c r="E49" s="42"/>
      <c r="F49" s="42"/>
      <c r="G49" s="42"/>
      <c r="H49" s="42"/>
      <c r="I49" s="42"/>
      <c r="J49" s="42"/>
      <c r="K49" s="42"/>
      <c r="L49" s="14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171" t="str">
        <f>E7</f>
        <v>Tuchlovice, oprava místních komunikací - lokalita východ</v>
      </c>
      <c r="F50" s="34"/>
      <c r="G50" s="34"/>
      <c r="H50" s="34"/>
      <c r="I50" s="42"/>
      <c r="J50" s="42"/>
      <c r="K50" s="42"/>
      <c r="L50" s="14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1" customFormat="1" ht="12" customHeight="1">
      <c r="B51" s="23"/>
      <c r="C51" s="34" t="s">
        <v>114</v>
      </c>
      <c r="D51" s="24"/>
      <c r="E51" s="24"/>
      <c r="F51" s="24"/>
      <c r="G51" s="24"/>
      <c r="H51" s="24"/>
      <c r="I51" s="24"/>
      <c r="J51" s="24"/>
      <c r="K51" s="24"/>
      <c r="L51" s="22"/>
    </row>
    <row r="52" s="2" customFormat="1" ht="16.5" customHeight="1">
      <c r="A52" s="40"/>
      <c r="B52" s="41"/>
      <c r="C52" s="42"/>
      <c r="D52" s="42"/>
      <c r="E52" s="171" t="s">
        <v>1220</v>
      </c>
      <c r="F52" s="42"/>
      <c r="G52" s="42"/>
      <c r="H52" s="42"/>
      <c r="I52" s="42"/>
      <c r="J52" s="42"/>
      <c r="K52" s="42"/>
      <c r="L52" s="14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12" customHeight="1">
      <c r="A53" s="40"/>
      <c r="B53" s="41"/>
      <c r="C53" s="34" t="s">
        <v>116</v>
      </c>
      <c r="D53" s="42"/>
      <c r="E53" s="42"/>
      <c r="F53" s="42"/>
      <c r="G53" s="42"/>
      <c r="H53" s="42"/>
      <c r="I53" s="42"/>
      <c r="J53" s="42"/>
      <c r="K53" s="42"/>
      <c r="L53" s="14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6.5" customHeight="1">
      <c r="A54" s="40"/>
      <c r="B54" s="41"/>
      <c r="C54" s="42"/>
      <c r="D54" s="42"/>
      <c r="E54" s="71" t="str">
        <f>E11</f>
        <v>SO 102.1 - Komunikace a zpevněné plochy - 2. úsek</v>
      </c>
      <c r="F54" s="42"/>
      <c r="G54" s="42"/>
      <c r="H54" s="42"/>
      <c r="I54" s="42"/>
      <c r="J54" s="42"/>
      <c r="K54" s="42"/>
      <c r="L54" s="14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6.96" customHeight="1">
      <c r="A55" s="40"/>
      <c r="B55" s="41"/>
      <c r="C55" s="42"/>
      <c r="D55" s="42"/>
      <c r="E55" s="42"/>
      <c r="F55" s="42"/>
      <c r="G55" s="42"/>
      <c r="H55" s="42"/>
      <c r="I55" s="42"/>
      <c r="J55" s="42"/>
      <c r="K55" s="42"/>
      <c r="L55" s="14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2" customHeight="1">
      <c r="A56" s="40"/>
      <c r="B56" s="41"/>
      <c r="C56" s="34" t="s">
        <v>21</v>
      </c>
      <c r="D56" s="42"/>
      <c r="E56" s="42"/>
      <c r="F56" s="29" t="str">
        <f>F14</f>
        <v>obec Tuchlovice</v>
      </c>
      <c r="G56" s="42"/>
      <c r="H56" s="42"/>
      <c r="I56" s="34" t="s">
        <v>23</v>
      </c>
      <c r="J56" s="74" t="str">
        <f>IF(J14="","",J14)</f>
        <v>14. 3. 2024</v>
      </c>
      <c r="K56" s="42"/>
      <c r="L56" s="14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6.96" customHeight="1">
      <c r="A57" s="40"/>
      <c r="B57" s="41"/>
      <c r="C57" s="42"/>
      <c r="D57" s="42"/>
      <c r="E57" s="42"/>
      <c r="F57" s="42"/>
      <c r="G57" s="42"/>
      <c r="H57" s="42"/>
      <c r="I57" s="42"/>
      <c r="J57" s="42"/>
      <c r="K57" s="42"/>
      <c r="L57" s="14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5.15" customHeight="1">
      <c r="A58" s="40"/>
      <c r="B58" s="41"/>
      <c r="C58" s="34" t="s">
        <v>25</v>
      </c>
      <c r="D58" s="42"/>
      <c r="E58" s="42"/>
      <c r="F58" s="29" t="str">
        <f>E17</f>
        <v>Obec Tuchlovice</v>
      </c>
      <c r="G58" s="42"/>
      <c r="H58" s="42"/>
      <c r="I58" s="34" t="s">
        <v>31</v>
      </c>
      <c r="J58" s="38" t="str">
        <f>E23</f>
        <v>PFProjekt s.r.o.</v>
      </c>
      <c r="K58" s="42"/>
      <c r="L58" s="14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15.15" customHeight="1">
      <c r="A59" s="40"/>
      <c r="B59" s="41"/>
      <c r="C59" s="34" t="s">
        <v>29</v>
      </c>
      <c r="D59" s="42"/>
      <c r="E59" s="42"/>
      <c r="F59" s="29" t="str">
        <f>IF(E20="","",E20)</f>
        <v>Vyplň údaj</v>
      </c>
      <c r="G59" s="42"/>
      <c r="H59" s="42"/>
      <c r="I59" s="34" t="s">
        <v>34</v>
      </c>
      <c r="J59" s="38" t="str">
        <f>E26</f>
        <v>Lukáš Novák</v>
      </c>
      <c r="K59" s="42"/>
      <c r="L59" s="14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</row>
    <row r="60" s="2" customFormat="1" ht="10.32" customHeight="1">
      <c r="A60" s="40"/>
      <c r="B60" s="41"/>
      <c r="C60" s="42"/>
      <c r="D60" s="42"/>
      <c r="E60" s="42"/>
      <c r="F60" s="42"/>
      <c r="G60" s="42"/>
      <c r="H60" s="42"/>
      <c r="I60" s="42"/>
      <c r="J60" s="42"/>
      <c r="K60" s="42"/>
      <c r="L60" s="146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</row>
    <row r="61" s="2" customFormat="1" ht="29.28" customHeight="1">
      <c r="A61" s="40"/>
      <c r="B61" s="41"/>
      <c r="C61" s="172" t="s">
        <v>119</v>
      </c>
      <c r="D61" s="173"/>
      <c r="E61" s="173"/>
      <c r="F61" s="173"/>
      <c r="G61" s="173"/>
      <c r="H61" s="173"/>
      <c r="I61" s="173"/>
      <c r="J61" s="174" t="s">
        <v>120</v>
      </c>
      <c r="K61" s="173"/>
      <c r="L61" s="146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</row>
    <row r="62" s="2" customFormat="1" ht="10.32" customHeight="1">
      <c r="A62" s="40"/>
      <c r="B62" s="41"/>
      <c r="C62" s="42"/>
      <c r="D62" s="42"/>
      <c r="E62" s="42"/>
      <c r="F62" s="42"/>
      <c r="G62" s="42"/>
      <c r="H62" s="42"/>
      <c r="I62" s="42"/>
      <c r="J62" s="42"/>
      <c r="K62" s="42"/>
      <c r="L62" s="146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</row>
    <row r="63" s="2" customFormat="1" ht="22.8" customHeight="1">
      <c r="A63" s="40"/>
      <c r="B63" s="41"/>
      <c r="C63" s="175" t="s">
        <v>70</v>
      </c>
      <c r="D63" s="42"/>
      <c r="E63" s="42"/>
      <c r="F63" s="42"/>
      <c r="G63" s="42"/>
      <c r="H63" s="42"/>
      <c r="I63" s="42"/>
      <c r="J63" s="104">
        <f>J100</f>
        <v>0</v>
      </c>
      <c r="K63" s="42"/>
      <c r="L63" s="146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U63" s="19" t="s">
        <v>121</v>
      </c>
    </row>
    <row r="64" s="9" customFormat="1" ht="24.96" customHeight="1">
      <c r="A64" s="9"/>
      <c r="B64" s="176"/>
      <c r="C64" s="177"/>
      <c r="D64" s="178" t="s">
        <v>122</v>
      </c>
      <c r="E64" s="179"/>
      <c r="F64" s="179"/>
      <c r="G64" s="179"/>
      <c r="H64" s="179"/>
      <c r="I64" s="179"/>
      <c r="J64" s="180">
        <f>J101</f>
        <v>0</v>
      </c>
      <c r="K64" s="177"/>
      <c r="L64" s="181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10" customFormat="1" ht="19.92" customHeight="1">
      <c r="A65" s="10"/>
      <c r="B65" s="182"/>
      <c r="C65" s="127"/>
      <c r="D65" s="183" t="s">
        <v>123</v>
      </c>
      <c r="E65" s="184"/>
      <c r="F65" s="184"/>
      <c r="G65" s="184"/>
      <c r="H65" s="184"/>
      <c r="I65" s="184"/>
      <c r="J65" s="185">
        <f>J102</f>
        <v>0</v>
      </c>
      <c r="K65" s="127"/>
      <c r="L65" s="186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82"/>
      <c r="C66" s="127"/>
      <c r="D66" s="183" t="s">
        <v>124</v>
      </c>
      <c r="E66" s="184"/>
      <c r="F66" s="184"/>
      <c r="G66" s="184"/>
      <c r="H66" s="184"/>
      <c r="I66" s="184"/>
      <c r="J66" s="185">
        <f>J195</f>
        <v>0</v>
      </c>
      <c r="K66" s="127"/>
      <c r="L66" s="186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82"/>
      <c r="C67" s="127"/>
      <c r="D67" s="183" t="s">
        <v>125</v>
      </c>
      <c r="E67" s="184"/>
      <c r="F67" s="184"/>
      <c r="G67" s="184"/>
      <c r="H67" s="184"/>
      <c r="I67" s="184"/>
      <c r="J67" s="185">
        <f>J219</f>
        <v>0</v>
      </c>
      <c r="K67" s="127"/>
      <c r="L67" s="186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82"/>
      <c r="C68" s="127"/>
      <c r="D68" s="183" t="s">
        <v>126</v>
      </c>
      <c r="E68" s="184"/>
      <c r="F68" s="184"/>
      <c r="G68" s="184"/>
      <c r="H68" s="184"/>
      <c r="I68" s="184"/>
      <c r="J68" s="185">
        <f>J223</f>
        <v>0</v>
      </c>
      <c r="K68" s="127"/>
      <c r="L68" s="186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82"/>
      <c r="C69" s="127"/>
      <c r="D69" s="183" t="s">
        <v>127</v>
      </c>
      <c r="E69" s="184"/>
      <c r="F69" s="184"/>
      <c r="G69" s="184"/>
      <c r="H69" s="184"/>
      <c r="I69" s="184"/>
      <c r="J69" s="185">
        <f>J302</f>
        <v>0</v>
      </c>
      <c r="K69" s="127"/>
      <c r="L69" s="186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9.92" customHeight="1">
      <c r="A70" s="10"/>
      <c r="B70" s="182"/>
      <c r="C70" s="127"/>
      <c r="D70" s="183" t="s">
        <v>128</v>
      </c>
      <c r="E70" s="184"/>
      <c r="F70" s="184"/>
      <c r="G70" s="184"/>
      <c r="H70" s="184"/>
      <c r="I70" s="184"/>
      <c r="J70" s="185">
        <f>J345</f>
        <v>0</v>
      </c>
      <c r="K70" s="127"/>
      <c r="L70" s="186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10" customFormat="1" ht="19.92" customHeight="1">
      <c r="A71" s="10"/>
      <c r="B71" s="182"/>
      <c r="C71" s="127"/>
      <c r="D71" s="183" t="s">
        <v>129</v>
      </c>
      <c r="E71" s="184"/>
      <c r="F71" s="184"/>
      <c r="G71" s="184"/>
      <c r="H71" s="184"/>
      <c r="I71" s="184"/>
      <c r="J71" s="185">
        <f>J368</f>
        <v>0</v>
      </c>
      <c r="K71" s="127"/>
      <c r="L71" s="186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9" customFormat="1" ht="24.96" customHeight="1">
      <c r="A72" s="9"/>
      <c r="B72" s="176"/>
      <c r="C72" s="177"/>
      <c r="D72" s="178" t="s">
        <v>130</v>
      </c>
      <c r="E72" s="179"/>
      <c r="F72" s="179"/>
      <c r="G72" s="179"/>
      <c r="H72" s="179"/>
      <c r="I72" s="179"/>
      <c r="J72" s="180">
        <f>J371</f>
        <v>0</v>
      </c>
      <c r="K72" s="177"/>
      <c r="L72" s="181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</row>
    <row r="73" s="10" customFormat="1" ht="19.92" customHeight="1">
      <c r="A73" s="10"/>
      <c r="B73" s="182"/>
      <c r="C73" s="127"/>
      <c r="D73" s="183" t="s">
        <v>131</v>
      </c>
      <c r="E73" s="184"/>
      <c r="F73" s="184"/>
      <c r="G73" s="184"/>
      <c r="H73" s="184"/>
      <c r="I73" s="184"/>
      <c r="J73" s="185">
        <f>J372</f>
        <v>0</v>
      </c>
      <c r="K73" s="127"/>
      <c r="L73" s="186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</row>
    <row r="74" s="9" customFormat="1" ht="24.96" customHeight="1">
      <c r="A74" s="9"/>
      <c r="B74" s="176"/>
      <c r="C74" s="177"/>
      <c r="D74" s="178" t="s">
        <v>132</v>
      </c>
      <c r="E74" s="179"/>
      <c r="F74" s="179"/>
      <c r="G74" s="179"/>
      <c r="H74" s="179"/>
      <c r="I74" s="179"/>
      <c r="J74" s="180">
        <f>J381</f>
        <v>0</v>
      </c>
      <c r="K74" s="177"/>
      <c r="L74" s="181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</row>
    <row r="75" s="9" customFormat="1" ht="24.96" customHeight="1">
      <c r="A75" s="9"/>
      <c r="B75" s="176"/>
      <c r="C75" s="177"/>
      <c r="D75" s="178" t="s">
        <v>133</v>
      </c>
      <c r="E75" s="179"/>
      <c r="F75" s="179"/>
      <c r="G75" s="179"/>
      <c r="H75" s="179"/>
      <c r="I75" s="179"/>
      <c r="J75" s="180">
        <f>J384</f>
        <v>0</v>
      </c>
      <c r="K75" s="177"/>
      <c r="L75" s="181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</row>
    <row r="76" s="10" customFormat="1" ht="19.92" customHeight="1">
      <c r="A76" s="10"/>
      <c r="B76" s="182"/>
      <c r="C76" s="127"/>
      <c r="D76" s="183" t="s">
        <v>134</v>
      </c>
      <c r="E76" s="184"/>
      <c r="F76" s="184"/>
      <c r="G76" s="184"/>
      <c r="H76" s="184"/>
      <c r="I76" s="184"/>
      <c r="J76" s="185">
        <f>J385</f>
        <v>0</v>
      </c>
      <c r="K76" s="127"/>
      <c r="L76" s="186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</row>
    <row r="77" s="10" customFormat="1" ht="19.92" customHeight="1">
      <c r="A77" s="10"/>
      <c r="B77" s="182"/>
      <c r="C77" s="127"/>
      <c r="D77" s="183" t="s">
        <v>135</v>
      </c>
      <c r="E77" s="184"/>
      <c r="F77" s="184"/>
      <c r="G77" s="184"/>
      <c r="H77" s="184"/>
      <c r="I77" s="184"/>
      <c r="J77" s="185">
        <f>J394</f>
        <v>0</v>
      </c>
      <c r="K77" s="127"/>
      <c r="L77" s="186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</row>
    <row r="78" s="10" customFormat="1" ht="19.92" customHeight="1">
      <c r="A78" s="10"/>
      <c r="B78" s="182"/>
      <c r="C78" s="127"/>
      <c r="D78" s="183" t="s">
        <v>136</v>
      </c>
      <c r="E78" s="184"/>
      <c r="F78" s="184"/>
      <c r="G78" s="184"/>
      <c r="H78" s="184"/>
      <c r="I78" s="184"/>
      <c r="J78" s="185">
        <f>J402</f>
        <v>0</v>
      </c>
      <c r="K78" s="127"/>
      <c r="L78" s="186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</row>
    <row r="79" s="2" customFormat="1" ht="21.84" customHeight="1">
      <c r="A79" s="40"/>
      <c r="B79" s="41"/>
      <c r="C79" s="42"/>
      <c r="D79" s="42"/>
      <c r="E79" s="42"/>
      <c r="F79" s="42"/>
      <c r="G79" s="42"/>
      <c r="H79" s="42"/>
      <c r="I79" s="42"/>
      <c r="J79" s="42"/>
      <c r="K79" s="42"/>
      <c r="L79" s="14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6.96" customHeight="1">
      <c r="A80" s="40"/>
      <c r="B80" s="61"/>
      <c r="C80" s="62"/>
      <c r="D80" s="62"/>
      <c r="E80" s="62"/>
      <c r="F80" s="62"/>
      <c r="G80" s="62"/>
      <c r="H80" s="62"/>
      <c r="I80" s="62"/>
      <c r="J80" s="62"/>
      <c r="K80" s="62"/>
      <c r="L80" s="14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4" s="2" customFormat="1" ht="6.96" customHeight="1">
      <c r="A84" s="40"/>
      <c r="B84" s="63"/>
      <c r="C84" s="64"/>
      <c r="D84" s="64"/>
      <c r="E84" s="64"/>
      <c r="F84" s="64"/>
      <c r="G84" s="64"/>
      <c r="H84" s="64"/>
      <c r="I84" s="64"/>
      <c r="J84" s="64"/>
      <c r="K84" s="64"/>
      <c r="L84" s="146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2" customFormat="1" ht="24.96" customHeight="1">
      <c r="A85" s="40"/>
      <c r="B85" s="41"/>
      <c r="C85" s="25" t="s">
        <v>137</v>
      </c>
      <c r="D85" s="42"/>
      <c r="E85" s="42"/>
      <c r="F85" s="42"/>
      <c r="G85" s="42"/>
      <c r="H85" s="42"/>
      <c r="I85" s="42"/>
      <c r="J85" s="42"/>
      <c r="K85" s="42"/>
      <c r="L85" s="146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2" customFormat="1" ht="6.96" customHeight="1">
      <c r="A86" s="40"/>
      <c r="B86" s="41"/>
      <c r="C86" s="42"/>
      <c r="D86" s="42"/>
      <c r="E86" s="42"/>
      <c r="F86" s="42"/>
      <c r="G86" s="42"/>
      <c r="H86" s="42"/>
      <c r="I86" s="42"/>
      <c r="J86" s="42"/>
      <c r="K86" s="42"/>
      <c r="L86" s="146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</row>
    <row r="87" s="2" customFormat="1" ht="12" customHeight="1">
      <c r="A87" s="40"/>
      <c r="B87" s="41"/>
      <c r="C87" s="34" t="s">
        <v>16</v>
      </c>
      <c r="D87" s="42"/>
      <c r="E87" s="42"/>
      <c r="F87" s="42"/>
      <c r="G87" s="42"/>
      <c r="H87" s="42"/>
      <c r="I87" s="42"/>
      <c r="J87" s="42"/>
      <c r="K87" s="42"/>
      <c r="L87" s="146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</row>
    <row r="88" s="2" customFormat="1" ht="16.5" customHeight="1">
      <c r="A88" s="40"/>
      <c r="B88" s="41"/>
      <c r="C88" s="42"/>
      <c r="D88" s="42"/>
      <c r="E88" s="171" t="str">
        <f>E7</f>
        <v>Tuchlovice, oprava místních komunikací - lokalita východ</v>
      </c>
      <c r="F88" s="34"/>
      <c r="G88" s="34"/>
      <c r="H88" s="34"/>
      <c r="I88" s="42"/>
      <c r="J88" s="42"/>
      <c r="K88" s="42"/>
      <c r="L88" s="146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</row>
    <row r="89" s="1" customFormat="1" ht="12" customHeight="1">
      <c r="B89" s="23"/>
      <c r="C89" s="34" t="s">
        <v>114</v>
      </c>
      <c r="D89" s="24"/>
      <c r="E89" s="24"/>
      <c r="F89" s="24"/>
      <c r="G89" s="24"/>
      <c r="H89" s="24"/>
      <c r="I89" s="24"/>
      <c r="J89" s="24"/>
      <c r="K89" s="24"/>
      <c r="L89" s="22"/>
    </row>
    <row r="90" s="2" customFormat="1" ht="16.5" customHeight="1">
      <c r="A90" s="40"/>
      <c r="B90" s="41"/>
      <c r="C90" s="42"/>
      <c r="D90" s="42"/>
      <c r="E90" s="171" t="s">
        <v>1220</v>
      </c>
      <c r="F90" s="42"/>
      <c r="G90" s="42"/>
      <c r="H90" s="42"/>
      <c r="I90" s="42"/>
      <c r="J90" s="42"/>
      <c r="K90" s="42"/>
      <c r="L90" s="146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</row>
    <row r="91" s="2" customFormat="1" ht="12" customHeight="1">
      <c r="A91" s="40"/>
      <c r="B91" s="41"/>
      <c r="C91" s="34" t="s">
        <v>116</v>
      </c>
      <c r="D91" s="42"/>
      <c r="E91" s="42"/>
      <c r="F91" s="42"/>
      <c r="G91" s="42"/>
      <c r="H91" s="42"/>
      <c r="I91" s="42"/>
      <c r="J91" s="42"/>
      <c r="K91" s="42"/>
      <c r="L91" s="146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</row>
    <row r="92" s="2" customFormat="1" ht="16.5" customHeight="1">
      <c r="A92" s="40"/>
      <c r="B92" s="41"/>
      <c r="C92" s="42"/>
      <c r="D92" s="42"/>
      <c r="E92" s="71" t="str">
        <f>E11</f>
        <v>SO 102.1 - Komunikace a zpevněné plochy - 2. úsek</v>
      </c>
      <c r="F92" s="42"/>
      <c r="G92" s="42"/>
      <c r="H92" s="42"/>
      <c r="I92" s="42"/>
      <c r="J92" s="42"/>
      <c r="K92" s="42"/>
      <c r="L92" s="146"/>
      <c r="S92" s="40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</row>
    <row r="93" s="2" customFormat="1" ht="6.96" customHeight="1">
      <c r="A93" s="40"/>
      <c r="B93" s="41"/>
      <c r="C93" s="42"/>
      <c r="D93" s="42"/>
      <c r="E93" s="42"/>
      <c r="F93" s="42"/>
      <c r="G93" s="42"/>
      <c r="H93" s="42"/>
      <c r="I93" s="42"/>
      <c r="J93" s="42"/>
      <c r="K93" s="42"/>
      <c r="L93" s="146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</row>
    <row r="94" s="2" customFormat="1" ht="12" customHeight="1">
      <c r="A94" s="40"/>
      <c r="B94" s="41"/>
      <c r="C94" s="34" t="s">
        <v>21</v>
      </c>
      <c r="D94" s="42"/>
      <c r="E94" s="42"/>
      <c r="F94" s="29" t="str">
        <f>F14</f>
        <v>obec Tuchlovice</v>
      </c>
      <c r="G94" s="42"/>
      <c r="H94" s="42"/>
      <c r="I94" s="34" t="s">
        <v>23</v>
      </c>
      <c r="J94" s="74" t="str">
        <f>IF(J14="","",J14)</f>
        <v>14. 3. 2024</v>
      </c>
      <c r="K94" s="42"/>
      <c r="L94" s="146"/>
      <c r="S94" s="40"/>
      <c r="T94" s="40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</row>
    <row r="95" s="2" customFormat="1" ht="6.96" customHeight="1">
      <c r="A95" s="40"/>
      <c r="B95" s="41"/>
      <c r="C95" s="42"/>
      <c r="D95" s="42"/>
      <c r="E95" s="42"/>
      <c r="F95" s="42"/>
      <c r="G95" s="42"/>
      <c r="H95" s="42"/>
      <c r="I95" s="42"/>
      <c r="J95" s="42"/>
      <c r="K95" s="42"/>
      <c r="L95" s="146"/>
      <c r="S95" s="40"/>
      <c r="T95" s="40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</row>
    <row r="96" s="2" customFormat="1" ht="15.15" customHeight="1">
      <c r="A96" s="40"/>
      <c r="B96" s="41"/>
      <c r="C96" s="34" t="s">
        <v>25</v>
      </c>
      <c r="D96" s="42"/>
      <c r="E96" s="42"/>
      <c r="F96" s="29" t="str">
        <f>E17</f>
        <v>Obec Tuchlovice</v>
      </c>
      <c r="G96" s="42"/>
      <c r="H96" s="42"/>
      <c r="I96" s="34" t="s">
        <v>31</v>
      </c>
      <c r="J96" s="38" t="str">
        <f>E23</f>
        <v>PFProjekt s.r.o.</v>
      </c>
      <c r="K96" s="42"/>
      <c r="L96" s="146"/>
      <c r="S96" s="40"/>
      <c r="T96" s="40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</row>
    <row r="97" s="2" customFormat="1" ht="15.15" customHeight="1">
      <c r="A97" s="40"/>
      <c r="B97" s="41"/>
      <c r="C97" s="34" t="s">
        <v>29</v>
      </c>
      <c r="D97" s="42"/>
      <c r="E97" s="42"/>
      <c r="F97" s="29" t="str">
        <f>IF(E20="","",E20)</f>
        <v>Vyplň údaj</v>
      </c>
      <c r="G97" s="42"/>
      <c r="H97" s="42"/>
      <c r="I97" s="34" t="s">
        <v>34</v>
      </c>
      <c r="J97" s="38" t="str">
        <f>E26</f>
        <v>Lukáš Novák</v>
      </c>
      <c r="K97" s="42"/>
      <c r="L97" s="146"/>
      <c r="S97" s="40"/>
      <c r="T97" s="40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</row>
    <row r="98" s="2" customFormat="1" ht="10.32" customHeight="1">
      <c r="A98" s="40"/>
      <c r="B98" s="41"/>
      <c r="C98" s="42"/>
      <c r="D98" s="42"/>
      <c r="E98" s="42"/>
      <c r="F98" s="42"/>
      <c r="G98" s="42"/>
      <c r="H98" s="42"/>
      <c r="I98" s="42"/>
      <c r="J98" s="42"/>
      <c r="K98" s="42"/>
      <c r="L98" s="146"/>
      <c r="S98" s="40"/>
      <c r="T98" s="40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</row>
    <row r="99" s="11" customFormat="1" ht="29.28" customHeight="1">
      <c r="A99" s="187"/>
      <c r="B99" s="188"/>
      <c r="C99" s="189" t="s">
        <v>138</v>
      </c>
      <c r="D99" s="190" t="s">
        <v>57</v>
      </c>
      <c r="E99" s="190" t="s">
        <v>53</v>
      </c>
      <c r="F99" s="190" t="s">
        <v>54</v>
      </c>
      <c r="G99" s="190" t="s">
        <v>139</v>
      </c>
      <c r="H99" s="190" t="s">
        <v>140</v>
      </c>
      <c r="I99" s="190" t="s">
        <v>141</v>
      </c>
      <c r="J99" s="190" t="s">
        <v>120</v>
      </c>
      <c r="K99" s="191" t="s">
        <v>142</v>
      </c>
      <c r="L99" s="192"/>
      <c r="M99" s="94" t="s">
        <v>19</v>
      </c>
      <c r="N99" s="95" t="s">
        <v>42</v>
      </c>
      <c r="O99" s="95" t="s">
        <v>143</v>
      </c>
      <c r="P99" s="95" t="s">
        <v>144</v>
      </c>
      <c r="Q99" s="95" t="s">
        <v>145</v>
      </c>
      <c r="R99" s="95" t="s">
        <v>146</v>
      </c>
      <c r="S99" s="95" t="s">
        <v>147</v>
      </c>
      <c r="T99" s="96" t="s">
        <v>148</v>
      </c>
      <c r="U99" s="187"/>
      <c r="V99" s="187"/>
      <c r="W99" s="187"/>
      <c r="X99" s="187"/>
      <c r="Y99" s="187"/>
      <c r="Z99" s="187"/>
      <c r="AA99" s="187"/>
      <c r="AB99" s="187"/>
      <c r="AC99" s="187"/>
      <c r="AD99" s="187"/>
      <c r="AE99" s="187"/>
    </row>
    <row r="100" s="2" customFormat="1" ht="22.8" customHeight="1">
      <c r="A100" s="40"/>
      <c r="B100" s="41"/>
      <c r="C100" s="101" t="s">
        <v>149</v>
      </c>
      <c r="D100" s="42"/>
      <c r="E100" s="42"/>
      <c r="F100" s="42"/>
      <c r="G100" s="42"/>
      <c r="H100" s="42"/>
      <c r="I100" s="42"/>
      <c r="J100" s="193">
        <f>BK100</f>
        <v>0</v>
      </c>
      <c r="K100" s="42"/>
      <c r="L100" s="46"/>
      <c r="M100" s="97"/>
      <c r="N100" s="194"/>
      <c r="O100" s="98"/>
      <c r="P100" s="195">
        <f>P101+P371+P381+P384</f>
        <v>0</v>
      </c>
      <c r="Q100" s="98"/>
      <c r="R100" s="195">
        <f>R101+R371+R381+R384</f>
        <v>465.35189059999999</v>
      </c>
      <c r="S100" s="98"/>
      <c r="T100" s="196">
        <f>T101+T371+T381+T384</f>
        <v>1197.6400000000001</v>
      </c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T100" s="19" t="s">
        <v>71</v>
      </c>
      <c r="AU100" s="19" t="s">
        <v>121</v>
      </c>
      <c r="BK100" s="197">
        <f>BK101+BK371+BK381+BK384</f>
        <v>0</v>
      </c>
    </row>
    <row r="101" s="12" customFormat="1" ht="25.92" customHeight="1">
      <c r="A101" s="12"/>
      <c r="B101" s="198"/>
      <c r="C101" s="199"/>
      <c r="D101" s="200" t="s">
        <v>71</v>
      </c>
      <c r="E101" s="201" t="s">
        <v>150</v>
      </c>
      <c r="F101" s="201" t="s">
        <v>151</v>
      </c>
      <c r="G101" s="199"/>
      <c r="H101" s="199"/>
      <c r="I101" s="202"/>
      <c r="J101" s="203">
        <f>BK101</f>
        <v>0</v>
      </c>
      <c r="K101" s="199"/>
      <c r="L101" s="204"/>
      <c r="M101" s="205"/>
      <c r="N101" s="206"/>
      <c r="O101" s="206"/>
      <c r="P101" s="207">
        <f>P102+P195+P219+P223+P302+P345+P368</f>
        <v>0</v>
      </c>
      <c r="Q101" s="206"/>
      <c r="R101" s="207">
        <f>R102+R195+R219+R223+R302+R345+R368</f>
        <v>465.3128858</v>
      </c>
      <c r="S101" s="206"/>
      <c r="T101" s="208">
        <f>T102+T195+T219+T223+T302+T345+T368</f>
        <v>1197.6400000000001</v>
      </c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R101" s="209" t="s">
        <v>79</v>
      </c>
      <c r="AT101" s="210" t="s">
        <v>71</v>
      </c>
      <c r="AU101" s="210" t="s">
        <v>72</v>
      </c>
      <c r="AY101" s="209" t="s">
        <v>152</v>
      </c>
      <c r="BK101" s="211">
        <f>BK102+BK195+BK219+BK223+BK302+BK345+BK368</f>
        <v>0</v>
      </c>
    </row>
    <row r="102" s="12" customFormat="1" ht="22.8" customHeight="1">
      <c r="A102" s="12"/>
      <c r="B102" s="198"/>
      <c r="C102" s="199"/>
      <c r="D102" s="200" t="s">
        <v>71</v>
      </c>
      <c r="E102" s="212" t="s">
        <v>79</v>
      </c>
      <c r="F102" s="212" t="s">
        <v>153</v>
      </c>
      <c r="G102" s="199"/>
      <c r="H102" s="199"/>
      <c r="I102" s="202"/>
      <c r="J102" s="213">
        <f>BK102</f>
        <v>0</v>
      </c>
      <c r="K102" s="199"/>
      <c r="L102" s="204"/>
      <c r="M102" s="205"/>
      <c r="N102" s="206"/>
      <c r="O102" s="206"/>
      <c r="P102" s="207">
        <f>SUM(P103:P194)</f>
        <v>0</v>
      </c>
      <c r="Q102" s="206"/>
      <c r="R102" s="207">
        <f>SUM(R103:R194)</f>
        <v>50.094174000000002</v>
      </c>
      <c r="S102" s="206"/>
      <c r="T102" s="208">
        <f>SUM(T103:T194)</f>
        <v>1197.6400000000001</v>
      </c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R102" s="209" t="s">
        <v>79</v>
      </c>
      <c r="AT102" s="210" t="s">
        <v>71</v>
      </c>
      <c r="AU102" s="210" t="s">
        <v>79</v>
      </c>
      <c r="AY102" s="209" t="s">
        <v>152</v>
      </c>
      <c r="BK102" s="211">
        <f>SUM(BK103:BK194)</f>
        <v>0</v>
      </c>
    </row>
    <row r="103" s="2" customFormat="1" ht="24.15" customHeight="1">
      <c r="A103" s="40"/>
      <c r="B103" s="41"/>
      <c r="C103" s="214" t="s">
        <v>79</v>
      </c>
      <c r="D103" s="214" t="s">
        <v>154</v>
      </c>
      <c r="E103" s="215" t="s">
        <v>155</v>
      </c>
      <c r="F103" s="216" t="s">
        <v>156</v>
      </c>
      <c r="G103" s="217" t="s">
        <v>157</v>
      </c>
      <c r="H103" s="218">
        <v>3</v>
      </c>
      <c r="I103" s="219"/>
      <c r="J103" s="220">
        <f>ROUND(I103*H103,2)</f>
        <v>0</v>
      </c>
      <c r="K103" s="216" t="s">
        <v>158</v>
      </c>
      <c r="L103" s="46"/>
      <c r="M103" s="221" t="s">
        <v>19</v>
      </c>
      <c r="N103" s="222" t="s">
        <v>43</v>
      </c>
      <c r="O103" s="86"/>
      <c r="P103" s="223">
        <f>O103*H103</f>
        <v>0</v>
      </c>
      <c r="Q103" s="223">
        <v>0</v>
      </c>
      <c r="R103" s="223">
        <f>Q103*H103</f>
        <v>0</v>
      </c>
      <c r="S103" s="223">
        <v>0</v>
      </c>
      <c r="T103" s="224">
        <f>S103*H103</f>
        <v>0</v>
      </c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R103" s="225" t="s">
        <v>159</v>
      </c>
      <c r="AT103" s="225" t="s">
        <v>154</v>
      </c>
      <c r="AU103" s="225" t="s">
        <v>81</v>
      </c>
      <c r="AY103" s="19" t="s">
        <v>152</v>
      </c>
      <c r="BE103" s="226">
        <f>IF(N103="základní",J103,0)</f>
        <v>0</v>
      </c>
      <c r="BF103" s="226">
        <f>IF(N103="snížená",J103,0)</f>
        <v>0</v>
      </c>
      <c r="BG103" s="226">
        <f>IF(N103="zákl. přenesená",J103,0)</f>
        <v>0</v>
      </c>
      <c r="BH103" s="226">
        <f>IF(N103="sníž. přenesená",J103,0)</f>
        <v>0</v>
      </c>
      <c r="BI103" s="226">
        <f>IF(N103="nulová",J103,0)</f>
        <v>0</v>
      </c>
      <c r="BJ103" s="19" t="s">
        <v>79</v>
      </c>
      <c r="BK103" s="226">
        <f>ROUND(I103*H103,2)</f>
        <v>0</v>
      </c>
      <c r="BL103" s="19" t="s">
        <v>159</v>
      </c>
      <c r="BM103" s="225" t="s">
        <v>160</v>
      </c>
    </row>
    <row r="104" s="2" customFormat="1">
      <c r="A104" s="40"/>
      <c r="B104" s="41"/>
      <c r="C104" s="42"/>
      <c r="D104" s="227" t="s">
        <v>161</v>
      </c>
      <c r="E104" s="42"/>
      <c r="F104" s="228" t="s">
        <v>162</v>
      </c>
      <c r="G104" s="42"/>
      <c r="H104" s="42"/>
      <c r="I104" s="229"/>
      <c r="J104" s="42"/>
      <c r="K104" s="42"/>
      <c r="L104" s="46"/>
      <c r="M104" s="230"/>
      <c r="N104" s="231"/>
      <c r="O104" s="86"/>
      <c r="P104" s="86"/>
      <c r="Q104" s="86"/>
      <c r="R104" s="86"/>
      <c r="S104" s="86"/>
      <c r="T104" s="87"/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T104" s="19" t="s">
        <v>161</v>
      </c>
      <c r="AU104" s="19" t="s">
        <v>81</v>
      </c>
    </row>
    <row r="105" s="13" customFormat="1">
      <c r="A105" s="13"/>
      <c r="B105" s="232"/>
      <c r="C105" s="233"/>
      <c r="D105" s="234" t="s">
        <v>163</v>
      </c>
      <c r="E105" s="235" t="s">
        <v>19</v>
      </c>
      <c r="F105" s="236" t="s">
        <v>164</v>
      </c>
      <c r="G105" s="233"/>
      <c r="H105" s="235" t="s">
        <v>19</v>
      </c>
      <c r="I105" s="237"/>
      <c r="J105" s="233"/>
      <c r="K105" s="233"/>
      <c r="L105" s="238"/>
      <c r="M105" s="239"/>
      <c r="N105" s="240"/>
      <c r="O105" s="240"/>
      <c r="P105" s="240"/>
      <c r="Q105" s="240"/>
      <c r="R105" s="240"/>
      <c r="S105" s="240"/>
      <c r="T105" s="241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T105" s="242" t="s">
        <v>163</v>
      </c>
      <c r="AU105" s="242" t="s">
        <v>81</v>
      </c>
      <c r="AV105" s="13" t="s">
        <v>79</v>
      </c>
      <c r="AW105" s="13" t="s">
        <v>33</v>
      </c>
      <c r="AX105" s="13" t="s">
        <v>72</v>
      </c>
      <c r="AY105" s="242" t="s">
        <v>152</v>
      </c>
    </row>
    <row r="106" s="14" customFormat="1">
      <c r="A106" s="14"/>
      <c r="B106" s="243"/>
      <c r="C106" s="244"/>
      <c r="D106" s="234" t="s">
        <v>163</v>
      </c>
      <c r="E106" s="245" t="s">
        <v>19</v>
      </c>
      <c r="F106" s="246" t="s">
        <v>170</v>
      </c>
      <c r="G106" s="244"/>
      <c r="H106" s="247">
        <v>3</v>
      </c>
      <c r="I106" s="248"/>
      <c r="J106" s="244"/>
      <c r="K106" s="244"/>
      <c r="L106" s="249"/>
      <c r="M106" s="250"/>
      <c r="N106" s="251"/>
      <c r="O106" s="251"/>
      <c r="P106" s="251"/>
      <c r="Q106" s="251"/>
      <c r="R106" s="251"/>
      <c r="S106" s="251"/>
      <c r="T106" s="252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T106" s="253" t="s">
        <v>163</v>
      </c>
      <c r="AU106" s="253" t="s">
        <v>81</v>
      </c>
      <c r="AV106" s="14" t="s">
        <v>81</v>
      </c>
      <c r="AW106" s="14" t="s">
        <v>33</v>
      </c>
      <c r="AX106" s="14" t="s">
        <v>79</v>
      </c>
      <c r="AY106" s="253" t="s">
        <v>152</v>
      </c>
    </row>
    <row r="107" s="2" customFormat="1" ht="16.5" customHeight="1">
      <c r="A107" s="40"/>
      <c r="B107" s="41"/>
      <c r="C107" s="214" t="s">
        <v>81</v>
      </c>
      <c r="D107" s="214" t="s">
        <v>154</v>
      </c>
      <c r="E107" s="215" t="s">
        <v>166</v>
      </c>
      <c r="F107" s="216" t="s">
        <v>167</v>
      </c>
      <c r="G107" s="217" t="s">
        <v>157</v>
      </c>
      <c r="H107" s="218">
        <v>3</v>
      </c>
      <c r="I107" s="219"/>
      <c r="J107" s="220">
        <f>ROUND(I107*H107,2)</f>
        <v>0</v>
      </c>
      <c r="K107" s="216" t="s">
        <v>158</v>
      </c>
      <c r="L107" s="46"/>
      <c r="M107" s="221" t="s">
        <v>19</v>
      </c>
      <c r="N107" s="222" t="s">
        <v>43</v>
      </c>
      <c r="O107" s="86"/>
      <c r="P107" s="223">
        <f>O107*H107</f>
        <v>0</v>
      </c>
      <c r="Q107" s="223">
        <v>0</v>
      </c>
      <c r="R107" s="223">
        <f>Q107*H107</f>
        <v>0</v>
      </c>
      <c r="S107" s="223">
        <v>0</v>
      </c>
      <c r="T107" s="224">
        <f>S107*H107</f>
        <v>0</v>
      </c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R107" s="225" t="s">
        <v>159</v>
      </c>
      <c r="AT107" s="225" t="s">
        <v>154</v>
      </c>
      <c r="AU107" s="225" t="s">
        <v>81</v>
      </c>
      <c r="AY107" s="19" t="s">
        <v>152</v>
      </c>
      <c r="BE107" s="226">
        <f>IF(N107="základní",J107,0)</f>
        <v>0</v>
      </c>
      <c r="BF107" s="226">
        <f>IF(N107="snížená",J107,0)</f>
        <v>0</v>
      </c>
      <c r="BG107" s="226">
        <f>IF(N107="zákl. přenesená",J107,0)</f>
        <v>0</v>
      </c>
      <c r="BH107" s="226">
        <f>IF(N107="sníž. přenesená",J107,0)</f>
        <v>0</v>
      </c>
      <c r="BI107" s="226">
        <f>IF(N107="nulová",J107,0)</f>
        <v>0</v>
      </c>
      <c r="BJ107" s="19" t="s">
        <v>79</v>
      </c>
      <c r="BK107" s="226">
        <f>ROUND(I107*H107,2)</f>
        <v>0</v>
      </c>
      <c r="BL107" s="19" t="s">
        <v>159</v>
      </c>
      <c r="BM107" s="225" t="s">
        <v>168</v>
      </c>
    </row>
    <row r="108" s="2" customFormat="1">
      <c r="A108" s="40"/>
      <c r="B108" s="41"/>
      <c r="C108" s="42"/>
      <c r="D108" s="227" t="s">
        <v>161</v>
      </c>
      <c r="E108" s="42"/>
      <c r="F108" s="228" t="s">
        <v>169</v>
      </c>
      <c r="G108" s="42"/>
      <c r="H108" s="42"/>
      <c r="I108" s="229"/>
      <c r="J108" s="42"/>
      <c r="K108" s="42"/>
      <c r="L108" s="46"/>
      <c r="M108" s="230"/>
      <c r="N108" s="231"/>
      <c r="O108" s="86"/>
      <c r="P108" s="86"/>
      <c r="Q108" s="86"/>
      <c r="R108" s="86"/>
      <c r="S108" s="86"/>
      <c r="T108" s="87"/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T108" s="19" t="s">
        <v>161</v>
      </c>
      <c r="AU108" s="19" t="s">
        <v>81</v>
      </c>
    </row>
    <row r="109" s="13" customFormat="1">
      <c r="A109" s="13"/>
      <c r="B109" s="232"/>
      <c r="C109" s="233"/>
      <c r="D109" s="234" t="s">
        <v>163</v>
      </c>
      <c r="E109" s="235" t="s">
        <v>19</v>
      </c>
      <c r="F109" s="236" t="s">
        <v>164</v>
      </c>
      <c r="G109" s="233"/>
      <c r="H109" s="235" t="s">
        <v>19</v>
      </c>
      <c r="I109" s="237"/>
      <c r="J109" s="233"/>
      <c r="K109" s="233"/>
      <c r="L109" s="238"/>
      <c r="M109" s="239"/>
      <c r="N109" s="240"/>
      <c r="O109" s="240"/>
      <c r="P109" s="240"/>
      <c r="Q109" s="240"/>
      <c r="R109" s="240"/>
      <c r="S109" s="240"/>
      <c r="T109" s="241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T109" s="242" t="s">
        <v>163</v>
      </c>
      <c r="AU109" s="242" t="s">
        <v>81</v>
      </c>
      <c r="AV109" s="13" t="s">
        <v>79</v>
      </c>
      <c r="AW109" s="13" t="s">
        <v>33</v>
      </c>
      <c r="AX109" s="13" t="s">
        <v>72</v>
      </c>
      <c r="AY109" s="242" t="s">
        <v>152</v>
      </c>
    </row>
    <row r="110" s="14" customFormat="1">
      <c r="A110" s="14"/>
      <c r="B110" s="243"/>
      <c r="C110" s="244"/>
      <c r="D110" s="234" t="s">
        <v>163</v>
      </c>
      <c r="E110" s="245" t="s">
        <v>19</v>
      </c>
      <c r="F110" s="246" t="s">
        <v>170</v>
      </c>
      <c r="G110" s="244"/>
      <c r="H110" s="247">
        <v>3</v>
      </c>
      <c r="I110" s="248"/>
      <c r="J110" s="244"/>
      <c r="K110" s="244"/>
      <c r="L110" s="249"/>
      <c r="M110" s="250"/>
      <c r="N110" s="251"/>
      <c r="O110" s="251"/>
      <c r="P110" s="251"/>
      <c r="Q110" s="251"/>
      <c r="R110" s="251"/>
      <c r="S110" s="251"/>
      <c r="T110" s="252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T110" s="253" t="s">
        <v>163</v>
      </c>
      <c r="AU110" s="253" t="s">
        <v>81</v>
      </c>
      <c r="AV110" s="14" t="s">
        <v>81</v>
      </c>
      <c r="AW110" s="14" t="s">
        <v>33</v>
      </c>
      <c r="AX110" s="14" t="s">
        <v>79</v>
      </c>
      <c r="AY110" s="253" t="s">
        <v>152</v>
      </c>
    </row>
    <row r="111" s="2" customFormat="1" ht="37.8" customHeight="1">
      <c r="A111" s="40"/>
      <c r="B111" s="41"/>
      <c r="C111" s="214" t="s">
        <v>170</v>
      </c>
      <c r="D111" s="214" t="s">
        <v>154</v>
      </c>
      <c r="E111" s="215" t="s">
        <v>180</v>
      </c>
      <c r="F111" s="216" t="s">
        <v>181</v>
      </c>
      <c r="G111" s="217" t="s">
        <v>182</v>
      </c>
      <c r="H111" s="218">
        <v>228</v>
      </c>
      <c r="I111" s="219"/>
      <c r="J111" s="220">
        <f>ROUND(I111*H111,2)</f>
        <v>0</v>
      </c>
      <c r="K111" s="216" t="s">
        <v>158</v>
      </c>
      <c r="L111" s="46"/>
      <c r="M111" s="221" t="s">
        <v>19</v>
      </c>
      <c r="N111" s="222" t="s">
        <v>43</v>
      </c>
      <c r="O111" s="86"/>
      <c r="P111" s="223">
        <f>O111*H111</f>
        <v>0</v>
      </c>
      <c r="Q111" s="223">
        <v>0</v>
      </c>
      <c r="R111" s="223">
        <f>Q111*H111</f>
        <v>0</v>
      </c>
      <c r="S111" s="223">
        <v>0.26000000000000001</v>
      </c>
      <c r="T111" s="224">
        <f>S111*H111</f>
        <v>59.280000000000001</v>
      </c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R111" s="225" t="s">
        <v>159</v>
      </c>
      <c r="AT111" s="225" t="s">
        <v>154</v>
      </c>
      <c r="AU111" s="225" t="s">
        <v>81</v>
      </c>
      <c r="AY111" s="19" t="s">
        <v>152</v>
      </c>
      <c r="BE111" s="226">
        <f>IF(N111="základní",J111,0)</f>
        <v>0</v>
      </c>
      <c r="BF111" s="226">
        <f>IF(N111="snížená",J111,0)</f>
        <v>0</v>
      </c>
      <c r="BG111" s="226">
        <f>IF(N111="zákl. přenesená",J111,0)</f>
        <v>0</v>
      </c>
      <c r="BH111" s="226">
        <f>IF(N111="sníž. přenesená",J111,0)</f>
        <v>0</v>
      </c>
      <c r="BI111" s="226">
        <f>IF(N111="nulová",J111,0)</f>
        <v>0</v>
      </c>
      <c r="BJ111" s="19" t="s">
        <v>79</v>
      </c>
      <c r="BK111" s="226">
        <f>ROUND(I111*H111,2)</f>
        <v>0</v>
      </c>
      <c r="BL111" s="19" t="s">
        <v>159</v>
      </c>
      <c r="BM111" s="225" t="s">
        <v>183</v>
      </c>
    </row>
    <row r="112" s="2" customFormat="1">
      <c r="A112" s="40"/>
      <c r="B112" s="41"/>
      <c r="C112" s="42"/>
      <c r="D112" s="227" t="s">
        <v>161</v>
      </c>
      <c r="E112" s="42"/>
      <c r="F112" s="228" t="s">
        <v>184</v>
      </c>
      <c r="G112" s="42"/>
      <c r="H112" s="42"/>
      <c r="I112" s="229"/>
      <c r="J112" s="42"/>
      <c r="K112" s="42"/>
      <c r="L112" s="46"/>
      <c r="M112" s="230"/>
      <c r="N112" s="231"/>
      <c r="O112" s="86"/>
      <c r="P112" s="86"/>
      <c r="Q112" s="86"/>
      <c r="R112" s="86"/>
      <c r="S112" s="86"/>
      <c r="T112" s="87"/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T112" s="19" t="s">
        <v>161</v>
      </c>
      <c r="AU112" s="19" t="s">
        <v>81</v>
      </c>
    </row>
    <row r="113" s="13" customFormat="1">
      <c r="A113" s="13"/>
      <c r="B113" s="232"/>
      <c r="C113" s="233"/>
      <c r="D113" s="234" t="s">
        <v>163</v>
      </c>
      <c r="E113" s="235" t="s">
        <v>19</v>
      </c>
      <c r="F113" s="236" t="s">
        <v>185</v>
      </c>
      <c r="G113" s="233"/>
      <c r="H113" s="235" t="s">
        <v>19</v>
      </c>
      <c r="I113" s="237"/>
      <c r="J113" s="233"/>
      <c r="K113" s="233"/>
      <c r="L113" s="238"/>
      <c r="M113" s="239"/>
      <c r="N113" s="240"/>
      <c r="O113" s="240"/>
      <c r="P113" s="240"/>
      <c r="Q113" s="240"/>
      <c r="R113" s="240"/>
      <c r="S113" s="240"/>
      <c r="T113" s="241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T113" s="242" t="s">
        <v>163</v>
      </c>
      <c r="AU113" s="242" t="s">
        <v>81</v>
      </c>
      <c r="AV113" s="13" t="s">
        <v>79</v>
      </c>
      <c r="AW113" s="13" t="s">
        <v>33</v>
      </c>
      <c r="AX113" s="13" t="s">
        <v>72</v>
      </c>
      <c r="AY113" s="242" t="s">
        <v>152</v>
      </c>
    </row>
    <row r="114" s="14" customFormat="1">
      <c r="A114" s="14"/>
      <c r="B114" s="243"/>
      <c r="C114" s="244"/>
      <c r="D114" s="234" t="s">
        <v>163</v>
      </c>
      <c r="E114" s="245" t="s">
        <v>19</v>
      </c>
      <c r="F114" s="246" t="s">
        <v>1222</v>
      </c>
      <c r="G114" s="244"/>
      <c r="H114" s="247">
        <v>228</v>
      </c>
      <c r="I114" s="248"/>
      <c r="J114" s="244"/>
      <c r="K114" s="244"/>
      <c r="L114" s="249"/>
      <c r="M114" s="250"/>
      <c r="N114" s="251"/>
      <c r="O114" s="251"/>
      <c r="P114" s="251"/>
      <c r="Q114" s="251"/>
      <c r="R114" s="251"/>
      <c r="S114" s="251"/>
      <c r="T114" s="252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T114" s="253" t="s">
        <v>163</v>
      </c>
      <c r="AU114" s="253" t="s">
        <v>81</v>
      </c>
      <c r="AV114" s="14" t="s">
        <v>81</v>
      </c>
      <c r="AW114" s="14" t="s">
        <v>33</v>
      </c>
      <c r="AX114" s="14" t="s">
        <v>79</v>
      </c>
      <c r="AY114" s="253" t="s">
        <v>152</v>
      </c>
    </row>
    <row r="115" s="2" customFormat="1" ht="37.8" customHeight="1">
      <c r="A115" s="40"/>
      <c r="B115" s="41"/>
      <c r="C115" s="214" t="s">
        <v>159</v>
      </c>
      <c r="D115" s="214" t="s">
        <v>154</v>
      </c>
      <c r="E115" s="215" t="s">
        <v>188</v>
      </c>
      <c r="F115" s="216" t="s">
        <v>189</v>
      </c>
      <c r="G115" s="217" t="s">
        <v>182</v>
      </c>
      <c r="H115" s="218">
        <v>228</v>
      </c>
      <c r="I115" s="219"/>
      <c r="J115" s="220">
        <f>ROUND(I115*H115,2)</f>
        <v>0</v>
      </c>
      <c r="K115" s="216" t="s">
        <v>158</v>
      </c>
      <c r="L115" s="46"/>
      <c r="M115" s="221" t="s">
        <v>19</v>
      </c>
      <c r="N115" s="222" t="s">
        <v>43</v>
      </c>
      <c r="O115" s="86"/>
      <c r="P115" s="223">
        <f>O115*H115</f>
        <v>0</v>
      </c>
      <c r="Q115" s="223">
        <v>0</v>
      </c>
      <c r="R115" s="223">
        <f>Q115*H115</f>
        <v>0</v>
      </c>
      <c r="S115" s="223">
        <v>0.28999999999999998</v>
      </c>
      <c r="T115" s="224">
        <f>S115*H115</f>
        <v>66.11999999999999</v>
      </c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R115" s="225" t="s">
        <v>159</v>
      </c>
      <c r="AT115" s="225" t="s">
        <v>154</v>
      </c>
      <c r="AU115" s="225" t="s">
        <v>81</v>
      </c>
      <c r="AY115" s="19" t="s">
        <v>152</v>
      </c>
      <c r="BE115" s="226">
        <f>IF(N115="základní",J115,0)</f>
        <v>0</v>
      </c>
      <c r="BF115" s="226">
        <f>IF(N115="snížená",J115,0)</f>
        <v>0</v>
      </c>
      <c r="BG115" s="226">
        <f>IF(N115="zákl. přenesená",J115,0)</f>
        <v>0</v>
      </c>
      <c r="BH115" s="226">
        <f>IF(N115="sníž. přenesená",J115,0)</f>
        <v>0</v>
      </c>
      <c r="BI115" s="226">
        <f>IF(N115="nulová",J115,0)</f>
        <v>0</v>
      </c>
      <c r="BJ115" s="19" t="s">
        <v>79</v>
      </c>
      <c r="BK115" s="226">
        <f>ROUND(I115*H115,2)</f>
        <v>0</v>
      </c>
      <c r="BL115" s="19" t="s">
        <v>159</v>
      </c>
      <c r="BM115" s="225" t="s">
        <v>190</v>
      </c>
    </row>
    <row r="116" s="2" customFormat="1">
      <c r="A116" s="40"/>
      <c r="B116" s="41"/>
      <c r="C116" s="42"/>
      <c r="D116" s="227" t="s">
        <v>161</v>
      </c>
      <c r="E116" s="42"/>
      <c r="F116" s="228" t="s">
        <v>191</v>
      </c>
      <c r="G116" s="42"/>
      <c r="H116" s="42"/>
      <c r="I116" s="229"/>
      <c r="J116" s="42"/>
      <c r="K116" s="42"/>
      <c r="L116" s="46"/>
      <c r="M116" s="230"/>
      <c r="N116" s="231"/>
      <c r="O116" s="86"/>
      <c r="P116" s="86"/>
      <c r="Q116" s="86"/>
      <c r="R116" s="86"/>
      <c r="S116" s="86"/>
      <c r="T116" s="87"/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T116" s="19" t="s">
        <v>161</v>
      </c>
      <c r="AU116" s="19" t="s">
        <v>81</v>
      </c>
    </row>
    <row r="117" s="13" customFormat="1">
      <c r="A117" s="13"/>
      <c r="B117" s="232"/>
      <c r="C117" s="233"/>
      <c r="D117" s="234" t="s">
        <v>163</v>
      </c>
      <c r="E117" s="235" t="s">
        <v>19</v>
      </c>
      <c r="F117" s="236" t="s">
        <v>185</v>
      </c>
      <c r="G117" s="233"/>
      <c r="H117" s="235" t="s">
        <v>19</v>
      </c>
      <c r="I117" s="237"/>
      <c r="J117" s="233"/>
      <c r="K117" s="233"/>
      <c r="L117" s="238"/>
      <c r="M117" s="239"/>
      <c r="N117" s="240"/>
      <c r="O117" s="240"/>
      <c r="P117" s="240"/>
      <c r="Q117" s="240"/>
      <c r="R117" s="240"/>
      <c r="S117" s="240"/>
      <c r="T117" s="241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T117" s="242" t="s">
        <v>163</v>
      </c>
      <c r="AU117" s="242" t="s">
        <v>81</v>
      </c>
      <c r="AV117" s="13" t="s">
        <v>79</v>
      </c>
      <c r="AW117" s="13" t="s">
        <v>33</v>
      </c>
      <c r="AX117" s="13" t="s">
        <v>72</v>
      </c>
      <c r="AY117" s="242" t="s">
        <v>152</v>
      </c>
    </row>
    <row r="118" s="14" customFormat="1">
      <c r="A118" s="14"/>
      <c r="B118" s="243"/>
      <c r="C118" s="244"/>
      <c r="D118" s="234" t="s">
        <v>163</v>
      </c>
      <c r="E118" s="245" t="s">
        <v>19</v>
      </c>
      <c r="F118" s="246" t="s">
        <v>1222</v>
      </c>
      <c r="G118" s="244"/>
      <c r="H118" s="247">
        <v>228</v>
      </c>
      <c r="I118" s="248"/>
      <c r="J118" s="244"/>
      <c r="K118" s="244"/>
      <c r="L118" s="249"/>
      <c r="M118" s="250"/>
      <c r="N118" s="251"/>
      <c r="O118" s="251"/>
      <c r="P118" s="251"/>
      <c r="Q118" s="251"/>
      <c r="R118" s="251"/>
      <c r="S118" s="251"/>
      <c r="T118" s="252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T118" s="253" t="s">
        <v>163</v>
      </c>
      <c r="AU118" s="253" t="s">
        <v>81</v>
      </c>
      <c r="AV118" s="14" t="s">
        <v>81</v>
      </c>
      <c r="AW118" s="14" t="s">
        <v>33</v>
      </c>
      <c r="AX118" s="14" t="s">
        <v>79</v>
      </c>
      <c r="AY118" s="253" t="s">
        <v>152</v>
      </c>
    </row>
    <row r="119" s="2" customFormat="1" ht="37.8" customHeight="1">
      <c r="A119" s="40"/>
      <c r="B119" s="41"/>
      <c r="C119" s="214" t="s">
        <v>179</v>
      </c>
      <c r="D119" s="214" t="s">
        <v>154</v>
      </c>
      <c r="E119" s="215" t="s">
        <v>193</v>
      </c>
      <c r="F119" s="216" t="s">
        <v>194</v>
      </c>
      <c r="G119" s="217" t="s">
        <v>182</v>
      </c>
      <c r="H119" s="218">
        <v>1175</v>
      </c>
      <c r="I119" s="219"/>
      <c r="J119" s="220">
        <f>ROUND(I119*H119,2)</f>
        <v>0</v>
      </c>
      <c r="K119" s="216" t="s">
        <v>158</v>
      </c>
      <c r="L119" s="46"/>
      <c r="M119" s="221" t="s">
        <v>19</v>
      </c>
      <c r="N119" s="222" t="s">
        <v>43</v>
      </c>
      <c r="O119" s="86"/>
      <c r="P119" s="223">
        <f>O119*H119</f>
        <v>0</v>
      </c>
      <c r="Q119" s="223">
        <v>0</v>
      </c>
      <c r="R119" s="223">
        <f>Q119*H119</f>
        <v>0</v>
      </c>
      <c r="S119" s="223">
        <v>0.44</v>
      </c>
      <c r="T119" s="224">
        <f>S119*H119</f>
        <v>517</v>
      </c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R119" s="225" t="s">
        <v>159</v>
      </c>
      <c r="AT119" s="225" t="s">
        <v>154</v>
      </c>
      <c r="AU119" s="225" t="s">
        <v>81</v>
      </c>
      <c r="AY119" s="19" t="s">
        <v>152</v>
      </c>
      <c r="BE119" s="226">
        <f>IF(N119="základní",J119,0)</f>
        <v>0</v>
      </c>
      <c r="BF119" s="226">
        <f>IF(N119="snížená",J119,0)</f>
        <v>0</v>
      </c>
      <c r="BG119" s="226">
        <f>IF(N119="zákl. přenesená",J119,0)</f>
        <v>0</v>
      </c>
      <c r="BH119" s="226">
        <f>IF(N119="sníž. přenesená",J119,0)</f>
        <v>0</v>
      </c>
      <c r="BI119" s="226">
        <f>IF(N119="nulová",J119,0)</f>
        <v>0</v>
      </c>
      <c r="BJ119" s="19" t="s">
        <v>79</v>
      </c>
      <c r="BK119" s="226">
        <f>ROUND(I119*H119,2)</f>
        <v>0</v>
      </c>
      <c r="BL119" s="19" t="s">
        <v>159</v>
      </c>
      <c r="BM119" s="225" t="s">
        <v>195</v>
      </c>
    </row>
    <row r="120" s="2" customFormat="1">
      <c r="A120" s="40"/>
      <c r="B120" s="41"/>
      <c r="C120" s="42"/>
      <c r="D120" s="227" t="s">
        <v>161</v>
      </c>
      <c r="E120" s="42"/>
      <c r="F120" s="228" t="s">
        <v>196</v>
      </c>
      <c r="G120" s="42"/>
      <c r="H120" s="42"/>
      <c r="I120" s="229"/>
      <c r="J120" s="42"/>
      <c r="K120" s="42"/>
      <c r="L120" s="46"/>
      <c r="M120" s="230"/>
      <c r="N120" s="231"/>
      <c r="O120" s="86"/>
      <c r="P120" s="86"/>
      <c r="Q120" s="86"/>
      <c r="R120" s="86"/>
      <c r="S120" s="86"/>
      <c r="T120" s="87"/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T120" s="19" t="s">
        <v>161</v>
      </c>
      <c r="AU120" s="19" t="s">
        <v>81</v>
      </c>
    </row>
    <row r="121" s="13" customFormat="1">
      <c r="A121" s="13"/>
      <c r="B121" s="232"/>
      <c r="C121" s="233"/>
      <c r="D121" s="234" t="s">
        <v>163</v>
      </c>
      <c r="E121" s="235" t="s">
        <v>19</v>
      </c>
      <c r="F121" s="236" t="s">
        <v>197</v>
      </c>
      <c r="G121" s="233"/>
      <c r="H121" s="235" t="s">
        <v>19</v>
      </c>
      <c r="I121" s="237"/>
      <c r="J121" s="233"/>
      <c r="K121" s="233"/>
      <c r="L121" s="238"/>
      <c r="M121" s="239"/>
      <c r="N121" s="240"/>
      <c r="O121" s="240"/>
      <c r="P121" s="240"/>
      <c r="Q121" s="240"/>
      <c r="R121" s="240"/>
      <c r="S121" s="240"/>
      <c r="T121" s="241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T121" s="242" t="s">
        <v>163</v>
      </c>
      <c r="AU121" s="242" t="s">
        <v>81</v>
      </c>
      <c r="AV121" s="13" t="s">
        <v>79</v>
      </c>
      <c r="AW121" s="13" t="s">
        <v>33</v>
      </c>
      <c r="AX121" s="13" t="s">
        <v>72</v>
      </c>
      <c r="AY121" s="242" t="s">
        <v>152</v>
      </c>
    </row>
    <row r="122" s="14" customFormat="1">
      <c r="A122" s="14"/>
      <c r="B122" s="243"/>
      <c r="C122" s="244"/>
      <c r="D122" s="234" t="s">
        <v>163</v>
      </c>
      <c r="E122" s="245" t="s">
        <v>19</v>
      </c>
      <c r="F122" s="246" t="s">
        <v>1223</v>
      </c>
      <c r="G122" s="244"/>
      <c r="H122" s="247">
        <v>1175</v>
      </c>
      <c r="I122" s="248"/>
      <c r="J122" s="244"/>
      <c r="K122" s="244"/>
      <c r="L122" s="249"/>
      <c r="M122" s="250"/>
      <c r="N122" s="251"/>
      <c r="O122" s="251"/>
      <c r="P122" s="251"/>
      <c r="Q122" s="251"/>
      <c r="R122" s="251"/>
      <c r="S122" s="251"/>
      <c r="T122" s="252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T122" s="253" t="s">
        <v>163</v>
      </c>
      <c r="AU122" s="253" t="s">
        <v>81</v>
      </c>
      <c r="AV122" s="14" t="s">
        <v>81</v>
      </c>
      <c r="AW122" s="14" t="s">
        <v>33</v>
      </c>
      <c r="AX122" s="14" t="s">
        <v>79</v>
      </c>
      <c r="AY122" s="253" t="s">
        <v>152</v>
      </c>
    </row>
    <row r="123" s="2" customFormat="1" ht="33" customHeight="1">
      <c r="A123" s="40"/>
      <c r="B123" s="41"/>
      <c r="C123" s="214" t="s">
        <v>187</v>
      </c>
      <c r="D123" s="214" t="s">
        <v>154</v>
      </c>
      <c r="E123" s="215" t="s">
        <v>200</v>
      </c>
      <c r="F123" s="216" t="s">
        <v>201</v>
      </c>
      <c r="G123" s="217" t="s">
        <v>182</v>
      </c>
      <c r="H123" s="218">
        <v>1175</v>
      </c>
      <c r="I123" s="219"/>
      <c r="J123" s="220">
        <f>ROUND(I123*H123,2)</f>
        <v>0</v>
      </c>
      <c r="K123" s="216" t="s">
        <v>158</v>
      </c>
      <c r="L123" s="46"/>
      <c r="M123" s="221" t="s">
        <v>19</v>
      </c>
      <c r="N123" s="222" t="s">
        <v>43</v>
      </c>
      <c r="O123" s="86"/>
      <c r="P123" s="223">
        <f>O123*H123</f>
        <v>0</v>
      </c>
      <c r="Q123" s="223">
        <v>0</v>
      </c>
      <c r="R123" s="223">
        <f>Q123*H123</f>
        <v>0</v>
      </c>
      <c r="S123" s="223">
        <v>0.316</v>
      </c>
      <c r="T123" s="224">
        <f>S123*H123</f>
        <v>371.30000000000001</v>
      </c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R123" s="225" t="s">
        <v>159</v>
      </c>
      <c r="AT123" s="225" t="s">
        <v>154</v>
      </c>
      <c r="AU123" s="225" t="s">
        <v>81</v>
      </c>
      <c r="AY123" s="19" t="s">
        <v>152</v>
      </c>
      <c r="BE123" s="226">
        <f>IF(N123="základní",J123,0)</f>
        <v>0</v>
      </c>
      <c r="BF123" s="226">
        <f>IF(N123="snížená",J123,0)</f>
        <v>0</v>
      </c>
      <c r="BG123" s="226">
        <f>IF(N123="zákl. přenesená",J123,0)</f>
        <v>0</v>
      </c>
      <c r="BH123" s="226">
        <f>IF(N123="sníž. přenesená",J123,0)</f>
        <v>0</v>
      </c>
      <c r="BI123" s="226">
        <f>IF(N123="nulová",J123,0)</f>
        <v>0</v>
      </c>
      <c r="BJ123" s="19" t="s">
        <v>79</v>
      </c>
      <c r="BK123" s="226">
        <f>ROUND(I123*H123,2)</f>
        <v>0</v>
      </c>
      <c r="BL123" s="19" t="s">
        <v>159</v>
      </c>
      <c r="BM123" s="225" t="s">
        <v>202</v>
      </c>
    </row>
    <row r="124" s="2" customFormat="1">
      <c r="A124" s="40"/>
      <c r="B124" s="41"/>
      <c r="C124" s="42"/>
      <c r="D124" s="227" t="s">
        <v>161</v>
      </c>
      <c r="E124" s="42"/>
      <c r="F124" s="228" t="s">
        <v>203</v>
      </c>
      <c r="G124" s="42"/>
      <c r="H124" s="42"/>
      <c r="I124" s="229"/>
      <c r="J124" s="42"/>
      <c r="K124" s="42"/>
      <c r="L124" s="46"/>
      <c r="M124" s="230"/>
      <c r="N124" s="231"/>
      <c r="O124" s="86"/>
      <c r="P124" s="86"/>
      <c r="Q124" s="86"/>
      <c r="R124" s="86"/>
      <c r="S124" s="86"/>
      <c r="T124" s="87"/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T124" s="19" t="s">
        <v>161</v>
      </c>
      <c r="AU124" s="19" t="s">
        <v>81</v>
      </c>
    </row>
    <row r="125" s="13" customFormat="1">
      <c r="A125" s="13"/>
      <c r="B125" s="232"/>
      <c r="C125" s="233"/>
      <c r="D125" s="234" t="s">
        <v>163</v>
      </c>
      <c r="E125" s="235" t="s">
        <v>19</v>
      </c>
      <c r="F125" s="236" t="s">
        <v>197</v>
      </c>
      <c r="G125" s="233"/>
      <c r="H125" s="235" t="s">
        <v>19</v>
      </c>
      <c r="I125" s="237"/>
      <c r="J125" s="233"/>
      <c r="K125" s="233"/>
      <c r="L125" s="238"/>
      <c r="M125" s="239"/>
      <c r="N125" s="240"/>
      <c r="O125" s="240"/>
      <c r="P125" s="240"/>
      <c r="Q125" s="240"/>
      <c r="R125" s="240"/>
      <c r="S125" s="240"/>
      <c r="T125" s="241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T125" s="242" t="s">
        <v>163</v>
      </c>
      <c r="AU125" s="242" t="s">
        <v>81</v>
      </c>
      <c r="AV125" s="13" t="s">
        <v>79</v>
      </c>
      <c r="AW125" s="13" t="s">
        <v>33</v>
      </c>
      <c r="AX125" s="13" t="s">
        <v>72</v>
      </c>
      <c r="AY125" s="242" t="s">
        <v>152</v>
      </c>
    </row>
    <row r="126" s="14" customFormat="1">
      <c r="A126" s="14"/>
      <c r="B126" s="243"/>
      <c r="C126" s="244"/>
      <c r="D126" s="234" t="s">
        <v>163</v>
      </c>
      <c r="E126" s="245" t="s">
        <v>19</v>
      </c>
      <c r="F126" s="246" t="s">
        <v>1223</v>
      </c>
      <c r="G126" s="244"/>
      <c r="H126" s="247">
        <v>1175</v>
      </c>
      <c r="I126" s="248"/>
      <c r="J126" s="244"/>
      <c r="K126" s="244"/>
      <c r="L126" s="249"/>
      <c r="M126" s="250"/>
      <c r="N126" s="251"/>
      <c r="O126" s="251"/>
      <c r="P126" s="251"/>
      <c r="Q126" s="251"/>
      <c r="R126" s="251"/>
      <c r="S126" s="251"/>
      <c r="T126" s="252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T126" s="253" t="s">
        <v>163</v>
      </c>
      <c r="AU126" s="253" t="s">
        <v>81</v>
      </c>
      <c r="AV126" s="14" t="s">
        <v>81</v>
      </c>
      <c r="AW126" s="14" t="s">
        <v>33</v>
      </c>
      <c r="AX126" s="14" t="s">
        <v>79</v>
      </c>
      <c r="AY126" s="253" t="s">
        <v>152</v>
      </c>
    </row>
    <row r="127" s="2" customFormat="1" ht="37.8" customHeight="1">
      <c r="A127" s="40"/>
      <c r="B127" s="41"/>
      <c r="C127" s="214" t="s">
        <v>192</v>
      </c>
      <c r="D127" s="214" t="s">
        <v>154</v>
      </c>
      <c r="E127" s="215" t="s">
        <v>205</v>
      </c>
      <c r="F127" s="216" t="s">
        <v>206</v>
      </c>
      <c r="G127" s="217" t="s">
        <v>182</v>
      </c>
      <c r="H127" s="218">
        <v>96</v>
      </c>
      <c r="I127" s="219"/>
      <c r="J127" s="220">
        <f>ROUND(I127*H127,2)</f>
        <v>0</v>
      </c>
      <c r="K127" s="216" t="s">
        <v>158</v>
      </c>
      <c r="L127" s="46"/>
      <c r="M127" s="221" t="s">
        <v>19</v>
      </c>
      <c r="N127" s="222" t="s">
        <v>43</v>
      </c>
      <c r="O127" s="86"/>
      <c r="P127" s="223">
        <f>O127*H127</f>
        <v>0</v>
      </c>
      <c r="Q127" s="223">
        <v>0</v>
      </c>
      <c r="R127" s="223">
        <f>Q127*H127</f>
        <v>0</v>
      </c>
      <c r="S127" s="223">
        <v>0.44</v>
      </c>
      <c r="T127" s="224">
        <f>S127*H127</f>
        <v>42.240000000000002</v>
      </c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R127" s="225" t="s">
        <v>159</v>
      </c>
      <c r="AT127" s="225" t="s">
        <v>154</v>
      </c>
      <c r="AU127" s="225" t="s">
        <v>81</v>
      </c>
      <c r="AY127" s="19" t="s">
        <v>152</v>
      </c>
      <c r="BE127" s="226">
        <f>IF(N127="základní",J127,0)</f>
        <v>0</v>
      </c>
      <c r="BF127" s="226">
        <f>IF(N127="snížená",J127,0)</f>
        <v>0</v>
      </c>
      <c r="BG127" s="226">
        <f>IF(N127="zákl. přenesená",J127,0)</f>
        <v>0</v>
      </c>
      <c r="BH127" s="226">
        <f>IF(N127="sníž. přenesená",J127,0)</f>
        <v>0</v>
      </c>
      <c r="BI127" s="226">
        <f>IF(N127="nulová",J127,0)</f>
        <v>0</v>
      </c>
      <c r="BJ127" s="19" t="s">
        <v>79</v>
      </c>
      <c r="BK127" s="226">
        <f>ROUND(I127*H127,2)</f>
        <v>0</v>
      </c>
      <c r="BL127" s="19" t="s">
        <v>159</v>
      </c>
      <c r="BM127" s="225" t="s">
        <v>207</v>
      </c>
    </row>
    <row r="128" s="2" customFormat="1">
      <c r="A128" s="40"/>
      <c r="B128" s="41"/>
      <c r="C128" s="42"/>
      <c r="D128" s="227" t="s">
        <v>161</v>
      </c>
      <c r="E128" s="42"/>
      <c r="F128" s="228" t="s">
        <v>208</v>
      </c>
      <c r="G128" s="42"/>
      <c r="H128" s="42"/>
      <c r="I128" s="229"/>
      <c r="J128" s="42"/>
      <c r="K128" s="42"/>
      <c r="L128" s="46"/>
      <c r="M128" s="230"/>
      <c r="N128" s="231"/>
      <c r="O128" s="86"/>
      <c r="P128" s="86"/>
      <c r="Q128" s="86"/>
      <c r="R128" s="86"/>
      <c r="S128" s="86"/>
      <c r="T128" s="87"/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T128" s="19" t="s">
        <v>161</v>
      </c>
      <c r="AU128" s="19" t="s">
        <v>81</v>
      </c>
    </row>
    <row r="129" s="13" customFormat="1">
      <c r="A129" s="13"/>
      <c r="B129" s="232"/>
      <c r="C129" s="233"/>
      <c r="D129" s="234" t="s">
        <v>163</v>
      </c>
      <c r="E129" s="235" t="s">
        <v>19</v>
      </c>
      <c r="F129" s="236" t="s">
        <v>209</v>
      </c>
      <c r="G129" s="233"/>
      <c r="H129" s="235" t="s">
        <v>19</v>
      </c>
      <c r="I129" s="237"/>
      <c r="J129" s="233"/>
      <c r="K129" s="233"/>
      <c r="L129" s="238"/>
      <c r="M129" s="239"/>
      <c r="N129" s="240"/>
      <c r="O129" s="240"/>
      <c r="P129" s="240"/>
      <c r="Q129" s="240"/>
      <c r="R129" s="240"/>
      <c r="S129" s="240"/>
      <c r="T129" s="241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242" t="s">
        <v>163</v>
      </c>
      <c r="AU129" s="242" t="s">
        <v>81</v>
      </c>
      <c r="AV129" s="13" t="s">
        <v>79</v>
      </c>
      <c r="AW129" s="13" t="s">
        <v>33</v>
      </c>
      <c r="AX129" s="13" t="s">
        <v>72</v>
      </c>
      <c r="AY129" s="242" t="s">
        <v>152</v>
      </c>
    </row>
    <row r="130" s="14" customFormat="1">
      <c r="A130" s="14"/>
      <c r="B130" s="243"/>
      <c r="C130" s="244"/>
      <c r="D130" s="234" t="s">
        <v>163</v>
      </c>
      <c r="E130" s="245" t="s">
        <v>19</v>
      </c>
      <c r="F130" s="246" t="s">
        <v>416</v>
      </c>
      <c r="G130" s="244"/>
      <c r="H130" s="247">
        <v>48</v>
      </c>
      <c r="I130" s="248"/>
      <c r="J130" s="244"/>
      <c r="K130" s="244"/>
      <c r="L130" s="249"/>
      <c r="M130" s="250"/>
      <c r="N130" s="251"/>
      <c r="O130" s="251"/>
      <c r="P130" s="251"/>
      <c r="Q130" s="251"/>
      <c r="R130" s="251"/>
      <c r="S130" s="251"/>
      <c r="T130" s="252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T130" s="253" t="s">
        <v>163</v>
      </c>
      <c r="AU130" s="253" t="s">
        <v>81</v>
      </c>
      <c r="AV130" s="14" t="s">
        <v>81</v>
      </c>
      <c r="AW130" s="14" t="s">
        <v>33</v>
      </c>
      <c r="AX130" s="14" t="s">
        <v>72</v>
      </c>
      <c r="AY130" s="253" t="s">
        <v>152</v>
      </c>
    </row>
    <row r="131" s="13" customFormat="1">
      <c r="A131" s="13"/>
      <c r="B131" s="232"/>
      <c r="C131" s="233"/>
      <c r="D131" s="234" t="s">
        <v>163</v>
      </c>
      <c r="E131" s="235" t="s">
        <v>19</v>
      </c>
      <c r="F131" s="236" t="s">
        <v>211</v>
      </c>
      <c r="G131" s="233"/>
      <c r="H131" s="235" t="s">
        <v>19</v>
      </c>
      <c r="I131" s="237"/>
      <c r="J131" s="233"/>
      <c r="K131" s="233"/>
      <c r="L131" s="238"/>
      <c r="M131" s="239"/>
      <c r="N131" s="240"/>
      <c r="O131" s="240"/>
      <c r="P131" s="240"/>
      <c r="Q131" s="240"/>
      <c r="R131" s="240"/>
      <c r="S131" s="240"/>
      <c r="T131" s="241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242" t="s">
        <v>163</v>
      </c>
      <c r="AU131" s="242" t="s">
        <v>81</v>
      </c>
      <c r="AV131" s="13" t="s">
        <v>79</v>
      </c>
      <c r="AW131" s="13" t="s">
        <v>33</v>
      </c>
      <c r="AX131" s="13" t="s">
        <v>72</v>
      </c>
      <c r="AY131" s="242" t="s">
        <v>152</v>
      </c>
    </row>
    <row r="132" s="14" customFormat="1">
      <c r="A132" s="14"/>
      <c r="B132" s="243"/>
      <c r="C132" s="244"/>
      <c r="D132" s="234" t="s">
        <v>163</v>
      </c>
      <c r="E132" s="245" t="s">
        <v>19</v>
      </c>
      <c r="F132" s="246" t="s">
        <v>416</v>
      </c>
      <c r="G132" s="244"/>
      <c r="H132" s="247">
        <v>48</v>
      </c>
      <c r="I132" s="248"/>
      <c r="J132" s="244"/>
      <c r="K132" s="244"/>
      <c r="L132" s="249"/>
      <c r="M132" s="250"/>
      <c r="N132" s="251"/>
      <c r="O132" s="251"/>
      <c r="P132" s="251"/>
      <c r="Q132" s="251"/>
      <c r="R132" s="251"/>
      <c r="S132" s="251"/>
      <c r="T132" s="252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T132" s="253" t="s">
        <v>163</v>
      </c>
      <c r="AU132" s="253" t="s">
        <v>81</v>
      </c>
      <c r="AV132" s="14" t="s">
        <v>81</v>
      </c>
      <c r="AW132" s="14" t="s">
        <v>33</v>
      </c>
      <c r="AX132" s="14" t="s">
        <v>72</v>
      </c>
      <c r="AY132" s="253" t="s">
        <v>152</v>
      </c>
    </row>
    <row r="133" s="15" customFormat="1">
      <c r="A133" s="15"/>
      <c r="B133" s="254"/>
      <c r="C133" s="255"/>
      <c r="D133" s="234" t="s">
        <v>163</v>
      </c>
      <c r="E133" s="256" t="s">
        <v>19</v>
      </c>
      <c r="F133" s="257" t="s">
        <v>212</v>
      </c>
      <c r="G133" s="255"/>
      <c r="H133" s="258">
        <v>96</v>
      </c>
      <c r="I133" s="259"/>
      <c r="J133" s="255"/>
      <c r="K133" s="255"/>
      <c r="L133" s="260"/>
      <c r="M133" s="261"/>
      <c r="N133" s="262"/>
      <c r="O133" s="262"/>
      <c r="P133" s="262"/>
      <c r="Q133" s="262"/>
      <c r="R133" s="262"/>
      <c r="S133" s="262"/>
      <c r="T133" s="263"/>
      <c r="U133" s="15"/>
      <c r="V133" s="15"/>
      <c r="W133" s="15"/>
      <c r="X133" s="15"/>
      <c r="Y133" s="15"/>
      <c r="Z133" s="15"/>
      <c r="AA133" s="15"/>
      <c r="AB133" s="15"/>
      <c r="AC133" s="15"/>
      <c r="AD133" s="15"/>
      <c r="AE133" s="15"/>
      <c r="AT133" s="264" t="s">
        <v>163</v>
      </c>
      <c r="AU133" s="264" t="s">
        <v>81</v>
      </c>
      <c r="AV133" s="15" t="s">
        <v>159</v>
      </c>
      <c r="AW133" s="15" t="s">
        <v>33</v>
      </c>
      <c r="AX133" s="15" t="s">
        <v>79</v>
      </c>
      <c r="AY133" s="264" t="s">
        <v>152</v>
      </c>
    </row>
    <row r="134" s="2" customFormat="1" ht="33" customHeight="1">
      <c r="A134" s="40"/>
      <c r="B134" s="41"/>
      <c r="C134" s="214" t="s">
        <v>199</v>
      </c>
      <c r="D134" s="214" t="s">
        <v>154</v>
      </c>
      <c r="E134" s="215" t="s">
        <v>214</v>
      </c>
      <c r="F134" s="216" t="s">
        <v>215</v>
      </c>
      <c r="G134" s="217" t="s">
        <v>182</v>
      </c>
      <c r="H134" s="218">
        <v>18</v>
      </c>
      <c r="I134" s="219"/>
      <c r="J134" s="220">
        <f>ROUND(I134*H134,2)</f>
        <v>0</v>
      </c>
      <c r="K134" s="216" t="s">
        <v>158</v>
      </c>
      <c r="L134" s="46"/>
      <c r="M134" s="221" t="s">
        <v>19</v>
      </c>
      <c r="N134" s="222" t="s">
        <v>43</v>
      </c>
      <c r="O134" s="86"/>
      <c r="P134" s="223">
        <f>O134*H134</f>
        <v>0</v>
      </c>
      <c r="Q134" s="223">
        <v>0</v>
      </c>
      <c r="R134" s="223">
        <f>Q134*H134</f>
        <v>0</v>
      </c>
      <c r="S134" s="223">
        <v>0.625</v>
      </c>
      <c r="T134" s="224">
        <f>S134*H134</f>
        <v>11.25</v>
      </c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R134" s="225" t="s">
        <v>159</v>
      </c>
      <c r="AT134" s="225" t="s">
        <v>154</v>
      </c>
      <c r="AU134" s="225" t="s">
        <v>81</v>
      </c>
      <c r="AY134" s="19" t="s">
        <v>152</v>
      </c>
      <c r="BE134" s="226">
        <f>IF(N134="základní",J134,0)</f>
        <v>0</v>
      </c>
      <c r="BF134" s="226">
        <f>IF(N134="snížená",J134,0)</f>
        <v>0</v>
      </c>
      <c r="BG134" s="226">
        <f>IF(N134="zákl. přenesená",J134,0)</f>
        <v>0</v>
      </c>
      <c r="BH134" s="226">
        <f>IF(N134="sníž. přenesená",J134,0)</f>
        <v>0</v>
      </c>
      <c r="BI134" s="226">
        <f>IF(N134="nulová",J134,0)</f>
        <v>0</v>
      </c>
      <c r="BJ134" s="19" t="s">
        <v>79</v>
      </c>
      <c r="BK134" s="226">
        <f>ROUND(I134*H134,2)</f>
        <v>0</v>
      </c>
      <c r="BL134" s="19" t="s">
        <v>159</v>
      </c>
      <c r="BM134" s="225" t="s">
        <v>216</v>
      </c>
    </row>
    <row r="135" s="2" customFormat="1">
      <c r="A135" s="40"/>
      <c r="B135" s="41"/>
      <c r="C135" s="42"/>
      <c r="D135" s="227" t="s">
        <v>161</v>
      </c>
      <c r="E135" s="42"/>
      <c r="F135" s="228" t="s">
        <v>217</v>
      </c>
      <c r="G135" s="42"/>
      <c r="H135" s="42"/>
      <c r="I135" s="229"/>
      <c r="J135" s="42"/>
      <c r="K135" s="42"/>
      <c r="L135" s="46"/>
      <c r="M135" s="230"/>
      <c r="N135" s="231"/>
      <c r="O135" s="86"/>
      <c r="P135" s="86"/>
      <c r="Q135" s="86"/>
      <c r="R135" s="86"/>
      <c r="S135" s="86"/>
      <c r="T135" s="87"/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T135" s="19" t="s">
        <v>161</v>
      </c>
      <c r="AU135" s="19" t="s">
        <v>81</v>
      </c>
    </row>
    <row r="136" s="13" customFormat="1">
      <c r="A136" s="13"/>
      <c r="B136" s="232"/>
      <c r="C136" s="233"/>
      <c r="D136" s="234" t="s">
        <v>163</v>
      </c>
      <c r="E136" s="235" t="s">
        <v>19</v>
      </c>
      <c r="F136" s="236" t="s">
        <v>218</v>
      </c>
      <c r="G136" s="233"/>
      <c r="H136" s="235" t="s">
        <v>19</v>
      </c>
      <c r="I136" s="237"/>
      <c r="J136" s="233"/>
      <c r="K136" s="233"/>
      <c r="L136" s="238"/>
      <c r="M136" s="239"/>
      <c r="N136" s="240"/>
      <c r="O136" s="240"/>
      <c r="P136" s="240"/>
      <c r="Q136" s="240"/>
      <c r="R136" s="240"/>
      <c r="S136" s="240"/>
      <c r="T136" s="241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42" t="s">
        <v>163</v>
      </c>
      <c r="AU136" s="242" t="s">
        <v>81</v>
      </c>
      <c r="AV136" s="13" t="s">
        <v>79</v>
      </c>
      <c r="AW136" s="13" t="s">
        <v>33</v>
      </c>
      <c r="AX136" s="13" t="s">
        <v>72</v>
      </c>
      <c r="AY136" s="242" t="s">
        <v>152</v>
      </c>
    </row>
    <row r="137" s="14" customFormat="1">
      <c r="A137" s="14"/>
      <c r="B137" s="243"/>
      <c r="C137" s="244"/>
      <c r="D137" s="234" t="s">
        <v>163</v>
      </c>
      <c r="E137" s="245" t="s">
        <v>19</v>
      </c>
      <c r="F137" s="246" t="s">
        <v>267</v>
      </c>
      <c r="G137" s="244"/>
      <c r="H137" s="247">
        <v>18</v>
      </c>
      <c r="I137" s="248"/>
      <c r="J137" s="244"/>
      <c r="K137" s="244"/>
      <c r="L137" s="249"/>
      <c r="M137" s="250"/>
      <c r="N137" s="251"/>
      <c r="O137" s="251"/>
      <c r="P137" s="251"/>
      <c r="Q137" s="251"/>
      <c r="R137" s="251"/>
      <c r="S137" s="251"/>
      <c r="T137" s="252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T137" s="253" t="s">
        <v>163</v>
      </c>
      <c r="AU137" s="253" t="s">
        <v>81</v>
      </c>
      <c r="AV137" s="14" t="s">
        <v>81</v>
      </c>
      <c r="AW137" s="14" t="s">
        <v>33</v>
      </c>
      <c r="AX137" s="14" t="s">
        <v>79</v>
      </c>
      <c r="AY137" s="253" t="s">
        <v>152</v>
      </c>
    </row>
    <row r="138" s="2" customFormat="1" ht="24.15" customHeight="1">
      <c r="A138" s="40"/>
      <c r="B138" s="41"/>
      <c r="C138" s="214" t="s">
        <v>204</v>
      </c>
      <c r="D138" s="214" t="s">
        <v>154</v>
      </c>
      <c r="E138" s="215" t="s">
        <v>221</v>
      </c>
      <c r="F138" s="216" t="s">
        <v>222</v>
      </c>
      <c r="G138" s="217" t="s">
        <v>182</v>
      </c>
      <c r="H138" s="218">
        <v>25</v>
      </c>
      <c r="I138" s="219"/>
      <c r="J138" s="220">
        <f>ROUND(I138*H138,2)</f>
        <v>0</v>
      </c>
      <c r="K138" s="216" t="s">
        <v>158</v>
      </c>
      <c r="L138" s="46"/>
      <c r="M138" s="221" t="s">
        <v>19</v>
      </c>
      <c r="N138" s="222" t="s">
        <v>43</v>
      </c>
      <c r="O138" s="86"/>
      <c r="P138" s="223">
        <f>O138*H138</f>
        <v>0</v>
      </c>
      <c r="Q138" s="223">
        <v>8.0000000000000007E-05</v>
      </c>
      <c r="R138" s="223">
        <f>Q138*H138</f>
        <v>0.002</v>
      </c>
      <c r="S138" s="223">
        <v>0.23000000000000001</v>
      </c>
      <c r="T138" s="224">
        <f>S138*H138</f>
        <v>5.75</v>
      </c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R138" s="225" t="s">
        <v>159</v>
      </c>
      <c r="AT138" s="225" t="s">
        <v>154</v>
      </c>
      <c r="AU138" s="225" t="s">
        <v>81</v>
      </c>
      <c r="AY138" s="19" t="s">
        <v>152</v>
      </c>
      <c r="BE138" s="226">
        <f>IF(N138="základní",J138,0)</f>
        <v>0</v>
      </c>
      <c r="BF138" s="226">
        <f>IF(N138="snížená",J138,0)</f>
        <v>0</v>
      </c>
      <c r="BG138" s="226">
        <f>IF(N138="zákl. přenesená",J138,0)</f>
        <v>0</v>
      </c>
      <c r="BH138" s="226">
        <f>IF(N138="sníž. přenesená",J138,0)</f>
        <v>0</v>
      </c>
      <c r="BI138" s="226">
        <f>IF(N138="nulová",J138,0)</f>
        <v>0</v>
      </c>
      <c r="BJ138" s="19" t="s">
        <v>79</v>
      </c>
      <c r="BK138" s="226">
        <f>ROUND(I138*H138,2)</f>
        <v>0</v>
      </c>
      <c r="BL138" s="19" t="s">
        <v>159</v>
      </c>
      <c r="BM138" s="225" t="s">
        <v>223</v>
      </c>
    </row>
    <row r="139" s="2" customFormat="1">
      <c r="A139" s="40"/>
      <c r="B139" s="41"/>
      <c r="C139" s="42"/>
      <c r="D139" s="227" t="s">
        <v>161</v>
      </c>
      <c r="E139" s="42"/>
      <c r="F139" s="228" t="s">
        <v>224</v>
      </c>
      <c r="G139" s="42"/>
      <c r="H139" s="42"/>
      <c r="I139" s="229"/>
      <c r="J139" s="42"/>
      <c r="K139" s="42"/>
      <c r="L139" s="46"/>
      <c r="M139" s="230"/>
      <c r="N139" s="231"/>
      <c r="O139" s="86"/>
      <c r="P139" s="86"/>
      <c r="Q139" s="86"/>
      <c r="R139" s="86"/>
      <c r="S139" s="86"/>
      <c r="T139" s="87"/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T139" s="19" t="s">
        <v>161</v>
      </c>
      <c r="AU139" s="19" t="s">
        <v>81</v>
      </c>
    </row>
    <row r="140" s="2" customFormat="1" ht="24.15" customHeight="1">
      <c r="A140" s="40"/>
      <c r="B140" s="41"/>
      <c r="C140" s="214" t="s">
        <v>213</v>
      </c>
      <c r="D140" s="214" t="s">
        <v>154</v>
      </c>
      <c r="E140" s="215" t="s">
        <v>225</v>
      </c>
      <c r="F140" s="216" t="s">
        <v>226</v>
      </c>
      <c r="G140" s="217" t="s">
        <v>227</v>
      </c>
      <c r="H140" s="218">
        <v>430</v>
      </c>
      <c r="I140" s="219"/>
      <c r="J140" s="220">
        <f>ROUND(I140*H140,2)</f>
        <v>0</v>
      </c>
      <c r="K140" s="216" t="s">
        <v>158</v>
      </c>
      <c r="L140" s="46"/>
      <c r="M140" s="221" t="s">
        <v>19</v>
      </c>
      <c r="N140" s="222" t="s">
        <v>43</v>
      </c>
      <c r="O140" s="86"/>
      <c r="P140" s="223">
        <f>O140*H140</f>
        <v>0</v>
      </c>
      <c r="Q140" s="223">
        <v>0</v>
      </c>
      <c r="R140" s="223">
        <f>Q140*H140</f>
        <v>0</v>
      </c>
      <c r="S140" s="223">
        <v>0.28999999999999998</v>
      </c>
      <c r="T140" s="224">
        <f>S140*H140</f>
        <v>124.69999999999999</v>
      </c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R140" s="225" t="s">
        <v>159</v>
      </c>
      <c r="AT140" s="225" t="s">
        <v>154</v>
      </c>
      <c r="AU140" s="225" t="s">
        <v>81</v>
      </c>
      <c r="AY140" s="19" t="s">
        <v>152</v>
      </c>
      <c r="BE140" s="226">
        <f>IF(N140="základní",J140,0)</f>
        <v>0</v>
      </c>
      <c r="BF140" s="226">
        <f>IF(N140="snížená",J140,0)</f>
        <v>0</v>
      </c>
      <c r="BG140" s="226">
        <f>IF(N140="zákl. přenesená",J140,0)</f>
        <v>0</v>
      </c>
      <c r="BH140" s="226">
        <f>IF(N140="sníž. přenesená",J140,0)</f>
        <v>0</v>
      </c>
      <c r="BI140" s="226">
        <f>IF(N140="nulová",J140,0)</f>
        <v>0</v>
      </c>
      <c r="BJ140" s="19" t="s">
        <v>79</v>
      </c>
      <c r="BK140" s="226">
        <f>ROUND(I140*H140,2)</f>
        <v>0</v>
      </c>
      <c r="BL140" s="19" t="s">
        <v>159</v>
      </c>
      <c r="BM140" s="225" t="s">
        <v>228</v>
      </c>
    </row>
    <row r="141" s="2" customFormat="1">
      <c r="A141" s="40"/>
      <c r="B141" s="41"/>
      <c r="C141" s="42"/>
      <c r="D141" s="227" t="s">
        <v>161</v>
      </c>
      <c r="E141" s="42"/>
      <c r="F141" s="228" t="s">
        <v>229</v>
      </c>
      <c r="G141" s="42"/>
      <c r="H141" s="42"/>
      <c r="I141" s="229"/>
      <c r="J141" s="42"/>
      <c r="K141" s="42"/>
      <c r="L141" s="46"/>
      <c r="M141" s="230"/>
      <c r="N141" s="231"/>
      <c r="O141" s="86"/>
      <c r="P141" s="86"/>
      <c r="Q141" s="86"/>
      <c r="R141" s="86"/>
      <c r="S141" s="86"/>
      <c r="T141" s="87"/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T141" s="19" t="s">
        <v>161</v>
      </c>
      <c r="AU141" s="19" t="s">
        <v>81</v>
      </c>
    </row>
    <row r="142" s="14" customFormat="1">
      <c r="A142" s="14"/>
      <c r="B142" s="243"/>
      <c r="C142" s="244"/>
      <c r="D142" s="234" t="s">
        <v>163</v>
      </c>
      <c r="E142" s="245" t="s">
        <v>19</v>
      </c>
      <c r="F142" s="246" t="s">
        <v>1224</v>
      </c>
      <c r="G142" s="244"/>
      <c r="H142" s="247">
        <v>430</v>
      </c>
      <c r="I142" s="248"/>
      <c r="J142" s="244"/>
      <c r="K142" s="244"/>
      <c r="L142" s="249"/>
      <c r="M142" s="250"/>
      <c r="N142" s="251"/>
      <c r="O142" s="251"/>
      <c r="P142" s="251"/>
      <c r="Q142" s="251"/>
      <c r="R142" s="251"/>
      <c r="S142" s="251"/>
      <c r="T142" s="252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T142" s="253" t="s">
        <v>163</v>
      </c>
      <c r="AU142" s="253" t="s">
        <v>81</v>
      </c>
      <c r="AV142" s="14" t="s">
        <v>81</v>
      </c>
      <c r="AW142" s="14" t="s">
        <v>33</v>
      </c>
      <c r="AX142" s="14" t="s">
        <v>79</v>
      </c>
      <c r="AY142" s="253" t="s">
        <v>152</v>
      </c>
    </row>
    <row r="143" s="2" customFormat="1" ht="16.5" customHeight="1">
      <c r="A143" s="40"/>
      <c r="B143" s="41"/>
      <c r="C143" s="214" t="s">
        <v>220</v>
      </c>
      <c r="D143" s="214" t="s">
        <v>154</v>
      </c>
      <c r="E143" s="215" t="s">
        <v>232</v>
      </c>
      <c r="F143" s="216" t="s">
        <v>233</v>
      </c>
      <c r="G143" s="217" t="s">
        <v>182</v>
      </c>
      <c r="H143" s="218">
        <v>445</v>
      </c>
      <c r="I143" s="219"/>
      <c r="J143" s="220">
        <f>ROUND(I143*H143,2)</f>
        <v>0</v>
      </c>
      <c r="K143" s="216" t="s">
        <v>158</v>
      </c>
      <c r="L143" s="46"/>
      <c r="M143" s="221" t="s">
        <v>19</v>
      </c>
      <c r="N143" s="222" t="s">
        <v>43</v>
      </c>
      <c r="O143" s="86"/>
      <c r="P143" s="223">
        <f>O143*H143</f>
        <v>0</v>
      </c>
      <c r="Q143" s="223">
        <v>0</v>
      </c>
      <c r="R143" s="223">
        <f>Q143*H143</f>
        <v>0</v>
      </c>
      <c r="S143" s="223">
        <v>0</v>
      </c>
      <c r="T143" s="224">
        <f>S143*H143</f>
        <v>0</v>
      </c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R143" s="225" t="s">
        <v>159</v>
      </c>
      <c r="AT143" s="225" t="s">
        <v>154</v>
      </c>
      <c r="AU143" s="225" t="s">
        <v>81</v>
      </c>
      <c r="AY143" s="19" t="s">
        <v>152</v>
      </c>
      <c r="BE143" s="226">
        <f>IF(N143="základní",J143,0)</f>
        <v>0</v>
      </c>
      <c r="BF143" s="226">
        <f>IF(N143="snížená",J143,0)</f>
        <v>0</v>
      </c>
      <c r="BG143" s="226">
        <f>IF(N143="zákl. přenesená",J143,0)</f>
        <v>0</v>
      </c>
      <c r="BH143" s="226">
        <f>IF(N143="sníž. přenesená",J143,0)</f>
        <v>0</v>
      </c>
      <c r="BI143" s="226">
        <f>IF(N143="nulová",J143,0)</f>
        <v>0</v>
      </c>
      <c r="BJ143" s="19" t="s">
        <v>79</v>
      </c>
      <c r="BK143" s="226">
        <f>ROUND(I143*H143,2)</f>
        <v>0</v>
      </c>
      <c r="BL143" s="19" t="s">
        <v>159</v>
      </c>
      <c r="BM143" s="225" t="s">
        <v>234</v>
      </c>
    </row>
    <row r="144" s="2" customFormat="1">
      <c r="A144" s="40"/>
      <c r="B144" s="41"/>
      <c r="C144" s="42"/>
      <c r="D144" s="227" t="s">
        <v>161</v>
      </c>
      <c r="E144" s="42"/>
      <c r="F144" s="228" t="s">
        <v>235</v>
      </c>
      <c r="G144" s="42"/>
      <c r="H144" s="42"/>
      <c r="I144" s="229"/>
      <c r="J144" s="42"/>
      <c r="K144" s="42"/>
      <c r="L144" s="46"/>
      <c r="M144" s="230"/>
      <c r="N144" s="231"/>
      <c r="O144" s="86"/>
      <c r="P144" s="86"/>
      <c r="Q144" s="86"/>
      <c r="R144" s="86"/>
      <c r="S144" s="86"/>
      <c r="T144" s="87"/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T144" s="19" t="s">
        <v>161</v>
      </c>
      <c r="AU144" s="19" t="s">
        <v>81</v>
      </c>
    </row>
    <row r="145" s="2" customFormat="1" ht="21.75" customHeight="1">
      <c r="A145" s="40"/>
      <c r="B145" s="41"/>
      <c r="C145" s="214" t="s">
        <v>8</v>
      </c>
      <c r="D145" s="214" t="s">
        <v>154</v>
      </c>
      <c r="E145" s="215" t="s">
        <v>237</v>
      </c>
      <c r="F145" s="216" t="s">
        <v>238</v>
      </c>
      <c r="G145" s="217" t="s">
        <v>239</v>
      </c>
      <c r="H145" s="218">
        <v>248.36000000000001</v>
      </c>
      <c r="I145" s="219"/>
      <c r="J145" s="220">
        <f>ROUND(I145*H145,2)</f>
        <v>0</v>
      </c>
      <c r="K145" s="216" t="s">
        <v>158</v>
      </c>
      <c r="L145" s="46"/>
      <c r="M145" s="221" t="s">
        <v>19</v>
      </c>
      <c r="N145" s="222" t="s">
        <v>43</v>
      </c>
      <c r="O145" s="86"/>
      <c r="P145" s="223">
        <f>O145*H145</f>
        <v>0</v>
      </c>
      <c r="Q145" s="223">
        <v>0</v>
      </c>
      <c r="R145" s="223">
        <f>Q145*H145</f>
        <v>0</v>
      </c>
      <c r="S145" s="223">
        <v>0</v>
      </c>
      <c r="T145" s="224">
        <f>S145*H145</f>
        <v>0</v>
      </c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R145" s="225" t="s">
        <v>159</v>
      </c>
      <c r="AT145" s="225" t="s">
        <v>154</v>
      </c>
      <c r="AU145" s="225" t="s">
        <v>81</v>
      </c>
      <c r="AY145" s="19" t="s">
        <v>152</v>
      </c>
      <c r="BE145" s="226">
        <f>IF(N145="základní",J145,0)</f>
        <v>0</v>
      </c>
      <c r="BF145" s="226">
        <f>IF(N145="snížená",J145,0)</f>
        <v>0</v>
      </c>
      <c r="BG145" s="226">
        <f>IF(N145="zákl. přenesená",J145,0)</f>
        <v>0</v>
      </c>
      <c r="BH145" s="226">
        <f>IF(N145="sníž. přenesená",J145,0)</f>
        <v>0</v>
      </c>
      <c r="BI145" s="226">
        <f>IF(N145="nulová",J145,0)</f>
        <v>0</v>
      </c>
      <c r="BJ145" s="19" t="s">
        <v>79</v>
      </c>
      <c r="BK145" s="226">
        <f>ROUND(I145*H145,2)</f>
        <v>0</v>
      </c>
      <c r="BL145" s="19" t="s">
        <v>159</v>
      </c>
      <c r="BM145" s="225" t="s">
        <v>240</v>
      </c>
    </row>
    <row r="146" s="2" customFormat="1">
      <c r="A146" s="40"/>
      <c r="B146" s="41"/>
      <c r="C146" s="42"/>
      <c r="D146" s="227" t="s">
        <v>161</v>
      </c>
      <c r="E146" s="42"/>
      <c r="F146" s="228" t="s">
        <v>241</v>
      </c>
      <c r="G146" s="42"/>
      <c r="H146" s="42"/>
      <c r="I146" s="229"/>
      <c r="J146" s="42"/>
      <c r="K146" s="42"/>
      <c r="L146" s="46"/>
      <c r="M146" s="230"/>
      <c r="N146" s="231"/>
      <c r="O146" s="86"/>
      <c r="P146" s="86"/>
      <c r="Q146" s="86"/>
      <c r="R146" s="86"/>
      <c r="S146" s="86"/>
      <c r="T146" s="87"/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T146" s="19" t="s">
        <v>161</v>
      </c>
      <c r="AU146" s="19" t="s">
        <v>81</v>
      </c>
    </row>
    <row r="147" s="13" customFormat="1">
      <c r="A147" s="13"/>
      <c r="B147" s="232"/>
      <c r="C147" s="233"/>
      <c r="D147" s="234" t="s">
        <v>163</v>
      </c>
      <c r="E147" s="235" t="s">
        <v>19</v>
      </c>
      <c r="F147" s="236" t="s">
        <v>242</v>
      </c>
      <c r="G147" s="233"/>
      <c r="H147" s="235" t="s">
        <v>19</v>
      </c>
      <c r="I147" s="237"/>
      <c r="J147" s="233"/>
      <c r="K147" s="233"/>
      <c r="L147" s="238"/>
      <c r="M147" s="239"/>
      <c r="N147" s="240"/>
      <c r="O147" s="240"/>
      <c r="P147" s="240"/>
      <c r="Q147" s="240"/>
      <c r="R147" s="240"/>
      <c r="S147" s="240"/>
      <c r="T147" s="241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42" t="s">
        <v>163</v>
      </c>
      <c r="AU147" s="242" t="s">
        <v>81</v>
      </c>
      <c r="AV147" s="13" t="s">
        <v>79</v>
      </c>
      <c r="AW147" s="13" t="s">
        <v>33</v>
      </c>
      <c r="AX147" s="13" t="s">
        <v>72</v>
      </c>
      <c r="AY147" s="242" t="s">
        <v>152</v>
      </c>
    </row>
    <row r="148" s="14" customFormat="1">
      <c r="A148" s="14"/>
      <c r="B148" s="243"/>
      <c r="C148" s="244"/>
      <c r="D148" s="234" t="s">
        <v>163</v>
      </c>
      <c r="E148" s="245" t="s">
        <v>19</v>
      </c>
      <c r="F148" s="246" t="s">
        <v>1225</v>
      </c>
      <c r="G148" s="244"/>
      <c r="H148" s="247">
        <v>99.450000000000003</v>
      </c>
      <c r="I148" s="248"/>
      <c r="J148" s="244"/>
      <c r="K148" s="244"/>
      <c r="L148" s="249"/>
      <c r="M148" s="250"/>
      <c r="N148" s="251"/>
      <c r="O148" s="251"/>
      <c r="P148" s="251"/>
      <c r="Q148" s="251"/>
      <c r="R148" s="251"/>
      <c r="S148" s="251"/>
      <c r="T148" s="252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T148" s="253" t="s">
        <v>163</v>
      </c>
      <c r="AU148" s="253" t="s">
        <v>81</v>
      </c>
      <c r="AV148" s="14" t="s">
        <v>81</v>
      </c>
      <c r="AW148" s="14" t="s">
        <v>33</v>
      </c>
      <c r="AX148" s="14" t="s">
        <v>72</v>
      </c>
      <c r="AY148" s="253" t="s">
        <v>152</v>
      </c>
    </row>
    <row r="149" s="13" customFormat="1">
      <c r="A149" s="13"/>
      <c r="B149" s="232"/>
      <c r="C149" s="233"/>
      <c r="D149" s="234" t="s">
        <v>163</v>
      </c>
      <c r="E149" s="235" t="s">
        <v>19</v>
      </c>
      <c r="F149" s="236" t="s">
        <v>244</v>
      </c>
      <c r="G149" s="233"/>
      <c r="H149" s="235" t="s">
        <v>19</v>
      </c>
      <c r="I149" s="237"/>
      <c r="J149" s="233"/>
      <c r="K149" s="233"/>
      <c r="L149" s="238"/>
      <c r="M149" s="239"/>
      <c r="N149" s="240"/>
      <c r="O149" s="240"/>
      <c r="P149" s="240"/>
      <c r="Q149" s="240"/>
      <c r="R149" s="240"/>
      <c r="S149" s="240"/>
      <c r="T149" s="241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42" t="s">
        <v>163</v>
      </c>
      <c r="AU149" s="242" t="s">
        <v>81</v>
      </c>
      <c r="AV149" s="13" t="s">
        <v>79</v>
      </c>
      <c r="AW149" s="13" t="s">
        <v>33</v>
      </c>
      <c r="AX149" s="13" t="s">
        <v>72</v>
      </c>
      <c r="AY149" s="242" t="s">
        <v>152</v>
      </c>
    </row>
    <row r="150" s="14" customFormat="1">
      <c r="A150" s="14"/>
      <c r="B150" s="243"/>
      <c r="C150" s="244"/>
      <c r="D150" s="234" t="s">
        <v>163</v>
      </c>
      <c r="E150" s="245" t="s">
        <v>19</v>
      </c>
      <c r="F150" s="246" t="s">
        <v>1226</v>
      </c>
      <c r="G150" s="244"/>
      <c r="H150" s="247">
        <v>148.91</v>
      </c>
      <c r="I150" s="248"/>
      <c r="J150" s="244"/>
      <c r="K150" s="244"/>
      <c r="L150" s="249"/>
      <c r="M150" s="250"/>
      <c r="N150" s="251"/>
      <c r="O150" s="251"/>
      <c r="P150" s="251"/>
      <c r="Q150" s="251"/>
      <c r="R150" s="251"/>
      <c r="S150" s="251"/>
      <c r="T150" s="252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T150" s="253" t="s">
        <v>163</v>
      </c>
      <c r="AU150" s="253" t="s">
        <v>81</v>
      </c>
      <c r="AV150" s="14" t="s">
        <v>81</v>
      </c>
      <c r="AW150" s="14" t="s">
        <v>33</v>
      </c>
      <c r="AX150" s="14" t="s">
        <v>72</v>
      </c>
      <c r="AY150" s="253" t="s">
        <v>152</v>
      </c>
    </row>
    <row r="151" s="15" customFormat="1">
      <c r="A151" s="15"/>
      <c r="B151" s="254"/>
      <c r="C151" s="255"/>
      <c r="D151" s="234" t="s">
        <v>163</v>
      </c>
      <c r="E151" s="256" t="s">
        <v>19</v>
      </c>
      <c r="F151" s="257" t="s">
        <v>212</v>
      </c>
      <c r="G151" s="255"/>
      <c r="H151" s="258">
        <v>248.36000000000001</v>
      </c>
      <c r="I151" s="259"/>
      <c r="J151" s="255"/>
      <c r="K151" s="255"/>
      <c r="L151" s="260"/>
      <c r="M151" s="261"/>
      <c r="N151" s="262"/>
      <c r="O151" s="262"/>
      <c r="P151" s="262"/>
      <c r="Q151" s="262"/>
      <c r="R151" s="262"/>
      <c r="S151" s="262"/>
      <c r="T151" s="263"/>
      <c r="U151" s="15"/>
      <c r="V151" s="15"/>
      <c r="W151" s="15"/>
      <c r="X151" s="15"/>
      <c r="Y151" s="15"/>
      <c r="Z151" s="15"/>
      <c r="AA151" s="15"/>
      <c r="AB151" s="15"/>
      <c r="AC151" s="15"/>
      <c r="AD151" s="15"/>
      <c r="AE151" s="15"/>
      <c r="AT151" s="264" t="s">
        <v>163</v>
      </c>
      <c r="AU151" s="264" t="s">
        <v>81</v>
      </c>
      <c r="AV151" s="15" t="s">
        <v>159</v>
      </c>
      <c r="AW151" s="15" t="s">
        <v>33</v>
      </c>
      <c r="AX151" s="15" t="s">
        <v>79</v>
      </c>
      <c r="AY151" s="264" t="s">
        <v>152</v>
      </c>
    </row>
    <row r="152" s="2" customFormat="1" ht="24.15" customHeight="1">
      <c r="A152" s="40"/>
      <c r="B152" s="41"/>
      <c r="C152" s="214" t="s">
        <v>231</v>
      </c>
      <c r="D152" s="214" t="s">
        <v>154</v>
      </c>
      <c r="E152" s="215" t="s">
        <v>247</v>
      </c>
      <c r="F152" s="216" t="s">
        <v>248</v>
      </c>
      <c r="G152" s="217" t="s">
        <v>239</v>
      </c>
      <c r="H152" s="218">
        <v>36</v>
      </c>
      <c r="I152" s="219"/>
      <c r="J152" s="220">
        <f>ROUND(I152*H152,2)</f>
        <v>0</v>
      </c>
      <c r="K152" s="216" t="s">
        <v>158</v>
      </c>
      <c r="L152" s="46"/>
      <c r="M152" s="221" t="s">
        <v>19</v>
      </c>
      <c r="N152" s="222" t="s">
        <v>43</v>
      </c>
      <c r="O152" s="86"/>
      <c r="P152" s="223">
        <f>O152*H152</f>
        <v>0</v>
      </c>
      <c r="Q152" s="223">
        <v>0</v>
      </c>
      <c r="R152" s="223">
        <f>Q152*H152</f>
        <v>0</v>
      </c>
      <c r="S152" s="223">
        <v>0</v>
      </c>
      <c r="T152" s="224">
        <f>S152*H152</f>
        <v>0</v>
      </c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R152" s="225" t="s">
        <v>159</v>
      </c>
      <c r="AT152" s="225" t="s">
        <v>154</v>
      </c>
      <c r="AU152" s="225" t="s">
        <v>81</v>
      </c>
      <c r="AY152" s="19" t="s">
        <v>152</v>
      </c>
      <c r="BE152" s="226">
        <f>IF(N152="základní",J152,0)</f>
        <v>0</v>
      </c>
      <c r="BF152" s="226">
        <f>IF(N152="snížená",J152,0)</f>
        <v>0</v>
      </c>
      <c r="BG152" s="226">
        <f>IF(N152="zákl. přenesená",J152,0)</f>
        <v>0</v>
      </c>
      <c r="BH152" s="226">
        <f>IF(N152="sníž. přenesená",J152,0)</f>
        <v>0</v>
      </c>
      <c r="BI152" s="226">
        <f>IF(N152="nulová",J152,0)</f>
        <v>0</v>
      </c>
      <c r="BJ152" s="19" t="s">
        <v>79</v>
      </c>
      <c r="BK152" s="226">
        <f>ROUND(I152*H152,2)</f>
        <v>0</v>
      </c>
      <c r="BL152" s="19" t="s">
        <v>159</v>
      </c>
      <c r="BM152" s="225" t="s">
        <v>249</v>
      </c>
    </row>
    <row r="153" s="2" customFormat="1">
      <c r="A153" s="40"/>
      <c r="B153" s="41"/>
      <c r="C153" s="42"/>
      <c r="D153" s="227" t="s">
        <v>161</v>
      </c>
      <c r="E153" s="42"/>
      <c r="F153" s="228" t="s">
        <v>250</v>
      </c>
      <c r="G153" s="42"/>
      <c r="H153" s="42"/>
      <c r="I153" s="229"/>
      <c r="J153" s="42"/>
      <c r="K153" s="42"/>
      <c r="L153" s="46"/>
      <c r="M153" s="230"/>
      <c r="N153" s="231"/>
      <c r="O153" s="86"/>
      <c r="P153" s="86"/>
      <c r="Q153" s="86"/>
      <c r="R153" s="86"/>
      <c r="S153" s="86"/>
      <c r="T153" s="87"/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T153" s="19" t="s">
        <v>161</v>
      </c>
      <c r="AU153" s="19" t="s">
        <v>81</v>
      </c>
    </row>
    <row r="154" s="13" customFormat="1">
      <c r="A154" s="13"/>
      <c r="B154" s="232"/>
      <c r="C154" s="233"/>
      <c r="D154" s="234" t="s">
        <v>163</v>
      </c>
      <c r="E154" s="235" t="s">
        <v>19</v>
      </c>
      <c r="F154" s="236" t="s">
        <v>251</v>
      </c>
      <c r="G154" s="233"/>
      <c r="H154" s="235" t="s">
        <v>19</v>
      </c>
      <c r="I154" s="237"/>
      <c r="J154" s="233"/>
      <c r="K154" s="233"/>
      <c r="L154" s="238"/>
      <c r="M154" s="239"/>
      <c r="N154" s="240"/>
      <c r="O154" s="240"/>
      <c r="P154" s="240"/>
      <c r="Q154" s="240"/>
      <c r="R154" s="240"/>
      <c r="S154" s="240"/>
      <c r="T154" s="241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42" t="s">
        <v>163</v>
      </c>
      <c r="AU154" s="242" t="s">
        <v>81</v>
      </c>
      <c r="AV154" s="13" t="s">
        <v>79</v>
      </c>
      <c r="AW154" s="13" t="s">
        <v>33</v>
      </c>
      <c r="AX154" s="13" t="s">
        <v>72</v>
      </c>
      <c r="AY154" s="242" t="s">
        <v>152</v>
      </c>
    </row>
    <row r="155" s="14" customFormat="1">
      <c r="A155" s="14"/>
      <c r="B155" s="243"/>
      <c r="C155" s="244"/>
      <c r="D155" s="234" t="s">
        <v>163</v>
      </c>
      <c r="E155" s="245" t="s">
        <v>19</v>
      </c>
      <c r="F155" s="246" t="s">
        <v>1227</v>
      </c>
      <c r="G155" s="244"/>
      <c r="H155" s="247">
        <v>36</v>
      </c>
      <c r="I155" s="248"/>
      <c r="J155" s="244"/>
      <c r="K155" s="244"/>
      <c r="L155" s="249"/>
      <c r="M155" s="250"/>
      <c r="N155" s="251"/>
      <c r="O155" s="251"/>
      <c r="P155" s="251"/>
      <c r="Q155" s="251"/>
      <c r="R155" s="251"/>
      <c r="S155" s="251"/>
      <c r="T155" s="252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T155" s="253" t="s">
        <v>163</v>
      </c>
      <c r="AU155" s="253" t="s">
        <v>81</v>
      </c>
      <c r="AV155" s="14" t="s">
        <v>81</v>
      </c>
      <c r="AW155" s="14" t="s">
        <v>33</v>
      </c>
      <c r="AX155" s="14" t="s">
        <v>79</v>
      </c>
      <c r="AY155" s="253" t="s">
        <v>152</v>
      </c>
    </row>
    <row r="156" s="2" customFormat="1" ht="37.8" customHeight="1">
      <c r="A156" s="40"/>
      <c r="B156" s="41"/>
      <c r="C156" s="214" t="s">
        <v>236</v>
      </c>
      <c r="D156" s="214" t="s">
        <v>154</v>
      </c>
      <c r="E156" s="215" t="s">
        <v>254</v>
      </c>
      <c r="F156" s="216" t="s">
        <v>255</v>
      </c>
      <c r="G156" s="217" t="s">
        <v>239</v>
      </c>
      <c r="H156" s="218">
        <v>362.66000000000002</v>
      </c>
      <c r="I156" s="219"/>
      <c r="J156" s="220">
        <f>ROUND(I156*H156,2)</f>
        <v>0</v>
      </c>
      <c r="K156" s="216" t="s">
        <v>158</v>
      </c>
      <c r="L156" s="46"/>
      <c r="M156" s="221" t="s">
        <v>19</v>
      </c>
      <c r="N156" s="222" t="s">
        <v>43</v>
      </c>
      <c r="O156" s="86"/>
      <c r="P156" s="223">
        <f>O156*H156</f>
        <v>0</v>
      </c>
      <c r="Q156" s="223">
        <v>0</v>
      </c>
      <c r="R156" s="223">
        <f>Q156*H156</f>
        <v>0</v>
      </c>
      <c r="S156" s="223">
        <v>0</v>
      </c>
      <c r="T156" s="224">
        <f>S156*H156</f>
        <v>0</v>
      </c>
      <c r="U156" s="40"/>
      <c r="V156" s="40"/>
      <c r="W156" s="40"/>
      <c r="X156" s="40"/>
      <c r="Y156" s="40"/>
      <c r="Z156" s="40"/>
      <c r="AA156" s="40"/>
      <c r="AB156" s="40"/>
      <c r="AC156" s="40"/>
      <c r="AD156" s="40"/>
      <c r="AE156" s="40"/>
      <c r="AR156" s="225" t="s">
        <v>159</v>
      </c>
      <c r="AT156" s="225" t="s">
        <v>154</v>
      </c>
      <c r="AU156" s="225" t="s">
        <v>81</v>
      </c>
      <c r="AY156" s="19" t="s">
        <v>152</v>
      </c>
      <c r="BE156" s="226">
        <f>IF(N156="základní",J156,0)</f>
        <v>0</v>
      </c>
      <c r="BF156" s="226">
        <f>IF(N156="snížená",J156,0)</f>
        <v>0</v>
      </c>
      <c r="BG156" s="226">
        <f>IF(N156="zákl. přenesená",J156,0)</f>
        <v>0</v>
      </c>
      <c r="BH156" s="226">
        <f>IF(N156="sníž. přenesená",J156,0)</f>
        <v>0</v>
      </c>
      <c r="BI156" s="226">
        <f>IF(N156="nulová",J156,0)</f>
        <v>0</v>
      </c>
      <c r="BJ156" s="19" t="s">
        <v>79</v>
      </c>
      <c r="BK156" s="226">
        <f>ROUND(I156*H156,2)</f>
        <v>0</v>
      </c>
      <c r="BL156" s="19" t="s">
        <v>159</v>
      </c>
      <c r="BM156" s="225" t="s">
        <v>256</v>
      </c>
    </row>
    <row r="157" s="2" customFormat="1">
      <c r="A157" s="40"/>
      <c r="B157" s="41"/>
      <c r="C157" s="42"/>
      <c r="D157" s="227" t="s">
        <v>161</v>
      </c>
      <c r="E157" s="42"/>
      <c r="F157" s="228" t="s">
        <v>257</v>
      </c>
      <c r="G157" s="42"/>
      <c r="H157" s="42"/>
      <c r="I157" s="229"/>
      <c r="J157" s="42"/>
      <c r="K157" s="42"/>
      <c r="L157" s="46"/>
      <c r="M157" s="230"/>
      <c r="N157" s="231"/>
      <c r="O157" s="86"/>
      <c r="P157" s="86"/>
      <c r="Q157" s="86"/>
      <c r="R157" s="86"/>
      <c r="S157" s="86"/>
      <c r="T157" s="87"/>
      <c r="U157" s="40"/>
      <c r="V157" s="40"/>
      <c r="W157" s="40"/>
      <c r="X157" s="40"/>
      <c r="Y157" s="40"/>
      <c r="Z157" s="40"/>
      <c r="AA157" s="40"/>
      <c r="AB157" s="40"/>
      <c r="AC157" s="40"/>
      <c r="AD157" s="40"/>
      <c r="AE157" s="40"/>
      <c r="AT157" s="19" t="s">
        <v>161</v>
      </c>
      <c r="AU157" s="19" t="s">
        <v>81</v>
      </c>
    </row>
    <row r="158" s="14" customFormat="1">
      <c r="A158" s="14"/>
      <c r="B158" s="243"/>
      <c r="C158" s="244"/>
      <c r="D158" s="234" t="s">
        <v>163</v>
      </c>
      <c r="E158" s="245" t="s">
        <v>19</v>
      </c>
      <c r="F158" s="246" t="s">
        <v>1228</v>
      </c>
      <c r="G158" s="244"/>
      <c r="H158" s="247">
        <v>89</v>
      </c>
      <c r="I158" s="248"/>
      <c r="J158" s="244"/>
      <c r="K158" s="244"/>
      <c r="L158" s="249"/>
      <c r="M158" s="250"/>
      <c r="N158" s="251"/>
      <c r="O158" s="251"/>
      <c r="P158" s="251"/>
      <c r="Q158" s="251"/>
      <c r="R158" s="251"/>
      <c r="S158" s="251"/>
      <c r="T158" s="252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T158" s="253" t="s">
        <v>163</v>
      </c>
      <c r="AU158" s="253" t="s">
        <v>81</v>
      </c>
      <c r="AV158" s="14" t="s">
        <v>81</v>
      </c>
      <c r="AW158" s="14" t="s">
        <v>33</v>
      </c>
      <c r="AX158" s="14" t="s">
        <v>72</v>
      </c>
      <c r="AY158" s="253" t="s">
        <v>152</v>
      </c>
    </row>
    <row r="159" s="14" customFormat="1">
      <c r="A159" s="14"/>
      <c r="B159" s="243"/>
      <c r="C159" s="244"/>
      <c r="D159" s="234" t="s">
        <v>163</v>
      </c>
      <c r="E159" s="245" t="s">
        <v>19</v>
      </c>
      <c r="F159" s="246" t="s">
        <v>1229</v>
      </c>
      <c r="G159" s="244"/>
      <c r="H159" s="247">
        <v>284.36000000000001</v>
      </c>
      <c r="I159" s="248"/>
      <c r="J159" s="244"/>
      <c r="K159" s="244"/>
      <c r="L159" s="249"/>
      <c r="M159" s="250"/>
      <c r="N159" s="251"/>
      <c r="O159" s="251"/>
      <c r="P159" s="251"/>
      <c r="Q159" s="251"/>
      <c r="R159" s="251"/>
      <c r="S159" s="251"/>
      <c r="T159" s="252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T159" s="253" t="s">
        <v>163</v>
      </c>
      <c r="AU159" s="253" t="s">
        <v>81</v>
      </c>
      <c r="AV159" s="14" t="s">
        <v>81</v>
      </c>
      <c r="AW159" s="14" t="s">
        <v>33</v>
      </c>
      <c r="AX159" s="14" t="s">
        <v>72</v>
      </c>
      <c r="AY159" s="253" t="s">
        <v>152</v>
      </c>
    </row>
    <row r="160" s="14" customFormat="1">
      <c r="A160" s="14"/>
      <c r="B160" s="243"/>
      <c r="C160" s="244"/>
      <c r="D160" s="234" t="s">
        <v>163</v>
      </c>
      <c r="E160" s="245" t="s">
        <v>19</v>
      </c>
      <c r="F160" s="246" t="s">
        <v>1230</v>
      </c>
      <c r="G160" s="244"/>
      <c r="H160" s="247">
        <v>-10.699999999999999</v>
      </c>
      <c r="I160" s="248"/>
      <c r="J160" s="244"/>
      <c r="K160" s="244"/>
      <c r="L160" s="249"/>
      <c r="M160" s="250"/>
      <c r="N160" s="251"/>
      <c r="O160" s="251"/>
      <c r="P160" s="251"/>
      <c r="Q160" s="251"/>
      <c r="R160" s="251"/>
      <c r="S160" s="251"/>
      <c r="T160" s="252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T160" s="253" t="s">
        <v>163</v>
      </c>
      <c r="AU160" s="253" t="s">
        <v>81</v>
      </c>
      <c r="AV160" s="14" t="s">
        <v>81</v>
      </c>
      <c r="AW160" s="14" t="s">
        <v>33</v>
      </c>
      <c r="AX160" s="14" t="s">
        <v>72</v>
      </c>
      <c r="AY160" s="253" t="s">
        <v>152</v>
      </c>
    </row>
    <row r="161" s="15" customFormat="1">
      <c r="A161" s="15"/>
      <c r="B161" s="254"/>
      <c r="C161" s="255"/>
      <c r="D161" s="234" t="s">
        <v>163</v>
      </c>
      <c r="E161" s="256" t="s">
        <v>19</v>
      </c>
      <c r="F161" s="257" t="s">
        <v>212</v>
      </c>
      <c r="G161" s="255"/>
      <c r="H161" s="258">
        <v>362.66000000000002</v>
      </c>
      <c r="I161" s="259"/>
      <c r="J161" s="255"/>
      <c r="K161" s="255"/>
      <c r="L161" s="260"/>
      <c r="M161" s="261"/>
      <c r="N161" s="262"/>
      <c r="O161" s="262"/>
      <c r="P161" s="262"/>
      <c r="Q161" s="262"/>
      <c r="R161" s="262"/>
      <c r="S161" s="262"/>
      <c r="T161" s="263"/>
      <c r="U161" s="15"/>
      <c r="V161" s="15"/>
      <c r="W161" s="15"/>
      <c r="X161" s="15"/>
      <c r="Y161" s="15"/>
      <c r="Z161" s="15"/>
      <c r="AA161" s="15"/>
      <c r="AB161" s="15"/>
      <c r="AC161" s="15"/>
      <c r="AD161" s="15"/>
      <c r="AE161" s="15"/>
      <c r="AT161" s="264" t="s">
        <v>163</v>
      </c>
      <c r="AU161" s="264" t="s">
        <v>81</v>
      </c>
      <c r="AV161" s="15" t="s">
        <v>159</v>
      </c>
      <c r="AW161" s="15" t="s">
        <v>33</v>
      </c>
      <c r="AX161" s="15" t="s">
        <v>79</v>
      </c>
      <c r="AY161" s="264" t="s">
        <v>152</v>
      </c>
    </row>
    <row r="162" s="2" customFormat="1" ht="37.8" customHeight="1">
      <c r="A162" s="40"/>
      <c r="B162" s="41"/>
      <c r="C162" s="214" t="s">
        <v>246</v>
      </c>
      <c r="D162" s="214" t="s">
        <v>154</v>
      </c>
      <c r="E162" s="215" t="s">
        <v>262</v>
      </c>
      <c r="F162" s="216" t="s">
        <v>263</v>
      </c>
      <c r="G162" s="217" t="s">
        <v>239</v>
      </c>
      <c r="H162" s="218">
        <v>5439.8999999999996</v>
      </c>
      <c r="I162" s="219"/>
      <c r="J162" s="220">
        <f>ROUND(I162*H162,2)</f>
        <v>0</v>
      </c>
      <c r="K162" s="216" t="s">
        <v>158</v>
      </c>
      <c r="L162" s="46"/>
      <c r="M162" s="221" t="s">
        <v>19</v>
      </c>
      <c r="N162" s="222" t="s">
        <v>43</v>
      </c>
      <c r="O162" s="86"/>
      <c r="P162" s="223">
        <f>O162*H162</f>
        <v>0</v>
      </c>
      <c r="Q162" s="223">
        <v>0</v>
      </c>
      <c r="R162" s="223">
        <f>Q162*H162</f>
        <v>0</v>
      </c>
      <c r="S162" s="223">
        <v>0</v>
      </c>
      <c r="T162" s="224">
        <f>S162*H162</f>
        <v>0</v>
      </c>
      <c r="U162" s="40"/>
      <c r="V162" s="40"/>
      <c r="W162" s="40"/>
      <c r="X162" s="40"/>
      <c r="Y162" s="40"/>
      <c r="Z162" s="40"/>
      <c r="AA162" s="40"/>
      <c r="AB162" s="40"/>
      <c r="AC162" s="40"/>
      <c r="AD162" s="40"/>
      <c r="AE162" s="40"/>
      <c r="AR162" s="225" t="s">
        <v>159</v>
      </c>
      <c r="AT162" s="225" t="s">
        <v>154</v>
      </c>
      <c r="AU162" s="225" t="s">
        <v>81</v>
      </c>
      <c r="AY162" s="19" t="s">
        <v>152</v>
      </c>
      <c r="BE162" s="226">
        <f>IF(N162="základní",J162,0)</f>
        <v>0</v>
      </c>
      <c r="BF162" s="226">
        <f>IF(N162="snížená",J162,0)</f>
        <v>0</v>
      </c>
      <c r="BG162" s="226">
        <f>IF(N162="zákl. přenesená",J162,0)</f>
        <v>0</v>
      </c>
      <c r="BH162" s="226">
        <f>IF(N162="sníž. přenesená",J162,0)</f>
        <v>0</v>
      </c>
      <c r="BI162" s="226">
        <f>IF(N162="nulová",J162,0)</f>
        <v>0</v>
      </c>
      <c r="BJ162" s="19" t="s">
        <v>79</v>
      </c>
      <c r="BK162" s="226">
        <f>ROUND(I162*H162,2)</f>
        <v>0</v>
      </c>
      <c r="BL162" s="19" t="s">
        <v>159</v>
      </c>
      <c r="BM162" s="225" t="s">
        <v>264</v>
      </c>
    </row>
    <row r="163" s="2" customFormat="1">
      <c r="A163" s="40"/>
      <c r="B163" s="41"/>
      <c r="C163" s="42"/>
      <c r="D163" s="227" t="s">
        <v>161</v>
      </c>
      <c r="E163" s="42"/>
      <c r="F163" s="228" t="s">
        <v>265</v>
      </c>
      <c r="G163" s="42"/>
      <c r="H163" s="42"/>
      <c r="I163" s="229"/>
      <c r="J163" s="42"/>
      <c r="K163" s="42"/>
      <c r="L163" s="46"/>
      <c r="M163" s="230"/>
      <c r="N163" s="231"/>
      <c r="O163" s="86"/>
      <c r="P163" s="86"/>
      <c r="Q163" s="86"/>
      <c r="R163" s="86"/>
      <c r="S163" s="86"/>
      <c r="T163" s="87"/>
      <c r="U163" s="40"/>
      <c r="V163" s="40"/>
      <c r="W163" s="40"/>
      <c r="X163" s="40"/>
      <c r="Y163" s="40"/>
      <c r="Z163" s="40"/>
      <c r="AA163" s="40"/>
      <c r="AB163" s="40"/>
      <c r="AC163" s="40"/>
      <c r="AD163" s="40"/>
      <c r="AE163" s="40"/>
      <c r="AT163" s="19" t="s">
        <v>161</v>
      </c>
      <c r="AU163" s="19" t="s">
        <v>81</v>
      </c>
    </row>
    <row r="164" s="14" customFormat="1">
      <c r="A164" s="14"/>
      <c r="B164" s="243"/>
      <c r="C164" s="244"/>
      <c r="D164" s="234" t="s">
        <v>163</v>
      </c>
      <c r="E164" s="245" t="s">
        <v>19</v>
      </c>
      <c r="F164" s="246" t="s">
        <v>1231</v>
      </c>
      <c r="G164" s="244"/>
      <c r="H164" s="247">
        <v>5439.8999999999996</v>
      </c>
      <c r="I164" s="248"/>
      <c r="J164" s="244"/>
      <c r="K164" s="244"/>
      <c r="L164" s="249"/>
      <c r="M164" s="250"/>
      <c r="N164" s="251"/>
      <c r="O164" s="251"/>
      <c r="P164" s="251"/>
      <c r="Q164" s="251"/>
      <c r="R164" s="251"/>
      <c r="S164" s="251"/>
      <c r="T164" s="252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T164" s="253" t="s">
        <v>163</v>
      </c>
      <c r="AU164" s="253" t="s">
        <v>81</v>
      </c>
      <c r="AV164" s="14" t="s">
        <v>81</v>
      </c>
      <c r="AW164" s="14" t="s">
        <v>33</v>
      </c>
      <c r="AX164" s="14" t="s">
        <v>79</v>
      </c>
      <c r="AY164" s="253" t="s">
        <v>152</v>
      </c>
    </row>
    <row r="165" s="2" customFormat="1" ht="24.15" customHeight="1">
      <c r="A165" s="40"/>
      <c r="B165" s="41"/>
      <c r="C165" s="214" t="s">
        <v>253</v>
      </c>
      <c r="D165" s="214" t="s">
        <v>154</v>
      </c>
      <c r="E165" s="215" t="s">
        <v>268</v>
      </c>
      <c r="F165" s="216" t="s">
        <v>269</v>
      </c>
      <c r="G165" s="217" t="s">
        <v>239</v>
      </c>
      <c r="H165" s="218">
        <v>362.66000000000002</v>
      </c>
      <c r="I165" s="219"/>
      <c r="J165" s="220">
        <f>ROUND(I165*H165,2)</f>
        <v>0</v>
      </c>
      <c r="K165" s="216" t="s">
        <v>158</v>
      </c>
      <c r="L165" s="46"/>
      <c r="M165" s="221" t="s">
        <v>19</v>
      </c>
      <c r="N165" s="222" t="s">
        <v>43</v>
      </c>
      <c r="O165" s="86"/>
      <c r="P165" s="223">
        <f>O165*H165</f>
        <v>0</v>
      </c>
      <c r="Q165" s="223">
        <v>0</v>
      </c>
      <c r="R165" s="223">
        <f>Q165*H165</f>
        <v>0</v>
      </c>
      <c r="S165" s="223">
        <v>0</v>
      </c>
      <c r="T165" s="224">
        <f>S165*H165</f>
        <v>0</v>
      </c>
      <c r="U165" s="40"/>
      <c r="V165" s="40"/>
      <c r="W165" s="40"/>
      <c r="X165" s="40"/>
      <c r="Y165" s="40"/>
      <c r="Z165" s="40"/>
      <c r="AA165" s="40"/>
      <c r="AB165" s="40"/>
      <c r="AC165" s="40"/>
      <c r="AD165" s="40"/>
      <c r="AE165" s="40"/>
      <c r="AR165" s="225" t="s">
        <v>159</v>
      </c>
      <c r="AT165" s="225" t="s">
        <v>154</v>
      </c>
      <c r="AU165" s="225" t="s">
        <v>81</v>
      </c>
      <c r="AY165" s="19" t="s">
        <v>152</v>
      </c>
      <c r="BE165" s="226">
        <f>IF(N165="základní",J165,0)</f>
        <v>0</v>
      </c>
      <c r="BF165" s="226">
        <f>IF(N165="snížená",J165,0)</f>
        <v>0</v>
      </c>
      <c r="BG165" s="226">
        <f>IF(N165="zákl. přenesená",J165,0)</f>
        <v>0</v>
      </c>
      <c r="BH165" s="226">
        <f>IF(N165="sníž. přenesená",J165,0)</f>
        <v>0</v>
      </c>
      <c r="BI165" s="226">
        <f>IF(N165="nulová",J165,0)</f>
        <v>0</v>
      </c>
      <c r="BJ165" s="19" t="s">
        <v>79</v>
      </c>
      <c r="BK165" s="226">
        <f>ROUND(I165*H165,2)</f>
        <v>0</v>
      </c>
      <c r="BL165" s="19" t="s">
        <v>159</v>
      </c>
      <c r="BM165" s="225" t="s">
        <v>270</v>
      </c>
    </row>
    <row r="166" s="2" customFormat="1">
      <c r="A166" s="40"/>
      <c r="B166" s="41"/>
      <c r="C166" s="42"/>
      <c r="D166" s="227" t="s">
        <v>161</v>
      </c>
      <c r="E166" s="42"/>
      <c r="F166" s="228" t="s">
        <v>271</v>
      </c>
      <c r="G166" s="42"/>
      <c r="H166" s="42"/>
      <c r="I166" s="229"/>
      <c r="J166" s="42"/>
      <c r="K166" s="42"/>
      <c r="L166" s="46"/>
      <c r="M166" s="230"/>
      <c r="N166" s="231"/>
      <c r="O166" s="86"/>
      <c r="P166" s="86"/>
      <c r="Q166" s="86"/>
      <c r="R166" s="86"/>
      <c r="S166" s="86"/>
      <c r="T166" s="87"/>
      <c r="U166" s="40"/>
      <c r="V166" s="40"/>
      <c r="W166" s="40"/>
      <c r="X166" s="40"/>
      <c r="Y166" s="40"/>
      <c r="Z166" s="40"/>
      <c r="AA166" s="40"/>
      <c r="AB166" s="40"/>
      <c r="AC166" s="40"/>
      <c r="AD166" s="40"/>
      <c r="AE166" s="40"/>
      <c r="AT166" s="19" t="s">
        <v>161</v>
      </c>
      <c r="AU166" s="19" t="s">
        <v>81</v>
      </c>
    </row>
    <row r="167" s="2" customFormat="1" ht="24.15" customHeight="1">
      <c r="A167" s="40"/>
      <c r="B167" s="41"/>
      <c r="C167" s="214" t="s">
        <v>261</v>
      </c>
      <c r="D167" s="214" t="s">
        <v>154</v>
      </c>
      <c r="E167" s="215" t="s">
        <v>273</v>
      </c>
      <c r="F167" s="216" t="s">
        <v>274</v>
      </c>
      <c r="G167" s="217" t="s">
        <v>239</v>
      </c>
      <c r="H167" s="218">
        <v>10.699999999999999</v>
      </c>
      <c r="I167" s="219"/>
      <c r="J167" s="220">
        <f>ROUND(I167*H167,2)</f>
        <v>0</v>
      </c>
      <c r="K167" s="216" t="s">
        <v>158</v>
      </c>
      <c r="L167" s="46"/>
      <c r="M167" s="221" t="s">
        <v>19</v>
      </c>
      <c r="N167" s="222" t="s">
        <v>43</v>
      </c>
      <c r="O167" s="86"/>
      <c r="P167" s="223">
        <f>O167*H167</f>
        <v>0</v>
      </c>
      <c r="Q167" s="223">
        <v>0</v>
      </c>
      <c r="R167" s="223">
        <f>Q167*H167</f>
        <v>0</v>
      </c>
      <c r="S167" s="223">
        <v>0</v>
      </c>
      <c r="T167" s="224">
        <f>S167*H167</f>
        <v>0</v>
      </c>
      <c r="U167" s="40"/>
      <c r="V167" s="40"/>
      <c r="W167" s="40"/>
      <c r="X167" s="40"/>
      <c r="Y167" s="40"/>
      <c r="Z167" s="40"/>
      <c r="AA167" s="40"/>
      <c r="AB167" s="40"/>
      <c r="AC167" s="40"/>
      <c r="AD167" s="40"/>
      <c r="AE167" s="40"/>
      <c r="AR167" s="225" t="s">
        <v>159</v>
      </c>
      <c r="AT167" s="225" t="s">
        <v>154</v>
      </c>
      <c r="AU167" s="225" t="s">
        <v>81</v>
      </c>
      <c r="AY167" s="19" t="s">
        <v>152</v>
      </c>
      <c r="BE167" s="226">
        <f>IF(N167="základní",J167,0)</f>
        <v>0</v>
      </c>
      <c r="BF167" s="226">
        <f>IF(N167="snížená",J167,0)</f>
        <v>0</v>
      </c>
      <c r="BG167" s="226">
        <f>IF(N167="zákl. přenesená",J167,0)</f>
        <v>0</v>
      </c>
      <c r="BH167" s="226">
        <f>IF(N167="sníž. přenesená",J167,0)</f>
        <v>0</v>
      </c>
      <c r="BI167" s="226">
        <f>IF(N167="nulová",J167,0)</f>
        <v>0</v>
      </c>
      <c r="BJ167" s="19" t="s">
        <v>79</v>
      </c>
      <c r="BK167" s="226">
        <f>ROUND(I167*H167,2)</f>
        <v>0</v>
      </c>
      <c r="BL167" s="19" t="s">
        <v>159</v>
      </c>
      <c r="BM167" s="225" t="s">
        <v>275</v>
      </c>
    </row>
    <row r="168" s="2" customFormat="1">
      <c r="A168" s="40"/>
      <c r="B168" s="41"/>
      <c r="C168" s="42"/>
      <c r="D168" s="227" t="s">
        <v>161</v>
      </c>
      <c r="E168" s="42"/>
      <c r="F168" s="228" t="s">
        <v>276</v>
      </c>
      <c r="G168" s="42"/>
      <c r="H168" s="42"/>
      <c r="I168" s="229"/>
      <c r="J168" s="42"/>
      <c r="K168" s="42"/>
      <c r="L168" s="46"/>
      <c r="M168" s="230"/>
      <c r="N168" s="231"/>
      <c r="O168" s="86"/>
      <c r="P168" s="86"/>
      <c r="Q168" s="86"/>
      <c r="R168" s="86"/>
      <c r="S168" s="86"/>
      <c r="T168" s="87"/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  <c r="AE168" s="40"/>
      <c r="AT168" s="19" t="s">
        <v>161</v>
      </c>
      <c r="AU168" s="19" t="s">
        <v>81</v>
      </c>
    </row>
    <row r="169" s="13" customFormat="1">
      <c r="A169" s="13"/>
      <c r="B169" s="232"/>
      <c r="C169" s="233"/>
      <c r="D169" s="234" t="s">
        <v>163</v>
      </c>
      <c r="E169" s="235" t="s">
        <v>19</v>
      </c>
      <c r="F169" s="236" t="s">
        <v>277</v>
      </c>
      <c r="G169" s="233"/>
      <c r="H169" s="235" t="s">
        <v>19</v>
      </c>
      <c r="I169" s="237"/>
      <c r="J169" s="233"/>
      <c r="K169" s="233"/>
      <c r="L169" s="238"/>
      <c r="M169" s="239"/>
      <c r="N169" s="240"/>
      <c r="O169" s="240"/>
      <c r="P169" s="240"/>
      <c r="Q169" s="240"/>
      <c r="R169" s="240"/>
      <c r="S169" s="240"/>
      <c r="T169" s="241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42" t="s">
        <v>163</v>
      </c>
      <c r="AU169" s="242" t="s">
        <v>81</v>
      </c>
      <c r="AV169" s="13" t="s">
        <v>79</v>
      </c>
      <c r="AW169" s="13" t="s">
        <v>33</v>
      </c>
      <c r="AX169" s="13" t="s">
        <v>72</v>
      </c>
      <c r="AY169" s="242" t="s">
        <v>152</v>
      </c>
    </row>
    <row r="170" s="14" customFormat="1">
      <c r="A170" s="14"/>
      <c r="B170" s="243"/>
      <c r="C170" s="244"/>
      <c r="D170" s="234" t="s">
        <v>163</v>
      </c>
      <c r="E170" s="245" t="s">
        <v>19</v>
      </c>
      <c r="F170" s="246" t="s">
        <v>1232</v>
      </c>
      <c r="G170" s="244"/>
      <c r="H170" s="247">
        <v>5.2999999999999998</v>
      </c>
      <c r="I170" s="248"/>
      <c r="J170" s="244"/>
      <c r="K170" s="244"/>
      <c r="L170" s="249"/>
      <c r="M170" s="250"/>
      <c r="N170" s="251"/>
      <c r="O170" s="251"/>
      <c r="P170" s="251"/>
      <c r="Q170" s="251"/>
      <c r="R170" s="251"/>
      <c r="S170" s="251"/>
      <c r="T170" s="252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T170" s="253" t="s">
        <v>163</v>
      </c>
      <c r="AU170" s="253" t="s">
        <v>81</v>
      </c>
      <c r="AV170" s="14" t="s">
        <v>81</v>
      </c>
      <c r="AW170" s="14" t="s">
        <v>33</v>
      </c>
      <c r="AX170" s="14" t="s">
        <v>72</v>
      </c>
      <c r="AY170" s="253" t="s">
        <v>152</v>
      </c>
    </row>
    <row r="171" s="13" customFormat="1">
      <c r="A171" s="13"/>
      <c r="B171" s="232"/>
      <c r="C171" s="233"/>
      <c r="D171" s="234" t="s">
        <v>163</v>
      </c>
      <c r="E171" s="235" t="s">
        <v>19</v>
      </c>
      <c r="F171" s="236" t="s">
        <v>279</v>
      </c>
      <c r="G171" s="233"/>
      <c r="H171" s="235" t="s">
        <v>19</v>
      </c>
      <c r="I171" s="237"/>
      <c r="J171" s="233"/>
      <c r="K171" s="233"/>
      <c r="L171" s="238"/>
      <c r="M171" s="239"/>
      <c r="N171" s="240"/>
      <c r="O171" s="240"/>
      <c r="P171" s="240"/>
      <c r="Q171" s="240"/>
      <c r="R171" s="240"/>
      <c r="S171" s="240"/>
      <c r="T171" s="241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42" t="s">
        <v>163</v>
      </c>
      <c r="AU171" s="242" t="s">
        <v>81</v>
      </c>
      <c r="AV171" s="13" t="s">
        <v>79</v>
      </c>
      <c r="AW171" s="13" t="s">
        <v>33</v>
      </c>
      <c r="AX171" s="13" t="s">
        <v>72</v>
      </c>
      <c r="AY171" s="242" t="s">
        <v>152</v>
      </c>
    </row>
    <row r="172" s="14" customFormat="1">
      <c r="A172" s="14"/>
      <c r="B172" s="243"/>
      <c r="C172" s="244"/>
      <c r="D172" s="234" t="s">
        <v>163</v>
      </c>
      <c r="E172" s="245" t="s">
        <v>19</v>
      </c>
      <c r="F172" s="246" t="s">
        <v>1233</v>
      </c>
      <c r="G172" s="244"/>
      <c r="H172" s="247">
        <v>5.4000000000000004</v>
      </c>
      <c r="I172" s="248"/>
      <c r="J172" s="244"/>
      <c r="K172" s="244"/>
      <c r="L172" s="249"/>
      <c r="M172" s="250"/>
      <c r="N172" s="251"/>
      <c r="O172" s="251"/>
      <c r="P172" s="251"/>
      <c r="Q172" s="251"/>
      <c r="R172" s="251"/>
      <c r="S172" s="251"/>
      <c r="T172" s="252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T172" s="253" t="s">
        <v>163</v>
      </c>
      <c r="AU172" s="253" t="s">
        <v>81</v>
      </c>
      <c r="AV172" s="14" t="s">
        <v>81</v>
      </c>
      <c r="AW172" s="14" t="s">
        <v>33</v>
      </c>
      <c r="AX172" s="14" t="s">
        <v>72</v>
      </c>
      <c r="AY172" s="253" t="s">
        <v>152</v>
      </c>
    </row>
    <row r="173" s="15" customFormat="1">
      <c r="A173" s="15"/>
      <c r="B173" s="254"/>
      <c r="C173" s="255"/>
      <c r="D173" s="234" t="s">
        <v>163</v>
      </c>
      <c r="E173" s="256" t="s">
        <v>19</v>
      </c>
      <c r="F173" s="257" t="s">
        <v>212</v>
      </c>
      <c r="G173" s="255"/>
      <c r="H173" s="258">
        <v>10.699999999999999</v>
      </c>
      <c r="I173" s="259"/>
      <c r="J173" s="255"/>
      <c r="K173" s="255"/>
      <c r="L173" s="260"/>
      <c r="M173" s="261"/>
      <c r="N173" s="262"/>
      <c r="O173" s="262"/>
      <c r="P173" s="262"/>
      <c r="Q173" s="262"/>
      <c r="R173" s="262"/>
      <c r="S173" s="262"/>
      <c r="T173" s="263"/>
      <c r="U173" s="15"/>
      <c r="V173" s="15"/>
      <c r="W173" s="15"/>
      <c r="X173" s="15"/>
      <c r="Y173" s="15"/>
      <c r="Z173" s="15"/>
      <c r="AA173" s="15"/>
      <c r="AB173" s="15"/>
      <c r="AC173" s="15"/>
      <c r="AD173" s="15"/>
      <c r="AE173" s="15"/>
      <c r="AT173" s="264" t="s">
        <v>163</v>
      </c>
      <c r="AU173" s="264" t="s">
        <v>81</v>
      </c>
      <c r="AV173" s="15" t="s">
        <v>159</v>
      </c>
      <c r="AW173" s="15" t="s">
        <v>33</v>
      </c>
      <c r="AX173" s="15" t="s">
        <v>79</v>
      </c>
      <c r="AY173" s="264" t="s">
        <v>152</v>
      </c>
    </row>
    <row r="174" s="2" customFormat="1" ht="24.15" customHeight="1">
      <c r="A174" s="40"/>
      <c r="B174" s="41"/>
      <c r="C174" s="214" t="s">
        <v>267</v>
      </c>
      <c r="D174" s="214" t="s">
        <v>154</v>
      </c>
      <c r="E174" s="215" t="s">
        <v>280</v>
      </c>
      <c r="F174" s="216" t="s">
        <v>281</v>
      </c>
      <c r="G174" s="217" t="s">
        <v>282</v>
      </c>
      <c r="H174" s="218">
        <v>652.78800000000001</v>
      </c>
      <c r="I174" s="219"/>
      <c r="J174" s="220">
        <f>ROUND(I174*H174,2)</f>
        <v>0</v>
      </c>
      <c r="K174" s="216" t="s">
        <v>158</v>
      </c>
      <c r="L174" s="46"/>
      <c r="M174" s="221" t="s">
        <v>19</v>
      </c>
      <c r="N174" s="222" t="s">
        <v>43</v>
      </c>
      <c r="O174" s="86"/>
      <c r="P174" s="223">
        <f>O174*H174</f>
        <v>0</v>
      </c>
      <c r="Q174" s="223">
        <v>0</v>
      </c>
      <c r="R174" s="223">
        <f>Q174*H174</f>
        <v>0</v>
      </c>
      <c r="S174" s="223">
        <v>0</v>
      </c>
      <c r="T174" s="224">
        <f>S174*H174</f>
        <v>0</v>
      </c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  <c r="AE174" s="40"/>
      <c r="AR174" s="225" t="s">
        <v>159</v>
      </c>
      <c r="AT174" s="225" t="s">
        <v>154</v>
      </c>
      <c r="AU174" s="225" t="s">
        <v>81</v>
      </c>
      <c r="AY174" s="19" t="s">
        <v>152</v>
      </c>
      <c r="BE174" s="226">
        <f>IF(N174="základní",J174,0)</f>
        <v>0</v>
      </c>
      <c r="BF174" s="226">
        <f>IF(N174="snížená",J174,0)</f>
        <v>0</v>
      </c>
      <c r="BG174" s="226">
        <f>IF(N174="zákl. přenesená",J174,0)</f>
        <v>0</v>
      </c>
      <c r="BH174" s="226">
        <f>IF(N174="sníž. přenesená",J174,0)</f>
        <v>0</v>
      </c>
      <c r="BI174" s="226">
        <f>IF(N174="nulová",J174,0)</f>
        <v>0</v>
      </c>
      <c r="BJ174" s="19" t="s">
        <v>79</v>
      </c>
      <c r="BK174" s="226">
        <f>ROUND(I174*H174,2)</f>
        <v>0</v>
      </c>
      <c r="BL174" s="19" t="s">
        <v>159</v>
      </c>
      <c r="BM174" s="225" t="s">
        <v>283</v>
      </c>
    </row>
    <row r="175" s="2" customFormat="1">
      <c r="A175" s="40"/>
      <c r="B175" s="41"/>
      <c r="C175" s="42"/>
      <c r="D175" s="227" t="s">
        <v>161</v>
      </c>
      <c r="E175" s="42"/>
      <c r="F175" s="228" t="s">
        <v>284</v>
      </c>
      <c r="G175" s="42"/>
      <c r="H175" s="42"/>
      <c r="I175" s="229"/>
      <c r="J175" s="42"/>
      <c r="K175" s="42"/>
      <c r="L175" s="46"/>
      <c r="M175" s="230"/>
      <c r="N175" s="231"/>
      <c r="O175" s="86"/>
      <c r="P175" s="86"/>
      <c r="Q175" s="86"/>
      <c r="R175" s="86"/>
      <c r="S175" s="86"/>
      <c r="T175" s="87"/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  <c r="AE175" s="40"/>
      <c r="AT175" s="19" t="s">
        <v>161</v>
      </c>
      <c r="AU175" s="19" t="s">
        <v>81</v>
      </c>
    </row>
    <row r="176" s="14" customFormat="1">
      <c r="A176" s="14"/>
      <c r="B176" s="243"/>
      <c r="C176" s="244"/>
      <c r="D176" s="234" t="s">
        <v>163</v>
      </c>
      <c r="E176" s="245" t="s">
        <v>19</v>
      </c>
      <c r="F176" s="246" t="s">
        <v>1234</v>
      </c>
      <c r="G176" s="244"/>
      <c r="H176" s="247">
        <v>652.78800000000001</v>
      </c>
      <c r="I176" s="248"/>
      <c r="J176" s="244"/>
      <c r="K176" s="244"/>
      <c r="L176" s="249"/>
      <c r="M176" s="250"/>
      <c r="N176" s="251"/>
      <c r="O176" s="251"/>
      <c r="P176" s="251"/>
      <c r="Q176" s="251"/>
      <c r="R176" s="251"/>
      <c r="S176" s="251"/>
      <c r="T176" s="252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T176" s="253" t="s">
        <v>163</v>
      </c>
      <c r="AU176" s="253" t="s">
        <v>81</v>
      </c>
      <c r="AV176" s="14" t="s">
        <v>81</v>
      </c>
      <c r="AW176" s="14" t="s">
        <v>33</v>
      </c>
      <c r="AX176" s="14" t="s">
        <v>79</v>
      </c>
      <c r="AY176" s="253" t="s">
        <v>152</v>
      </c>
    </row>
    <row r="177" s="2" customFormat="1" ht="24.15" customHeight="1">
      <c r="A177" s="40"/>
      <c r="B177" s="41"/>
      <c r="C177" s="214" t="s">
        <v>272</v>
      </c>
      <c r="D177" s="214" t="s">
        <v>154</v>
      </c>
      <c r="E177" s="215" t="s">
        <v>286</v>
      </c>
      <c r="F177" s="216" t="s">
        <v>287</v>
      </c>
      <c r="G177" s="217" t="s">
        <v>239</v>
      </c>
      <c r="H177" s="218">
        <v>362.66000000000002</v>
      </c>
      <c r="I177" s="219"/>
      <c r="J177" s="220">
        <f>ROUND(I177*H177,2)</f>
        <v>0</v>
      </c>
      <c r="K177" s="216" t="s">
        <v>158</v>
      </c>
      <c r="L177" s="46"/>
      <c r="M177" s="221" t="s">
        <v>19</v>
      </c>
      <c r="N177" s="222" t="s">
        <v>43</v>
      </c>
      <c r="O177" s="86"/>
      <c r="P177" s="223">
        <f>O177*H177</f>
        <v>0</v>
      </c>
      <c r="Q177" s="223">
        <v>0</v>
      </c>
      <c r="R177" s="223">
        <f>Q177*H177</f>
        <v>0</v>
      </c>
      <c r="S177" s="223">
        <v>0</v>
      </c>
      <c r="T177" s="224">
        <f>S177*H177</f>
        <v>0</v>
      </c>
      <c r="U177" s="40"/>
      <c r="V177" s="40"/>
      <c r="W177" s="40"/>
      <c r="X177" s="40"/>
      <c r="Y177" s="40"/>
      <c r="Z177" s="40"/>
      <c r="AA177" s="40"/>
      <c r="AB177" s="40"/>
      <c r="AC177" s="40"/>
      <c r="AD177" s="40"/>
      <c r="AE177" s="40"/>
      <c r="AR177" s="225" t="s">
        <v>159</v>
      </c>
      <c r="AT177" s="225" t="s">
        <v>154</v>
      </c>
      <c r="AU177" s="225" t="s">
        <v>81</v>
      </c>
      <c r="AY177" s="19" t="s">
        <v>152</v>
      </c>
      <c r="BE177" s="226">
        <f>IF(N177="základní",J177,0)</f>
        <v>0</v>
      </c>
      <c r="BF177" s="226">
        <f>IF(N177="snížená",J177,0)</f>
        <v>0</v>
      </c>
      <c r="BG177" s="226">
        <f>IF(N177="zákl. přenesená",J177,0)</f>
        <v>0</v>
      </c>
      <c r="BH177" s="226">
        <f>IF(N177="sníž. přenesená",J177,0)</f>
        <v>0</v>
      </c>
      <c r="BI177" s="226">
        <f>IF(N177="nulová",J177,0)</f>
        <v>0</v>
      </c>
      <c r="BJ177" s="19" t="s">
        <v>79</v>
      </c>
      <c r="BK177" s="226">
        <f>ROUND(I177*H177,2)</f>
        <v>0</v>
      </c>
      <c r="BL177" s="19" t="s">
        <v>159</v>
      </c>
      <c r="BM177" s="225" t="s">
        <v>288</v>
      </c>
    </row>
    <row r="178" s="2" customFormat="1">
      <c r="A178" s="40"/>
      <c r="B178" s="41"/>
      <c r="C178" s="42"/>
      <c r="D178" s="227" t="s">
        <v>161</v>
      </c>
      <c r="E178" s="42"/>
      <c r="F178" s="228" t="s">
        <v>289</v>
      </c>
      <c r="G178" s="42"/>
      <c r="H178" s="42"/>
      <c r="I178" s="229"/>
      <c r="J178" s="42"/>
      <c r="K178" s="42"/>
      <c r="L178" s="46"/>
      <c r="M178" s="230"/>
      <c r="N178" s="231"/>
      <c r="O178" s="86"/>
      <c r="P178" s="86"/>
      <c r="Q178" s="86"/>
      <c r="R178" s="86"/>
      <c r="S178" s="86"/>
      <c r="T178" s="87"/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  <c r="AE178" s="40"/>
      <c r="AT178" s="19" t="s">
        <v>161</v>
      </c>
      <c r="AU178" s="19" t="s">
        <v>81</v>
      </c>
    </row>
    <row r="179" s="14" customFormat="1">
      <c r="A179" s="14"/>
      <c r="B179" s="243"/>
      <c r="C179" s="244"/>
      <c r="D179" s="234" t="s">
        <v>163</v>
      </c>
      <c r="E179" s="245" t="s">
        <v>19</v>
      </c>
      <c r="F179" s="246" t="s">
        <v>1235</v>
      </c>
      <c r="G179" s="244"/>
      <c r="H179" s="247">
        <v>362.66000000000002</v>
      </c>
      <c r="I179" s="248"/>
      <c r="J179" s="244"/>
      <c r="K179" s="244"/>
      <c r="L179" s="249"/>
      <c r="M179" s="250"/>
      <c r="N179" s="251"/>
      <c r="O179" s="251"/>
      <c r="P179" s="251"/>
      <c r="Q179" s="251"/>
      <c r="R179" s="251"/>
      <c r="S179" s="251"/>
      <c r="T179" s="252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T179" s="253" t="s">
        <v>163</v>
      </c>
      <c r="AU179" s="253" t="s">
        <v>81</v>
      </c>
      <c r="AV179" s="14" t="s">
        <v>81</v>
      </c>
      <c r="AW179" s="14" t="s">
        <v>33</v>
      </c>
      <c r="AX179" s="14" t="s">
        <v>79</v>
      </c>
      <c r="AY179" s="253" t="s">
        <v>152</v>
      </c>
    </row>
    <row r="180" s="2" customFormat="1" ht="24.15" customHeight="1">
      <c r="A180" s="40"/>
      <c r="B180" s="41"/>
      <c r="C180" s="214" t="s">
        <v>165</v>
      </c>
      <c r="D180" s="214" t="s">
        <v>154</v>
      </c>
      <c r="E180" s="215" t="s">
        <v>292</v>
      </c>
      <c r="F180" s="216" t="s">
        <v>293</v>
      </c>
      <c r="G180" s="217" t="s">
        <v>182</v>
      </c>
      <c r="H180" s="218">
        <v>208.69999999999999</v>
      </c>
      <c r="I180" s="219"/>
      <c r="J180" s="220">
        <f>ROUND(I180*H180,2)</f>
        <v>0</v>
      </c>
      <c r="K180" s="216" t="s">
        <v>158</v>
      </c>
      <c r="L180" s="46"/>
      <c r="M180" s="221" t="s">
        <v>19</v>
      </c>
      <c r="N180" s="222" t="s">
        <v>43</v>
      </c>
      <c r="O180" s="86"/>
      <c r="P180" s="223">
        <f>O180*H180</f>
        <v>0</v>
      </c>
      <c r="Q180" s="223">
        <v>0</v>
      </c>
      <c r="R180" s="223">
        <f>Q180*H180</f>
        <v>0</v>
      </c>
      <c r="S180" s="223">
        <v>0</v>
      </c>
      <c r="T180" s="224">
        <f>S180*H180</f>
        <v>0</v>
      </c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  <c r="AE180" s="40"/>
      <c r="AR180" s="225" t="s">
        <v>159</v>
      </c>
      <c r="AT180" s="225" t="s">
        <v>154</v>
      </c>
      <c r="AU180" s="225" t="s">
        <v>81</v>
      </c>
      <c r="AY180" s="19" t="s">
        <v>152</v>
      </c>
      <c r="BE180" s="226">
        <f>IF(N180="základní",J180,0)</f>
        <v>0</v>
      </c>
      <c r="BF180" s="226">
        <f>IF(N180="snížená",J180,0)</f>
        <v>0</v>
      </c>
      <c r="BG180" s="226">
        <f>IF(N180="zákl. přenesená",J180,0)</f>
        <v>0</v>
      </c>
      <c r="BH180" s="226">
        <f>IF(N180="sníž. přenesená",J180,0)</f>
        <v>0</v>
      </c>
      <c r="BI180" s="226">
        <f>IF(N180="nulová",J180,0)</f>
        <v>0</v>
      </c>
      <c r="BJ180" s="19" t="s">
        <v>79</v>
      </c>
      <c r="BK180" s="226">
        <f>ROUND(I180*H180,2)</f>
        <v>0</v>
      </c>
      <c r="BL180" s="19" t="s">
        <v>159</v>
      </c>
      <c r="BM180" s="225" t="s">
        <v>294</v>
      </c>
    </row>
    <row r="181" s="2" customFormat="1">
      <c r="A181" s="40"/>
      <c r="B181" s="41"/>
      <c r="C181" s="42"/>
      <c r="D181" s="227" t="s">
        <v>161</v>
      </c>
      <c r="E181" s="42"/>
      <c r="F181" s="228" t="s">
        <v>295</v>
      </c>
      <c r="G181" s="42"/>
      <c r="H181" s="42"/>
      <c r="I181" s="229"/>
      <c r="J181" s="42"/>
      <c r="K181" s="42"/>
      <c r="L181" s="46"/>
      <c r="M181" s="230"/>
      <c r="N181" s="231"/>
      <c r="O181" s="86"/>
      <c r="P181" s="86"/>
      <c r="Q181" s="86"/>
      <c r="R181" s="86"/>
      <c r="S181" s="86"/>
      <c r="T181" s="87"/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  <c r="AE181" s="40"/>
      <c r="AT181" s="19" t="s">
        <v>161</v>
      </c>
      <c r="AU181" s="19" t="s">
        <v>81</v>
      </c>
    </row>
    <row r="182" s="14" customFormat="1">
      <c r="A182" s="14"/>
      <c r="B182" s="243"/>
      <c r="C182" s="244"/>
      <c r="D182" s="234" t="s">
        <v>163</v>
      </c>
      <c r="E182" s="245" t="s">
        <v>19</v>
      </c>
      <c r="F182" s="246" t="s">
        <v>1236</v>
      </c>
      <c r="G182" s="244"/>
      <c r="H182" s="247">
        <v>208.69999999999999</v>
      </c>
      <c r="I182" s="248"/>
      <c r="J182" s="244"/>
      <c r="K182" s="244"/>
      <c r="L182" s="249"/>
      <c r="M182" s="250"/>
      <c r="N182" s="251"/>
      <c r="O182" s="251"/>
      <c r="P182" s="251"/>
      <c r="Q182" s="251"/>
      <c r="R182" s="251"/>
      <c r="S182" s="251"/>
      <c r="T182" s="252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T182" s="253" t="s">
        <v>163</v>
      </c>
      <c r="AU182" s="253" t="s">
        <v>81</v>
      </c>
      <c r="AV182" s="14" t="s">
        <v>81</v>
      </c>
      <c r="AW182" s="14" t="s">
        <v>33</v>
      </c>
      <c r="AX182" s="14" t="s">
        <v>79</v>
      </c>
      <c r="AY182" s="253" t="s">
        <v>152</v>
      </c>
    </row>
    <row r="183" s="2" customFormat="1" ht="16.5" customHeight="1">
      <c r="A183" s="40"/>
      <c r="B183" s="41"/>
      <c r="C183" s="265" t="s">
        <v>7</v>
      </c>
      <c r="D183" s="265" t="s">
        <v>298</v>
      </c>
      <c r="E183" s="266" t="s">
        <v>299</v>
      </c>
      <c r="F183" s="267" t="s">
        <v>300</v>
      </c>
      <c r="G183" s="268" t="s">
        <v>301</v>
      </c>
      <c r="H183" s="269">
        <v>4.1740000000000004</v>
      </c>
      <c r="I183" s="270"/>
      <c r="J183" s="271">
        <f>ROUND(I183*H183,2)</f>
        <v>0</v>
      </c>
      <c r="K183" s="267" t="s">
        <v>158</v>
      </c>
      <c r="L183" s="272"/>
      <c r="M183" s="273" t="s">
        <v>19</v>
      </c>
      <c r="N183" s="274" t="s">
        <v>43</v>
      </c>
      <c r="O183" s="86"/>
      <c r="P183" s="223">
        <f>O183*H183</f>
        <v>0</v>
      </c>
      <c r="Q183" s="223">
        <v>0.001</v>
      </c>
      <c r="R183" s="223">
        <f>Q183*H183</f>
        <v>0.0041740000000000006</v>
      </c>
      <c r="S183" s="223">
        <v>0</v>
      </c>
      <c r="T183" s="224">
        <f>S183*H183</f>
        <v>0</v>
      </c>
      <c r="U183" s="40"/>
      <c r="V183" s="40"/>
      <c r="W183" s="40"/>
      <c r="X183" s="40"/>
      <c r="Y183" s="40"/>
      <c r="Z183" s="40"/>
      <c r="AA183" s="40"/>
      <c r="AB183" s="40"/>
      <c r="AC183" s="40"/>
      <c r="AD183" s="40"/>
      <c r="AE183" s="40"/>
      <c r="AR183" s="225" t="s">
        <v>199</v>
      </c>
      <c r="AT183" s="225" t="s">
        <v>298</v>
      </c>
      <c r="AU183" s="225" t="s">
        <v>81</v>
      </c>
      <c r="AY183" s="19" t="s">
        <v>152</v>
      </c>
      <c r="BE183" s="226">
        <f>IF(N183="základní",J183,0)</f>
        <v>0</v>
      </c>
      <c r="BF183" s="226">
        <f>IF(N183="snížená",J183,0)</f>
        <v>0</v>
      </c>
      <c r="BG183" s="226">
        <f>IF(N183="zákl. přenesená",J183,0)</f>
        <v>0</v>
      </c>
      <c r="BH183" s="226">
        <f>IF(N183="sníž. přenesená",J183,0)</f>
        <v>0</v>
      </c>
      <c r="BI183" s="226">
        <f>IF(N183="nulová",J183,0)</f>
        <v>0</v>
      </c>
      <c r="BJ183" s="19" t="s">
        <v>79</v>
      </c>
      <c r="BK183" s="226">
        <f>ROUND(I183*H183,2)</f>
        <v>0</v>
      </c>
      <c r="BL183" s="19" t="s">
        <v>159</v>
      </c>
      <c r="BM183" s="225" t="s">
        <v>302</v>
      </c>
    </row>
    <row r="184" s="14" customFormat="1">
      <c r="A184" s="14"/>
      <c r="B184" s="243"/>
      <c r="C184" s="244"/>
      <c r="D184" s="234" t="s">
        <v>163</v>
      </c>
      <c r="E184" s="244"/>
      <c r="F184" s="246" t="s">
        <v>1237</v>
      </c>
      <c r="G184" s="244"/>
      <c r="H184" s="247">
        <v>4.1740000000000004</v>
      </c>
      <c r="I184" s="248"/>
      <c r="J184" s="244"/>
      <c r="K184" s="244"/>
      <c r="L184" s="249"/>
      <c r="M184" s="250"/>
      <c r="N184" s="251"/>
      <c r="O184" s="251"/>
      <c r="P184" s="251"/>
      <c r="Q184" s="251"/>
      <c r="R184" s="251"/>
      <c r="S184" s="251"/>
      <c r="T184" s="252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T184" s="253" t="s">
        <v>163</v>
      </c>
      <c r="AU184" s="253" t="s">
        <v>81</v>
      </c>
      <c r="AV184" s="14" t="s">
        <v>81</v>
      </c>
      <c r="AW184" s="14" t="s">
        <v>4</v>
      </c>
      <c r="AX184" s="14" t="s">
        <v>79</v>
      </c>
      <c r="AY184" s="253" t="s">
        <v>152</v>
      </c>
    </row>
    <row r="185" s="2" customFormat="1" ht="21.75" customHeight="1">
      <c r="A185" s="40"/>
      <c r="B185" s="41"/>
      <c r="C185" s="214" t="s">
        <v>291</v>
      </c>
      <c r="D185" s="214" t="s">
        <v>154</v>
      </c>
      <c r="E185" s="215" t="s">
        <v>305</v>
      </c>
      <c r="F185" s="216" t="s">
        <v>306</v>
      </c>
      <c r="G185" s="217" t="s">
        <v>182</v>
      </c>
      <c r="H185" s="218">
        <v>1682.0999999999999</v>
      </c>
      <c r="I185" s="219"/>
      <c r="J185" s="220">
        <f>ROUND(I185*H185,2)</f>
        <v>0</v>
      </c>
      <c r="K185" s="216" t="s">
        <v>158</v>
      </c>
      <c r="L185" s="46"/>
      <c r="M185" s="221" t="s">
        <v>19</v>
      </c>
      <c r="N185" s="222" t="s">
        <v>43</v>
      </c>
      <c r="O185" s="86"/>
      <c r="P185" s="223">
        <f>O185*H185</f>
        <v>0</v>
      </c>
      <c r="Q185" s="223">
        <v>0</v>
      </c>
      <c r="R185" s="223">
        <f>Q185*H185</f>
        <v>0</v>
      </c>
      <c r="S185" s="223">
        <v>0</v>
      </c>
      <c r="T185" s="224">
        <f>S185*H185</f>
        <v>0</v>
      </c>
      <c r="U185" s="40"/>
      <c r="V185" s="40"/>
      <c r="W185" s="40"/>
      <c r="X185" s="40"/>
      <c r="Y185" s="40"/>
      <c r="Z185" s="40"/>
      <c r="AA185" s="40"/>
      <c r="AB185" s="40"/>
      <c r="AC185" s="40"/>
      <c r="AD185" s="40"/>
      <c r="AE185" s="40"/>
      <c r="AR185" s="225" t="s">
        <v>159</v>
      </c>
      <c r="AT185" s="225" t="s">
        <v>154</v>
      </c>
      <c r="AU185" s="225" t="s">
        <v>81</v>
      </c>
      <c r="AY185" s="19" t="s">
        <v>152</v>
      </c>
      <c r="BE185" s="226">
        <f>IF(N185="základní",J185,0)</f>
        <v>0</v>
      </c>
      <c r="BF185" s="226">
        <f>IF(N185="snížená",J185,0)</f>
        <v>0</v>
      </c>
      <c r="BG185" s="226">
        <f>IF(N185="zákl. přenesená",J185,0)</f>
        <v>0</v>
      </c>
      <c r="BH185" s="226">
        <f>IF(N185="sníž. přenesená",J185,0)</f>
        <v>0</v>
      </c>
      <c r="BI185" s="226">
        <f>IF(N185="nulová",J185,0)</f>
        <v>0</v>
      </c>
      <c r="BJ185" s="19" t="s">
        <v>79</v>
      </c>
      <c r="BK185" s="226">
        <f>ROUND(I185*H185,2)</f>
        <v>0</v>
      </c>
      <c r="BL185" s="19" t="s">
        <v>159</v>
      </c>
      <c r="BM185" s="225" t="s">
        <v>307</v>
      </c>
    </row>
    <row r="186" s="2" customFormat="1">
      <c r="A186" s="40"/>
      <c r="B186" s="41"/>
      <c r="C186" s="42"/>
      <c r="D186" s="227" t="s">
        <v>161</v>
      </c>
      <c r="E186" s="42"/>
      <c r="F186" s="228" t="s">
        <v>308</v>
      </c>
      <c r="G186" s="42"/>
      <c r="H186" s="42"/>
      <c r="I186" s="229"/>
      <c r="J186" s="42"/>
      <c r="K186" s="42"/>
      <c r="L186" s="46"/>
      <c r="M186" s="230"/>
      <c r="N186" s="231"/>
      <c r="O186" s="86"/>
      <c r="P186" s="86"/>
      <c r="Q186" s="86"/>
      <c r="R186" s="86"/>
      <c r="S186" s="86"/>
      <c r="T186" s="87"/>
      <c r="U186" s="40"/>
      <c r="V186" s="40"/>
      <c r="W186" s="40"/>
      <c r="X186" s="40"/>
      <c r="Y186" s="40"/>
      <c r="Z186" s="40"/>
      <c r="AA186" s="40"/>
      <c r="AB186" s="40"/>
      <c r="AC186" s="40"/>
      <c r="AD186" s="40"/>
      <c r="AE186" s="40"/>
      <c r="AT186" s="19" t="s">
        <v>161</v>
      </c>
      <c r="AU186" s="19" t="s">
        <v>81</v>
      </c>
    </row>
    <row r="187" s="13" customFormat="1">
      <c r="A187" s="13"/>
      <c r="B187" s="232"/>
      <c r="C187" s="233"/>
      <c r="D187" s="234" t="s">
        <v>163</v>
      </c>
      <c r="E187" s="235" t="s">
        <v>19</v>
      </c>
      <c r="F187" s="236" t="s">
        <v>309</v>
      </c>
      <c r="G187" s="233"/>
      <c r="H187" s="235" t="s">
        <v>19</v>
      </c>
      <c r="I187" s="237"/>
      <c r="J187" s="233"/>
      <c r="K187" s="233"/>
      <c r="L187" s="238"/>
      <c r="M187" s="239"/>
      <c r="N187" s="240"/>
      <c r="O187" s="240"/>
      <c r="P187" s="240"/>
      <c r="Q187" s="240"/>
      <c r="R187" s="240"/>
      <c r="S187" s="240"/>
      <c r="T187" s="241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42" t="s">
        <v>163</v>
      </c>
      <c r="AU187" s="242" t="s">
        <v>81</v>
      </c>
      <c r="AV187" s="13" t="s">
        <v>79</v>
      </c>
      <c r="AW187" s="13" t="s">
        <v>33</v>
      </c>
      <c r="AX187" s="13" t="s">
        <v>72</v>
      </c>
      <c r="AY187" s="242" t="s">
        <v>152</v>
      </c>
    </row>
    <row r="188" s="14" customFormat="1">
      <c r="A188" s="14"/>
      <c r="B188" s="243"/>
      <c r="C188" s="244"/>
      <c r="D188" s="234" t="s">
        <v>163</v>
      </c>
      <c r="E188" s="245" t="s">
        <v>19</v>
      </c>
      <c r="F188" s="246" t="s">
        <v>1238</v>
      </c>
      <c r="G188" s="244"/>
      <c r="H188" s="247">
        <v>1682.0999999999999</v>
      </c>
      <c r="I188" s="248"/>
      <c r="J188" s="244"/>
      <c r="K188" s="244"/>
      <c r="L188" s="249"/>
      <c r="M188" s="250"/>
      <c r="N188" s="251"/>
      <c r="O188" s="251"/>
      <c r="P188" s="251"/>
      <c r="Q188" s="251"/>
      <c r="R188" s="251"/>
      <c r="S188" s="251"/>
      <c r="T188" s="252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T188" s="253" t="s">
        <v>163</v>
      </c>
      <c r="AU188" s="253" t="s">
        <v>81</v>
      </c>
      <c r="AV188" s="14" t="s">
        <v>81</v>
      </c>
      <c r="AW188" s="14" t="s">
        <v>33</v>
      </c>
      <c r="AX188" s="14" t="s">
        <v>79</v>
      </c>
      <c r="AY188" s="253" t="s">
        <v>152</v>
      </c>
    </row>
    <row r="189" s="2" customFormat="1" ht="21.75" customHeight="1">
      <c r="A189" s="40"/>
      <c r="B189" s="41"/>
      <c r="C189" s="214" t="s">
        <v>297</v>
      </c>
      <c r="D189" s="214" t="s">
        <v>154</v>
      </c>
      <c r="E189" s="215" t="s">
        <v>312</v>
      </c>
      <c r="F189" s="216" t="s">
        <v>313</v>
      </c>
      <c r="G189" s="217" t="s">
        <v>182</v>
      </c>
      <c r="H189" s="218">
        <v>626.10000000000002</v>
      </c>
      <c r="I189" s="219"/>
      <c r="J189" s="220">
        <f>ROUND(I189*H189,2)</f>
        <v>0</v>
      </c>
      <c r="K189" s="216" t="s">
        <v>158</v>
      </c>
      <c r="L189" s="46"/>
      <c r="M189" s="221" t="s">
        <v>19</v>
      </c>
      <c r="N189" s="222" t="s">
        <v>43</v>
      </c>
      <c r="O189" s="86"/>
      <c r="P189" s="223">
        <f>O189*H189</f>
        <v>0</v>
      </c>
      <c r="Q189" s="223">
        <v>0</v>
      </c>
      <c r="R189" s="223">
        <f>Q189*H189</f>
        <v>0</v>
      </c>
      <c r="S189" s="223">
        <v>0</v>
      </c>
      <c r="T189" s="224">
        <f>S189*H189</f>
        <v>0</v>
      </c>
      <c r="U189" s="40"/>
      <c r="V189" s="40"/>
      <c r="W189" s="40"/>
      <c r="X189" s="40"/>
      <c r="Y189" s="40"/>
      <c r="Z189" s="40"/>
      <c r="AA189" s="40"/>
      <c r="AB189" s="40"/>
      <c r="AC189" s="40"/>
      <c r="AD189" s="40"/>
      <c r="AE189" s="40"/>
      <c r="AR189" s="225" t="s">
        <v>159</v>
      </c>
      <c r="AT189" s="225" t="s">
        <v>154</v>
      </c>
      <c r="AU189" s="225" t="s">
        <v>81</v>
      </c>
      <c r="AY189" s="19" t="s">
        <v>152</v>
      </c>
      <c r="BE189" s="226">
        <f>IF(N189="základní",J189,0)</f>
        <v>0</v>
      </c>
      <c r="BF189" s="226">
        <f>IF(N189="snížená",J189,0)</f>
        <v>0</v>
      </c>
      <c r="BG189" s="226">
        <f>IF(N189="zákl. přenesená",J189,0)</f>
        <v>0</v>
      </c>
      <c r="BH189" s="226">
        <f>IF(N189="sníž. přenesená",J189,0)</f>
        <v>0</v>
      </c>
      <c r="BI189" s="226">
        <f>IF(N189="nulová",J189,0)</f>
        <v>0</v>
      </c>
      <c r="BJ189" s="19" t="s">
        <v>79</v>
      </c>
      <c r="BK189" s="226">
        <f>ROUND(I189*H189,2)</f>
        <v>0</v>
      </c>
      <c r="BL189" s="19" t="s">
        <v>159</v>
      </c>
      <c r="BM189" s="225" t="s">
        <v>314</v>
      </c>
    </row>
    <row r="190" s="2" customFormat="1">
      <c r="A190" s="40"/>
      <c r="B190" s="41"/>
      <c r="C190" s="42"/>
      <c r="D190" s="227" t="s">
        <v>161</v>
      </c>
      <c r="E190" s="42"/>
      <c r="F190" s="228" t="s">
        <v>315</v>
      </c>
      <c r="G190" s="42"/>
      <c r="H190" s="42"/>
      <c r="I190" s="229"/>
      <c r="J190" s="42"/>
      <c r="K190" s="42"/>
      <c r="L190" s="46"/>
      <c r="M190" s="230"/>
      <c r="N190" s="231"/>
      <c r="O190" s="86"/>
      <c r="P190" s="86"/>
      <c r="Q190" s="86"/>
      <c r="R190" s="86"/>
      <c r="S190" s="86"/>
      <c r="T190" s="87"/>
      <c r="U190" s="40"/>
      <c r="V190" s="40"/>
      <c r="W190" s="40"/>
      <c r="X190" s="40"/>
      <c r="Y190" s="40"/>
      <c r="Z190" s="40"/>
      <c r="AA190" s="40"/>
      <c r="AB190" s="40"/>
      <c r="AC190" s="40"/>
      <c r="AD190" s="40"/>
      <c r="AE190" s="40"/>
      <c r="AT190" s="19" t="s">
        <v>161</v>
      </c>
      <c r="AU190" s="19" t="s">
        <v>81</v>
      </c>
    </row>
    <row r="191" s="13" customFormat="1">
      <c r="A191" s="13"/>
      <c r="B191" s="232"/>
      <c r="C191" s="233"/>
      <c r="D191" s="234" t="s">
        <v>163</v>
      </c>
      <c r="E191" s="235" t="s">
        <v>19</v>
      </c>
      <c r="F191" s="236" t="s">
        <v>316</v>
      </c>
      <c r="G191" s="233"/>
      <c r="H191" s="235" t="s">
        <v>19</v>
      </c>
      <c r="I191" s="237"/>
      <c r="J191" s="233"/>
      <c r="K191" s="233"/>
      <c r="L191" s="238"/>
      <c r="M191" s="239"/>
      <c r="N191" s="240"/>
      <c r="O191" s="240"/>
      <c r="P191" s="240"/>
      <c r="Q191" s="240"/>
      <c r="R191" s="240"/>
      <c r="S191" s="240"/>
      <c r="T191" s="241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242" t="s">
        <v>163</v>
      </c>
      <c r="AU191" s="242" t="s">
        <v>81</v>
      </c>
      <c r="AV191" s="13" t="s">
        <v>79</v>
      </c>
      <c r="AW191" s="13" t="s">
        <v>33</v>
      </c>
      <c r="AX191" s="13" t="s">
        <v>72</v>
      </c>
      <c r="AY191" s="242" t="s">
        <v>152</v>
      </c>
    </row>
    <row r="192" s="14" customFormat="1">
      <c r="A192" s="14"/>
      <c r="B192" s="243"/>
      <c r="C192" s="244"/>
      <c r="D192" s="234" t="s">
        <v>163</v>
      </c>
      <c r="E192" s="245" t="s">
        <v>19</v>
      </c>
      <c r="F192" s="246" t="s">
        <v>1239</v>
      </c>
      <c r="G192" s="244"/>
      <c r="H192" s="247">
        <v>626.10000000000002</v>
      </c>
      <c r="I192" s="248"/>
      <c r="J192" s="244"/>
      <c r="K192" s="244"/>
      <c r="L192" s="249"/>
      <c r="M192" s="250"/>
      <c r="N192" s="251"/>
      <c r="O192" s="251"/>
      <c r="P192" s="251"/>
      <c r="Q192" s="251"/>
      <c r="R192" s="251"/>
      <c r="S192" s="251"/>
      <c r="T192" s="252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T192" s="253" t="s">
        <v>163</v>
      </c>
      <c r="AU192" s="253" t="s">
        <v>81</v>
      </c>
      <c r="AV192" s="14" t="s">
        <v>81</v>
      </c>
      <c r="AW192" s="14" t="s">
        <v>33</v>
      </c>
      <c r="AX192" s="14" t="s">
        <v>79</v>
      </c>
      <c r="AY192" s="253" t="s">
        <v>152</v>
      </c>
    </row>
    <row r="193" s="2" customFormat="1" ht="16.5" customHeight="1">
      <c r="A193" s="40"/>
      <c r="B193" s="41"/>
      <c r="C193" s="265" t="s">
        <v>304</v>
      </c>
      <c r="D193" s="265" t="s">
        <v>298</v>
      </c>
      <c r="E193" s="266" t="s">
        <v>319</v>
      </c>
      <c r="F193" s="267" t="s">
        <v>320</v>
      </c>
      <c r="G193" s="268" t="s">
        <v>282</v>
      </c>
      <c r="H193" s="269">
        <v>50.088000000000001</v>
      </c>
      <c r="I193" s="270"/>
      <c r="J193" s="271">
        <f>ROUND(I193*H193,2)</f>
        <v>0</v>
      </c>
      <c r="K193" s="267" t="s">
        <v>158</v>
      </c>
      <c r="L193" s="272"/>
      <c r="M193" s="273" t="s">
        <v>19</v>
      </c>
      <c r="N193" s="274" t="s">
        <v>43</v>
      </c>
      <c r="O193" s="86"/>
      <c r="P193" s="223">
        <f>O193*H193</f>
        <v>0</v>
      </c>
      <c r="Q193" s="223">
        <v>1</v>
      </c>
      <c r="R193" s="223">
        <f>Q193*H193</f>
        <v>50.088000000000001</v>
      </c>
      <c r="S193" s="223">
        <v>0</v>
      </c>
      <c r="T193" s="224">
        <f>S193*H193</f>
        <v>0</v>
      </c>
      <c r="U193" s="40"/>
      <c r="V193" s="40"/>
      <c r="W193" s="40"/>
      <c r="X193" s="40"/>
      <c r="Y193" s="40"/>
      <c r="Z193" s="40"/>
      <c r="AA193" s="40"/>
      <c r="AB193" s="40"/>
      <c r="AC193" s="40"/>
      <c r="AD193" s="40"/>
      <c r="AE193" s="40"/>
      <c r="AR193" s="225" t="s">
        <v>199</v>
      </c>
      <c r="AT193" s="225" t="s">
        <v>298</v>
      </c>
      <c r="AU193" s="225" t="s">
        <v>81</v>
      </c>
      <c r="AY193" s="19" t="s">
        <v>152</v>
      </c>
      <c r="BE193" s="226">
        <f>IF(N193="základní",J193,0)</f>
        <v>0</v>
      </c>
      <c r="BF193" s="226">
        <f>IF(N193="snížená",J193,0)</f>
        <v>0</v>
      </c>
      <c r="BG193" s="226">
        <f>IF(N193="zákl. přenesená",J193,0)</f>
        <v>0</v>
      </c>
      <c r="BH193" s="226">
        <f>IF(N193="sníž. přenesená",J193,0)</f>
        <v>0</v>
      </c>
      <c r="BI193" s="226">
        <f>IF(N193="nulová",J193,0)</f>
        <v>0</v>
      </c>
      <c r="BJ193" s="19" t="s">
        <v>79</v>
      </c>
      <c r="BK193" s="226">
        <f>ROUND(I193*H193,2)</f>
        <v>0</v>
      </c>
      <c r="BL193" s="19" t="s">
        <v>159</v>
      </c>
      <c r="BM193" s="225" t="s">
        <v>321</v>
      </c>
    </row>
    <row r="194" s="14" customFormat="1">
      <c r="A194" s="14"/>
      <c r="B194" s="243"/>
      <c r="C194" s="244"/>
      <c r="D194" s="234" t="s">
        <v>163</v>
      </c>
      <c r="E194" s="245" t="s">
        <v>19</v>
      </c>
      <c r="F194" s="246" t="s">
        <v>1240</v>
      </c>
      <c r="G194" s="244"/>
      <c r="H194" s="247">
        <v>50.088000000000001</v>
      </c>
      <c r="I194" s="248"/>
      <c r="J194" s="244"/>
      <c r="K194" s="244"/>
      <c r="L194" s="249"/>
      <c r="M194" s="250"/>
      <c r="N194" s="251"/>
      <c r="O194" s="251"/>
      <c r="P194" s="251"/>
      <c r="Q194" s="251"/>
      <c r="R194" s="251"/>
      <c r="S194" s="251"/>
      <c r="T194" s="252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T194" s="253" t="s">
        <v>163</v>
      </c>
      <c r="AU194" s="253" t="s">
        <v>81</v>
      </c>
      <c r="AV194" s="14" t="s">
        <v>81</v>
      </c>
      <c r="AW194" s="14" t="s">
        <v>33</v>
      </c>
      <c r="AX194" s="14" t="s">
        <v>79</v>
      </c>
      <c r="AY194" s="253" t="s">
        <v>152</v>
      </c>
    </row>
    <row r="195" s="12" customFormat="1" ht="22.8" customHeight="1">
      <c r="A195" s="12"/>
      <c r="B195" s="198"/>
      <c r="C195" s="199"/>
      <c r="D195" s="200" t="s">
        <v>71</v>
      </c>
      <c r="E195" s="212" t="s">
        <v>323</v>
      </c>
      <c r="F195" s="212" t="s">
        <v>324</v>
      </c>
      <c r="G195" s="199"/>
      <c r="H195" s="199"/>
      <c r="I195" s="202"/>
      <c r="J195" s="213">
        <f>BK195</f>
        <v>0</v>
      </c>
      <c r="K195" s="199"/>
      <c r="L195" s="204"/>
      <c r="M195" s="205"/>
      <c r="N195" s="206"/>
      <c r="O195" s="206"/>
      <c r="P195" s="207">
        <f>SUM(P196:P218)</f>
        <v>0</v>
      </c>
      <c r="Q195" s="206"/>
      <c r="R195" s="207">
        <f>SUM(R196:R218)</f>
        <v>0</v>
      </c>
      <c r="S195" s="206"/>
      <c r="T195" s="208">
        <f>SUM(T196:T218)</f>
        <v>0</v>
      </c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R195" s="209" t="s">
        <v>79</v>
      </c>
      <c r="AT195" s="210" t="s">
        <v>71</v>
      </c>
      <c r="AU195" s="210" t="s">
        <v>79</v>
      </c>
      <c r="AY195" s="209" t="s">
        <v>152</v>
      </c>
      <c r="BK195" s="211">
        <f>SUM(BK196:BK218)</f>
        <v>0</v>
      </c>
    </row>
    <row r="196" s="2" customFormat="1" ht="16.5" customHeight="1">
      <c r="A196" s="40"/>
      <c r="B196" s="41"/>
      <c r="C196" s="214" t="s">
        <v>311</v>
      </c>
      <c r="D196" s="214" t="s">
        <v>154</v>
      </c>
      <c r="E196" s="215" t="s">
        <v>326</v>
      </c>
      <c r="F196" s="216" t="s">
        <v>327</v>
      </c>
      <c r="G196" s="217" t="s">
        <v>328</v>
      </c>
      <c r="H196" s="218">
        <v>9</v>
      </c>
      <c r="I196" s="219"/>
      <c r="J196" s="220">
        <f>ROUND(I196*H196,2)</f>
        <v>0</v>
      </c>
      <c r="K196" s="216" t="s">
        <v>19</v>
      </c>
      <c r="L196" s="46"/>
      <c r="M196" s="221" t="s">
        <v>19</v>
      </c>
      <c r="N196" s="222" t="s">
        <v>43</v>
      </c>
      <c r="O196" s="86"/>
      <c r="P196" s="223">
        <f>O196*H196</f>
        <v>0</v>
      </c>
      <c r="Q196" s="223">
        <v>0</v>
      </c>
      <c r="R196" s="223">
        <f>Q196*H196</f>
        <v>0</v>
      </c>
      <c r="S196" s="223">
        <v>0</v>
      </c>
      <c r="T196" s="224">
        <f>S196*H196</f>
        <v>0</v>
      </c>
      <c r="U196" s="40"/>
      <c r="V196" s="40"/>
      <c r="W196" s="40"/>
      <c r="X196" s="40"/>
      <c r="Y196" s="40"/>
      <c r="Z196" s="40"/>
      <c r="AA196" s="40"/>
      <c r="AB196" s="40"/>
      <c r="AC196" s="40"/>
      <c r="AD196" s="40"/>
      <c r="AE196" s="40"/>
      <c r="AR196" s="225" t="s">
        <v>159</v>
      </c>
      <c r="AT196" s="225" t="s">
        <v>154</v>
      </c>
      <c r="AU196" s="225" t="s">
        <v>81</v>
      </c>
      <c r="AY196" s="19" t="s">
        <v>152</v>
      </c>
      <c r="BE196" s="226">
        <f>IF(N196="základní",J196,0)</f>
        <v>0</v>
      </c>
      <c r="BF196" s="226">
        <f>IF(N196="snížená",J196,0)</f>
        <v>0</v>
      </c>
      <c r="BG196" s="226">
        <f>IF(N196="zákl. přenesená",J196,0)</f>
        <v>0</v>
      </c>
      <c r="BH196" s="226">
        <f>IF(N196="sníž. přenesená",J196,0)</f>
        <v>0</v>
      </c>
      <c r="BI196" s="226">
        <f>IF(N196="nulová",J196,0)</f>
        <v>0</v>
      </c>
      <c r="BJ196" s="19" t="s">
        <v>79</v>
      </c>
      <c r="BK196" s="226">
        <f>ROUND(I196*H196,2)</f>
        <v>0</v>
      </c>
      <c r="BL196" s="19" t="s">
        <v>159</v>
      </c>
      <c r="BM196" s="225" t="s">
        <v>1241</v>
      </c>
    </row>
    <row r="197" s="2" customFormat="1" ht="24.15" customHeight="1">
      <c r="A197" s="40"/>
      <c r="B197" s="41"/>
      <c r="C197" s="214" t="s">
        <v>318</v>
      </c>
      <c r="D197" s="214" t="s">
        <v>154</v>
      </c>
      <c r="E197" s="215" t="s">
        <v>331</v>
      </c>
      <c r="F197" s="216" t="s">
        <v>332</v>
      </c>
      <c r="G197" s="217" t="s">
        <v>328</v>
      </c>
      <c r="H197" s="218">
        <v>9</v>
      </c>
      <c r="I197" s="219"/>
      <c r="J197" s="220">
        <f>ROUND(I197*H197,2)</f>
        <v>0</v>
      </c>
      <c r="K197" s="216" t="s">
        <v>19</v>
      </c>
      <c r="L197" s="46"/>
      <c r="M197" s="221" t="s">
        <v>19</v>
      </c>
      <c r="N197" s="222" t="s">
        <v>43</v>
      </c>
      <c r="O197" s="86"/>
      <c r="P197" s="223">
        <f>O197*H197</f>
        <v>0</v>
      </c>
      <c r="Q197" s="223">
        <v>0</v>
      </c>
      <c r="R197" s="223">
        <f>Q197*H197</f>
        <v>0</v>
      </c>
      <c r="S197" s="223">
        <v>0</v>
      </c>
      <c r="T197" s="224">
        <f>S197*H197</f>
        <v>0</v>
      </c>
      <c r="U197" s="40"/>
      <c r="V197" s="40"/>
      <c r="W197" s="40"/>
      <c r="X197" s="40"/>
      <c r="Y197" s="40"/>
      <c r="Z197" s="40"/>
      <c r="AA197" s="40"/>
      <c r="AB197" s="40"/>
      <c r="AC197" s="40"/>
      <c r="AD197" s="40"/>
      <c r="AE197" s="40"/>
      <c r="AR197" s="225" t="s">
        <v>159</v>
      </c>
      <c r="AT197" s="225" t="s">
        <v>154</v>
      </c>
      <c r="AU197" s="225" t="s">
        <v>81</v>
      </c>
      <c r="AY197" s="19" t="s">
        <v>152</v>
      </c>
      <c r="BE197" s="226">
        <f>IF(N197="základní",J197,0)</f>
        <v>0</v>
      </c>
      <c r="BF197" s="226">
        <f>IF(N197="snížená",J197,0)</f>
        <v>0</v>
      </c>
      <c r="BG197" s="226">
        <f>IF(N197="zákl. přenesená",J197,0)</f>
        <v>0</v>
      </c>
      <c r="BH197" s="226">
        <f>IF(N197="sníž. přenesená",J197,0)</f>
        <v>0</v>
      </c>
      <c r="BI197" s="226">
        <f>IF(N197="nulová",J197,0)</f>
        <v>0</v>
      </c>
      <c r="BJ197" s="19" t="s">
        <v>79</v>
      </c>
      <c r="BK197" s="226">
        <f>ROUND(I197*H197,2)</f>
        <v>0</v>
      </c>
      <c r="BL197" s="19" t="s">
        <v>159</v>
      </c>
      <c r="BM197" s="225" t="s">
        <v>1242</v>
      </c>
    </row>
    <row r="198" s="2" customFormat="1" ht="24.15" customHeight="1">
      <c r="A198" s="40"/>
      <c r="B198" s="41"/>
      <c r="C198" s="214" t="s">
        <v>325</v>
      </c>
      <c r="D198" s="214" t="s">
        <v>154</v>
      </c>
      <c r="E198" s="215" t="s">
        <v>335</v>
      </c>
      <c r="F198" s="216" t="s">
        <v>336</v>
      </c>
      <c r="G198" s="217" t="s">
        <v>328</v>
      </c>
      <c r="H198" s="218">
        <v>9</v>
      </c>
      <c r="I198" s="219"/>
      <c r="J198" s="220">
        <f>ROUND(I198*H198,2)</f>
        <v>0</v>
      </c>
      <c r="K198" s="216" t="s">
        <v>19</v>
      </c>
      <c r="L198" s="46"/>
      <c r="M198" s="221" t="s">
        <v>19</v>
      </c>
      <c r="N198" s="222" t="s">
        <v>43</v>
      </c>
      <c r="O198" s="86"/>
      <c r="P198" s="223">
        <f>O198*H198</f>
        <v>0</v>
      </c>
      <c r="Q198" s="223">
        <v>0</v>
      </c>
      <c r="R198" s="223">
        <f>Q198*H198</f>
        <v>0</v>
      </c>
      <c r="S198" s="223">
        <v>0</v>
      </c>
      <c r="T198" s="224">
        <f>S198*H198</f>
        <v>0</v>
      </c>
      <c r="U198" s="40"/>
      <c r="V198" s="40"/>
      <c r="W198" s="40"/>
      <c r="X198" s="40"/>
      <c r="Y198" s="40"/>
      <c r="Z198" s="40"/>
      <c r="AA198" s="40"/>
      <c r="AB198" s="40"/>
      <c r="AC198" s="40"/>
      <c r="AD198" s="40"/>
      <c r="AE198" s="40"/>
      <c r="AR198" s="225" t="s">
        <v>159</v>
      </c>
      <c r="AT198" s="225" t="s">
        <v>154</v>
      </c>
      <c r="AU198" s="225" t="s">
        <v>81</v>
      </c>
      <c r="AY198" s="19" t="s">
        <v>152</v>
      </c>
      <c r="BE198" s="226">
        <f>IF(N198="základní",J198,0)</f>
        <v>0</v>
      </c>
      <c r="BF198" s="226">
        <f>IF(N198="snížená",J198,0)</f>
        <v>0</v>
      </c>
      <c r="BG198" s="226">
        <f>IF(N198="zákl. přenesená",J198,0)</f>
        <v>0</v>
      </c>
      <c r="BH198" s="226">
        <f>IF(N198="sníž. přenesená",J198,0)</f>
        <v>0</v>
      </c>
      <c r="BI198" s="226">
        <f>IF(N198="nulová",J198,0)</f>
        <v>0</v>
      </c>
      <c r="BJ198" s="19" t="s">
        <v>79</v>
      </c>
      <c r="BK198" s="226">
        <f>ROUND(I198*H198,2)</f>
        <v>0</v>
      </c>
      <c r="BL198" s="19" t="s">
        <v>159</v>
      </c>
      <c r="BM198" s="225" t="s">
        <v>1243</v>
      </c>
    </row>
    <row r="199" s="2" customFormat="1" ht="16.5" customHeight="1">
      <c r="A199" s="40"/>
      <c r="B199" s="41"/>
      <c r="C199" s="265" t="s">
        <v>330</v>
      </c>
      <c r="D199" s="265" t="s">
        <v>298</v>
      </c>
      <c r="E199" s="266" t="s">
        <v>339</v>
      </c>
      <c r="F199" s="267" t="s">
        <v>340</v>
      </c>
      <c r="G199" s="268" t="s">
        <v>157</v>
      </c>
      <c r="H199" s="269">
        <v>9</v>
      </c>
      <c r="I199" s="270"/>
      <c r="J199" s="271">
        <f>ROUND(I199*H199,2)</f>
        <v>0</v>
      </c>
      <c r="K199" s="267" t="s">
        <v>19</v>
      </c>
      <c r="L199" s="272"/>
      <c r="M199" s="273" t="s">
        <v>19</v>
      </c>
      <c r="N199" s="274" t="s">
        <v>43</v>
      </c>
      <c r="O199" s="86"/>
      <c r="P199" s="223">
        <f>O199*H199</f>
        <v>0</v>
      </c>
      <c r="Q199" s="223">
        <v>0</v>
      </c>
      <c r="R199" s="223">
        <f>Q199*H199</f>
        <v>0</v>
      </c>
      <c r="S199" s="223">
        <v>0</v>
      </c>
      <c r="T199" s="224">
        <f>S199*H199</f>
        <v>0</v>
      </c>
      <c r="U199" s="40"/>
      <c r="V199" s="40"/>
      <c r="W199" s="40"/>
      <c r="X199" s="40"/>
      <c r="Y199" s="40"/>
      <c r="Z199" s="40"/>
      <c r="AA199" s="40"/>
      <c r="AB199" s="40"/>
      <c r="AC199" s="40"/>
      <c r="AD199" s="40"/>
      <c r="AE199" s="40"/>
      <c r="AR199" s="225" t="s">
        <v>199</v>
      </c>
      <c r="AT199" s="225" t="s">
        <v>298</v>
      </c>
      <c r="AU199" s="225" t="s">
        <v>81</v>
      </c>
      <c r="AY199" s="19" t="s">
        <v>152</v>
      </c>
      <c r="BE199" s="226">
        <f>IF(N199="základní",J199,0)</f>
        <v>0</v>
      </c>
      <c r="BF199" s="226">
        <f>IF(N199="snížená",J199,0)</f>
        <v>0</v>
      </c>
      <c r="BG199" s="226">
        <f>IF(N199="zákl. přenesená",J199,0)</f>
        <v>0</v>
      </c>
      <c r="BH199" s="226">
        <f>IF(N199="sníž. přenesená",J199,0)</f>
        <v>0</v>
      </c>
      <c r="BI199" s="226">
        <f>IF(N199="nulová",J199,0)</f>
        <v>0</v>
      </c>
      <c r="BJ199" s="19" t="s">
        <v>79</v>
      </c>
      <c r="BK199" s="226">
        <f>ROUND(I199*H199,2)</f>
        <v>0</v>
      </c>
      <c r="BL199" s="19" t="s">
        <v>159</v>
      </c>
      <c r="BM199" s="225" t="s">
        <v>1244</v>
      </c>
    </row>
    <row r="200" s="2" customFormat="1" ht="16.5" customHeight="1">
      <c r="A200" s="40"/>
      <c r="B200" s="41"/>
      <c r="C200" s="214" t="s">
        <v>334</v>
      </c>
      <c r="D200" s="214" t="s">
        <v>154</v>
      </c>
      <c r="E200" s="215" t="s">
        <v>343</v>
      </c>
      <c r="F200" s="216" t="s">
        <v>344</v>
      </c>
      <c r="G200" s="217" t="s">
        <v>239</v>
      </c>
      <c r="H200" s="218">
        <v>0.71999999999999997</v>
      </c>
      <c r="I200" s="219"/>
      <c r="J200" s="220">
        <f>ROUND(I200*H200,2)</f>
        <v>0</v>
      </c>
      <c r="K200" s="216" t="s">
        <v>19</v>
      </c>
      <c r="L200" s="46"/>
      <c r="M200" s="221" t="s">
        <v>19</v>
      </c>
      <c r="N200" s="222" t="s">
        <v>43</v>
      </c>
      <c r="O200" s="86"/>
      <c r="P200" s="223">
        <f>O200*H200</f>
        <v>0</v>
      </c>
      <c r="Q200" s="223">
        <v>0</v>
      </c>
      <c r="R200" s="223">
        <f>Q200*H200</f>
        <v>0</v>
      </c>
      <c r="S200" s="223">
        <v>0</v>
      </c>
      <c r="T200" s="224">
        <f>S200*H200</f>
        <v>0</v>
      </c>
      <c r="U200" s="40"/>
      <c r="V200" s="40"/>
      <c r="W200" s="40"/>
      <c r="X200" s="40"/>
      <c r="Y200" s="40"/>
      <c r="Z200" s="40"/>
      <c r="AA200" s="40"/>
      <c r="AB200" s="40"/>
      <c r="AC200" s="40"/>
      <c r="AD200" s="40"/>
      <c r="AE200" s="40"/>
      <c r="AR200" s="225" t="s">
        <v>159</v>
      </c>
      <c r="AT200" s="225" t="s">
        <v>154</v>
      </c>
      <c r="AU200" s="225" t="s">
        <v>81</v>
      </c>
      <c r="AY200" s="19" t="s">
        <v>152</v>
      </c>
      <c r="BE200" s="226">
        <f>IF(N200="základní",J200,0)</f>
        <v>0</v>
      </c>
      <c r="BF200" s="226">
        <f>IF(N200="snížená",J200,0)</f>
        <v>0</v>
      </c>
      <c r="BG200" s="226">
        <f>IF(N200="zákl. přenesená",J200,0)</f>
        <v>0</v>
      </c>
      <c r="BH200" s="226">
        <f>IF(N200="sníž. přenesená",J200,0)</f>
        <v>0</v>
      </c>
      <c r="BI200" s="226">
        <f>IF(N200="nulová",J200,0)</f>
        <v>0</v>
      </c>
      <c r="BJ200" s="19" t="s">
        <v>79</v>
      </c>
      <c r="BK200" s="226">
        <f>ROUND(I200*H200,2)</f>
        <v>0</v>
      </c>
      <c r="BL200" s="19" t="s">
        <v>159</v>
      </c>
      <c r="BM200" s="225" t="s">
        <v>1245</v>
      </c>
    </row>
    <row r="201" s="14" customFormat="1">
      <c r="A201" s="14"/>
      <c r="B201" s="243"/>
      <c r="C201" s="244"/>
      <c r="D201" s="234" t="s">
        <v>163</v>
      </c>
      <c r="E201" s="245" t="s">
        <v>19</v>
      </c>
      <c r="F201" s="246" t="s">
        <v>346</v>
      </c>
      <c r="G201" s="244"/>
      <c r="H201" s="247">
        <v>0.71999999999999997</v>
      </c>
      <c r="I201" s="248"/>
      <c r="J201" s="244"/>
      <c r="K201" s="244"/>
      <c r="L201" s="249"/>
      <c r="M201" s="250"/>
      <c r="N201" s="251"/>
      <c r="O201" s="251"/>
      <c r="P201" s="251"/>
      <c r="Q201" s="251"/>
      <c r="R201" s="251"/>
      <c r="S201" s="251"/>
      <c r="T201" s="252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T201" s="253" t="s">
        <v>163</v>
      </c>
      <c r="AU201" s="253" t="s">
        <v>81</v>
      </c>
      <c r="AV201" s="14" t="s">
        <v>81</v>
      </c>
      <c r="AW201" s="14" t="s">
        <v>33</v>
      </c>
      <c r="AX201" s="14" t="s">
        <v>79</v>
      </c>
      <c r="AY201" s="253" t="s">
        <v>152</v>
      </c>
    </row>
    <row r="202" s="2" customFormat="1" ht="16.5" customHeight="1">
      <c r="A202" s="40"/>
      <c r="B202" s="41"/>
      <c r="C202" s="214" t="s">
        <v>338</v>
      </c>
      <c r="D202" s="214" t="s">
        <v>154</v>
      </c>
      <c r="E202" s="215" t="s">
        <v>348</v>
      </c>
      <c r="F202" s="216" t="s">
        <v>349</v>
      </c>
      <c r="G202" s="217" t="s">
        <v>239</v>
      </c>
      <c r="H202" s="218">
        <v>4.5</v>
      </c>
      <c r="I202" s="219"/>
      <c r="J202" s="220">
        <f>ROUND(I202*H202,2)</f>
        <v>0</v>
      </c>
      <c r="K202" s="216" t="s">
        <v>19</v>
      </c>
      <c r="L202" s="46"/>
      <c r="M202" s="221" t="s">
        <v>19</v>
      </c>
      <c r="N202" s="222" t="s">
        <v>43</v>
      </c>
      <c r="O202" s="86"/>
      <c r="P202" s="223">
        <f>O202*H202</f>
        <v>0</v>
      </c>
      <c r="Q202" s="223">
        <v>0</v>
      </c>
      <c r="R202" s="223">
        <f>Q202*H202</f>
        <v>0</v>
      </c>
      <c r="S202" s="223">
        <v>0</v>
      </c>
      <c r="T202" s="224">
        <f>S202*H202</f>
        <v>0</v>
      </c>
      <c r="U202" s="40"/>
      <c r="V202" s="40"/>
      <c r="W202" s="40"/>
      <c r="X202" s="40"/>
      <c r="Y202" s="40"/>
      <c r="Z202" s="40"/>
      <c r="AA202" s="40"/>
      <c r="AB202" s="40"/>
      <c r="AC202" s="40"/>
      <c r="AD202" s="40"/>
      <c r="AE202" s="40"/>
      <c r="AR202" s="225" t="s">
        <v>159</v>
      </c>
      <c r="AT202" s="225" t="s">
        <v>154</v>
      </c>
      <c r="AU202" s="225" t="s">
        <v>81</v>
      </c>
      <c r="AY202" s="19" t="s">
        <v>152</v>
      </c>
      <c r="BE202" s="226">
        <f>IF(N202="základní",J202,0)</f>
        <v>0</v>
      </c>
      <c r="BF202" s="226">
        <f>IF(N202="snížená",J202,0)</f>
        <v>0</v>
      </c>
      <c r="BG202" s="226">
        <f>IF(N202="zákl. přenesená",J202,0)</f>
        <v>0</v>
      </c>
      <c r="BH202" s="226">
        <f>IF(N202="sníž. přenesená",J202,0)</f>
        <v>0</v>
      </c>
      <c r="BI202" s="226">
        <f>IF(N202="nulová",J202,0)</f>
        <v>0</v>
      </c>
      <c r="BJ202" s="19" t="s">
        <v>79</v>
      </c>
      <c r="BK202" s="226">
        <f>ROUND(I202*H202,2)</f>
        <v>0</v>
      </c>
      <c r="BL202" s="19" t="s">
        <v>159</v>
      </c>
      <c r="BM202" s="225" t="s">
        <v>1246</v>
      </c>
    </row>
    <row r="203" s="14" customFormat="1">
      <c r="A203" s="14"/>
      <c r="B203" s="243"/>
      <c r="C203" s="244"/>
      <c r="D203" s="234" t="s">
        <v>163</v>
      </c>
      <c r="E203" s="245" t="s">
        <v>19</v>
      </c>
      <c r="F203" s="246" t="s">
        <v>351</v>
      </c>
      <c r="G203" s="244"/>
      <c r="H203" s="247">
        <v>4.5</v>
      </c>
      <c r="I203" s="248"/>
      <c r="J203" s="244"/>
      <c r="K203" s="244"/>
      <c r="L203" s="249"/>
      <c r="M203" s="250"/>
      <c r="N203" s="251"/>
      <c r="O203" s="251"/>
      <c r="P203" s="251"/>
      <c r="Q203" s="251"/>
      <c r="R203" s="251"/>
      <c r="S203" s="251"/>
      <c r="T203" s="252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T203" s="253" t="s">
        <v>163</v>
      </c>
      <c r="AU203" s="253" t="s">
        <v>81</v>
      </c>
      <c r="AV203" s="14" t="s">
        <v>81</v>
      </c>
      <c r="AW203" s="14" t="s">
        <v>33</v>
      </c>
      <c r="AX203" s="14" t="s">
        <v>79</v>
      </c>
      <c r="AY203" s="253" t="s">
        <v>152</v>
      </c>
    </row>
    <row r="204" s="2" customFormat="1" ht="24.15" customHeight="1">
      <c r="A204" s="40"/>
      <c r="B204" s="41"/>
      <c r="C204" s="214" t="s">
        <v>342</v>
      </c>
      <c r="D204" s="214" t="s">
        <v>154</v>
      </c>
      <c r="E204" s="215" t="s">
        <v>353</v>
      </c>
      <c r="F204" s="216" t="s">
        <v>354</v>
      </c>
      <c r="G204" s="217" t="s">
        <v>328</v>
      </c>
      <c r="H204" s="218">
        <v>45</v>
      </c>
      <c r="I204" s="219"/>
      <c r="J204" s="220">
        <f>ROUND(I204*H204,2)</f>
        <v>0</v>
      </c>
      <c r="K204" s="216" t="s">
        <v>19</v>
      </c>
      <c r="L204" s="46"/>
      <c r="M204" s="221" t="s">
        <v>19</v>
      </c>
      <c r="N204" s="222" t="s">
        <v>43</v>
      </c>
      <c r="O204" s="86"/>
      <c r="P204" s="223">
        <f>O204*H204</f>
        <v>0</v>
      </c>
      <c r="Q204" s="223">
        <v>0</v>
      </c>
      <c r="R204" s="223">
        <f>Q204*H204</f>
        <v>0</v>
      </c>
      <c r="S204" s="223">
        <v>0</v>
      </c>
      <c r="T204" s="224">
        <f>S204*H204</f>
        <v>0</v>
      </c>
      <c r="U204" s="40"/>
      <c r="V204" s="40"/>
      <c r="W204" s="40"/>
      <c r="X204" s="40"/>
      <c r="Y204" s="40"/>
      <c r="Z204" s="40"/>
      <c r="AA204" s="40"/>
      <c r="AB204" s="40"/>
      <c r="AC204" s="40"/>
      <c r="AD204" s="40"/>
      <c r="AE204" s="40"/>
      <c r="AR204" s="225" t="s">
        <v>159</v>
      </c>
      <c r="AT204" s="225" t="s">
        <v>154</v>
      </c>
      <c r="AU204" s="225" t="s">
        <v>81</v>
      </c>
      <c r="AY204" s="19" t="s">
        <v>152</v>
      </c>
      <c r="BE204" s="226">
        <f>IF(N204="základní",J204,0)</f>
        <v>0</v>
      </c>
      <c r="BF204" s="226">
        <f>IF(N204="snížená",J204,0)</f>
        <v>0</v>
      </c>
      <c r="BG204" s="226">
        <f>IF(N204="zákl. přenesená",J204,0)</f>
        <v>0</v>
      </c>
      <c r="BH204" s="226">
        <f>IF(N204="sníž. přenesená",J204,0)</f>
        <v>0</v>
      </c>
      <c r="BI204" s="226">
        <f>IF(N204="nulová",J204,0)</f>
        <v>0</v>
      </c>
      <c r="BJ204" s="19" t="s">
        <v>79</v>
      </c>
      <c r="BK204" s="226">
        <f>ROUND(I204*H204,2)</f>
        <v>0</v>
      </c>
      <c r="BL204" s="19" t="s">
        <v>159</v>
      </c>
      <c r="BM204" s="225" t="s">
        <v>1247</v>
      </c>
    </row>
    <row r="205" s="2" customFormat="1" ht="21.75" customHeight="1">
      <c r="A205" s="40"/>
      <c r="B205" s="41"/>
      <c r="C205" s="214" t="s">
        <v>347</v>
      </c>
      <c r="D205" s="214" t="s">
        <v>154</v>
      </c>
      <c r="E205" s="215" t="s">
        <v>357</v>
      </c>
      <c r="F205" s="216" t="s">
        <v>358</v>
      </c>
      <c r="G205" s="217" t="s">
        <v>301</v>
      </c>
      <c r="H205" s="218">
        <v>0.90000000000000002</v>
      </c>
      <c r="I205" s="219"/>
      <c r="J205" s="220">
        <f>ROUND(I205*H205,2)</f>
        <v>0</v>
      </c>
      <c r="K205" s="216" t="s">
        <v>19</v>
      </c>
      <c r="L205" s="46"/>
      <c r="M205" s="221" t="s">
        <v>19</v>
      </c>
      <c r="N205" s="222" t="s">
        <v>43</v>
      </c>
      <c r="O205" s="86"/>
      <c r="P205" s="223">
        <f>O205*H205</f>
        <v>0</v>
      </c>
      <c r="Q205" s="223">
        <v>0</v>
      </c>
      <c r="R205" s="223">
        <f>Q205*H205</f>
        <v>0</v>
      </c>
      <c r="S205" s="223">
        <v>0</v>
      </c>
      <c r="T205" s="224">
        <f>S205*H205</f>
        <v>0</v>
      </c>
      <c r="U205" s="40"/>
      <c r="V205" s="40"/>
      <c r="W205" s="40"/>
      <c r="X205" s="40"/>
      <c r="Y205" s="40"/>
      <c r="Z205" s="40"/>
      <c r="AA205" s="40"/>
      <c r="AB205" s="40"/>
      <c r="AC205" s="40"/>
      <c r="AD205" s="40"/>
      <c r="AE205" s="40"/>
      <c r="AR205" s="225" t="s">
        <v>159</v>
      </c>
      <c r="AT205" s="225" t="s">
        <v>154</v>
      </c>
      <c r="AU205" s="225" t="s">
        <v>81</v>
      </c>
      <c r="AY205" s="19" t="s">
        <v>152</v>
      </c>
      <c r="BE205" s="226">
        <f>IF(N205="základní",J205,0)</f>
        <v>0</v>
      </c>
      <c r="BF205" s="226">
        <f>IF(N205="snížená",J205,0)</f>
        <v>0</v>
      </c>
      <c r="BG205" s="226">
        <f>IF(N205="zákl. přenesená",J205,0)</f>
        <v>0</v>
      </c>
      <c r="BH205" s="226">
        <f>IF(N205="sníž. přenesená",J205,0)</f>
        <v>0</v>
      </c>
      <c r="BI205" s="226">
        <f>IF(N205="nulová",J205,0)</f>
        <v>0</v>
      </c>
      <c r="BJ205" s="19" t="s">
        <v>79</v>
      </c>
      <c r="BK205" s="226">
        <f>ROUND(I205*H205,2)</f>
        <v>0</v>
      </c>
      <c r="BL205" s="19" t="s">
        <v>159</v>
      </c>
      <c r="BM205" s="225" t="s">
        <v>1248</v>
      </c>
    </row>
    <row r="206" s="2" customFormat="1" ht="16.5" customHeight="1">
      <c r="A206" s="40"/>
      <c r="B206" s="41"/>
      <c r="C206" s="214" t="s">
        <v>352</v>
      </c>
      <c r="D206" s="214" t="s">
        <v>154</v>
      </c>
      <c r="E206" s="215" t="s">
        <v>361</v>
      </c>
      <c r="F206" s="216" t="s">
        <v>362</v>
      </c>
      <c r="G206" s="217" t="s">
        <v>328</v>
      </c>
      <c r="H206" s="218">
        <v>9</v>
      </c>
      <c r="I206" s="219"/>
      <c r="J206" s="220">
        <f>ROUND(I206*H206,2)</f>
        <v>0</v>
      </c>
      <c r="K206" s="216" t="s">
        <v>19</v>
      </c>
      <c r="L206" s="46"/>
      <c r="M206" s="221" t="s">
        <v>19</v>
      </c>
      <c r="N206" s="222" t="s">
        <v>43</v>
      </c>
      <c r="O206" s="86"/>
      <c r="P206" s="223">
        <f>O206*H206</f>
        <v>0</v>
      </c>
      <c r="Q206" s="223">
        <v>0</v>
      </c>
      <c r="R206" s="223">
        <f>Q206*H206</f>
        <v>0</v>
      </c>
      <c r="S206" s="223">
        <v>0</v>
      </c>
      <c r="T206" s="224">
        <f>S206*H206</f>
        <v>0</v>
      </c>
      <c r="U206" s="40"/>
      <c r="V206" s="40"/>
      <c r="W206" s="40"/>
      <c r="X206" s="40"/>
      <c r="Y206" s="40"/>
      <c r="Z206" s="40"/>
      <c r="AA206" s="40"/>
      <c r="AB206" s="40"/>
      <c r="AC206" s="40"/>
      <c r="AD206" s="40"/>
      <c r="AE206" s="40"/>
      <c r="AR206" s="225" t="s">
        <v>159</v>
      </c>
      <c r="AT206" s="225" t="s">
        <v>154</v>
      </c>
      <c r="AU206" s="225" t="s">
        <v>81</v>
      </c>
      <c r="AY206" s="19" t="s">
        <v>152</v>
      </c>
      <c r="BE206" s="226">
        <f>IF(N206="základní",J206,0)</f>
        <v>0</v>
      </c>
      <c r="BF206" s="226">
        <f>IF(N206="snížená",J206,0)</f>
        <v>0</v>
      </c>
      <c r="BG206" s="226">
        <f>IF(N206="zákl. přenesená",J206,0)</f>
        <v>0</v>
      </c>
      <c r="BH206" s="226">
        <f>IF(N206="sníž. přenesená",J206,0)</f>
        <v>0</v>
      </c>
      <c r="BI206" s="226">
        <f>IF(N206="nulová",J206,0)</f>
        <v>0</v>
      </c>
      <c r="BJ206" s="19" t="s">
        <v>79</v>
      </c>
      <c r="BK206" s="226">
        <f>ROUND(I206*H206,2)</f>
        <v>0</v>
      </c>
      <c r="BL206" s="19" t="s">
        <v>159</v>
      </c>
      <c r="BM206" s="225" t="s">
        <v>1249</v>
      </c>
    </row>
    <row r="207" s="2" customFormat="1" ht="21.75" customHeight="1">
      <c r="A207" s="40"/>
      <c r="B207" s="41"/>
      <c r="C207" s="214" t="s">
        <v>219</v>
      </c>
      <c r="D207" s="214" t="s">
        <v>154</v>
      </c>
      <c r="E207" s="215" t="s">
        <v>365</v>
      </c>
      <c r="F207" s="216" t="s">
        <v>366</v>
      </c>
      <c r="G207" s="217" t="s">
        <v>328</v>
      </c>
      <c r="H207" s="218">
        <v>27</v>
      </c>
      <c r="I207" s="219"/>
      <c r="J207" s="220">
        <f>ROUND(I207*H207,2)</f>
        <v>0</v>
      </c>
      <c r="K207" s="216" t="s">
        <v>19</v>
      </c>
      <c r="L207" s="46"/>
      <c r="M207" s="221" t="s">
        <v>19</v>
      </c>
      <c r="N207" s="222" t="s">
        <v>43</v>
      </c>
      <c r="O207" s="86"/>
      <c r="P207" s="223">
        <f>O207*H207</f>
        <v>0</v>
      </c>
      <c r="Q207" s="223">
        <v>0</v>
      </c>
      <c r="R207" s="223">
        <f>Q207*H207</f>
        <v>0</v>
      </c>
      <c r="S207" s="223">
        <v>0</v>
      </c>
      <c r="T207" s="224">
        <f>S207*H207</f>
        <v>0</v>
      </c>
      <c r="U207" s="40"/>
      <c r="V207" s="40"/>
      <c r="W207" s="40"/>
      <c r="X207" s="40"/>
      <c r="Y207" s="40"/>
      <c r="Z207" s="40"/>
      <c r="AA207" s="40"/>
      <c r="AB207" s="40"/>
      <c r="AC207" s="40"/>
      <c r="AD207" s="40"/>
      <c r="AE207" s="40"/>
      <c r="AR207" s="225" t="s">
        <v>159</v>
      </c>
      <c r="AT207" s="225" t="s">
        <v>154</v>
      </c>
      <c r="AU207" s="225" t="s">
        <v>81</v>
      </c>
      <c r="AY207" s="19" t="s">
        <v>152</v>
      </c>
      <c r="BE207" s="226">
        <f>IF(N207="základní",J207,0)</f>
        <v>0</v>
      </c>
      <c r="BF207" s="226">
        <f>IF(N207="snížená",J207,0)</f>
        <v>0</v>
      </c>
      <c r="BG207" s="226">
        <f>IF(N207="zákl. přenesená",J207,0)</f>
        <v>0</v>
      </c>
      <c r="BH207" s="226">
        <f>IF(N207="sníž. přenesená",J207,0)</f>
        <v>0</v>
      </c>
      <c r="BI207" s="226">
        <f>IF(N207="nulová",J207,0)</f>
        <v>0</v>
      </c>
      <c r="BJ207" s="19" t="s">
        <v>79</v>
      </c>
      <c r="BK207" s="226">
        <f>ROUND(I207*H207,2)</f>
        <v>0</v>
      </c>
      <c r="BL207" s="19" t="s">
        <v>159</v>
      </c>
      <c r="BM207" s="225" t="s">
        <v>1250</v>
      </c>
    </row>
    <row r="208" s="14" customFormat="1">
      <c r="A208" s="14"/>
      <c r="B208" s="243"/>
      <c r="C208" s="244"/>
      <c r="D208" s="234" t="s">
        <v>163</v>
      </c>
      <c r="E208" s="245" t="s">
        <v>19</v>
      </c>
      <c r="F208" s="246" t="s">
        <v>368</v>
      </c>
      <c r="G208" s="244"/>
      <c r="H208" s="247">
        <v>27</v>
      </c>
      <c r="I208" s="248"/>
      <c r="J208" s="244"/>
      <c r="K208" s="244"/>
      <c r="L208" s="249"/>
      <c r="M208" s="250"/>
      <c r="N208" s="251"/>
      <c r="O208" s="251"/>
      <c r="P208" s="251"/>
      <c r="Q208" s="251"/>
      <c r="R208" s="251"/>
      <c r="S208" s="251"/>
      <c r="T208" s="252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T208" s="253" t="s">
        <v>163</v>
      </c>
      <c r="AU208" s="253" t="s">
        <v>81</v>
      </c>
      <c r="AV208" s="14" t="s">
        <v>81</v>
      </c>
      <c r="AW208" s="14" t="s">
        <v>33</v>
      </c>
      <c r="AX208" s="14" t="s">
        <v>79</v>
      </c>
      <c r="AY208" s="253" t="s">
        <v>152</v>
      </c>
    </row>
    <row r="209" s="2" customFormat="1" ht="21.75" customHeight="1">
      <c r="A209" s="40"/>
      <c r="B209" s="41"/>
      <c r="C209" s="214" t="s">
        <v>360</v>
      </c>
      <c r="D209" s="214" t="s">
        <v>154</v>
      </c>
      <c r="E209" s="215" t="s">
        <v>370</v>
      </c>
      <c r="F209" s="216" t="s">
        <v>371</v>
      </c>
      <c r="G209" s="217" t="s">
        <v>328</v>
      </c>
      <c r="H209" s="218">
        <v>27</v>
      </c>
      <c r="I209" s="219"/>
      <c r="J209" s="220">
        <f>ROUND(I209*H209,2)</f>
        <v>0</v>
      </c>
      <c r="K209" s="216" t="s">
        <v>19</v>
      </c>
      <c r="L209" s="46"/>
      <c r="M209" s="221" t="s">
        <v>19</v>
      </c>
      <c r="N209" s="222" t="s">
        <v>43</v>
      </c>
      <c r="O209" s="86"/>
      <c r="P209" s="223">
        <f>O209*H209</f>
        <v>0</v>
      </c>
      <c r="Q209" s="223">
        <v>0</v>
      </c>
      <c r="R209" s="223">
        <f>Q209*H209</f>
        <v>0</v>
      </c>
      <c r="S209" s="223">
        <v>0</v>
      </c>
      <c r="T209" s="224">
        <f>S209*H209</f>
        <v>0</v>
      </c>
      <c r="U209" s="40"/>
      <c r="V209" s="40"/>
      <c r="W209" s="40"/>
      <c r="X209" s="40"/>
      <c r="Y209" s="40"/>
      <c r="Z209" s="40"/>
      <c r="AA209" s="40"/>
      <c r="AB209" s="40"/>
      <c r="AC209" s="40"/>
      <c r="AD209" s="40"/>
      <c r="AE209" s="40"/>
      <c r="AR209" s="225" t="s">
        <v>159</v>
      </c>
      <c r="AT209" s="225" t="s">
        <v>154</v>
      </c>
      <c r="AU209" s="225" t="s">
        <v>81</v>
      </c>
      <c r="AY209" s="19" t="s">
        <v>152</v>
      </c>
      <c r="BE209" s="226">
        <f>IF(N209="základní",J209,0)</f>
        <v>0</v>
      </c>
      <c r="BF209" s="226">
        <f>IF(N209="snížená",J209,0)</f>
        <v>0</v>
      </c>
      <c r="BG209" s="226">
        <f>IF(N209="zákl. přenesená",J209,0)</f>
        <v>0</v>
      </c>
      <c r="BH209" s="226">
        <f>IF(N209="sníž. přenesená",J209,0)</f>
        <v>0</v>
      </c>
      <c r="BI209" s="226">
        <f>IF(N209="nulová",J209,0)</f>
        <v>0</v>
      </c>
      <c r="BJ209" s="19" t="s">
        <v>79</v>
      </c>
      <c r="BK209" s="226">
        <f>ROUND(I209*H209,2)</f>
        <v>0</v>
      </c>
      <c r="BL209" s="19" t="s">
        <v>159</v>
      </c>
      <c r="BM209" s="225" t="s">
        <v>1251</v>
      </c>
    </row>
    <row r="210" s="2" customFormat="1" ht="16.5" customHeight="1">
      <c r="A210" s="40"/>
      <c r="B210" s="41"/>
      <c r="C210" s="214" t="s">
        <v>364</v>
      </c>
      <c r="D210" s="214" t="s">
        <v>154</v>
      </c>
      <c r="E210" s="215" t="s">
        <v>374</v>
      </c>
      <c r="F210" s="216" t="s">
        <v>375</v>
      </c>
      <c r="G210" s="217" t="s">
        <v>328</v>
      </c>
      <c r="H210" s="218">
        <v>27</v>
      </c>
      <c r="I210" s="219"/>
      <c r="J210" s="220">
        <f>ROUND(I210*H210,2)</f>
        <v>0</v>
      </c>
      <c r="K210" s="216" t="s">
        <v>19</v>
      </c>
      <c r="L210" s="46"/>
      <c r="M210" s="221" t="s">
        <v>19</v>
      </c>
      <c r="N210" s="222" t="s">
        <v>43</v>
      </c>
      <c r="O210" s="86"/>
      <c r="P210" s="223">
        <f>O210*H210</f>
        <v>0</v>
      </c>
      <c r="Q210" s="223">
        <v>0</v>
      </c>
      <c r="R210" s="223">
        <f>Q210*H210</f>
        <v>0</v>
      </c>
      <c r="S210" s="223">
        <v>0</v>
      </c>
      <c r="T210" s="224">
        <f>S210*H210</f>
        <v>0</v>
      </c>
      <c r="U210" s="40"/>
      <c r="V210" s="40"/>
      <c r="W210" s="40"/>
      <c r="X210" s="40"/>
      <c r="Y210" s="40"/>
      <c r="Z210" s="40"/>
      <c r="AA210" s="40"/>
      <c r="AB210" s="40"/>
      <c r="AC210" s="40"/>
      <c r="AD210" s="40"/>
      <c r="AE210" s="40"/>
      <c r="AR210" s="225" t="s">
        <v>159</v>
      </c>
      <c r="AT210" s="225" t="s">
        <v>154</v>
      </c>
      <c r="AU210" s="225" t="s">
        <v>81</v>
      </c>
      <c r="AY210" s="19" t="s">
        <v>152</v>
      </c>
      <c r="BE210" s="226">
        <f>IF(N210="základní",J210,0)</f>
        <v>0</v>
      </c>
      <c r="BF210" s="226">
        <f>IF(N210="snížená",J210,0)</f>
        <v>0</v>
      </c>
      <c r="BG210" s="226">
        <f>IF(N210="zákl. přenesená",J210,0)</f>
        <v>0</v>
      </c>
      <c r="BH210" s="226">
        <f>IF(N210="sníž. přenesená",J210,0)</f>
        <v>0</v>
      </c>
      <c r="BI210" s="226">
        <f>IF(N210="nulová",J210,0)</f>
        <v>0</v>
      </c>
      <c r="BJ210" s="19" t="s">
        <v>79</v>
      </c>
      <c r="BK210" s="226">
        <f>ROUND(I210*H210,2)</f>
        <v>0</v>
      </c>
      <c r="BL210" s="19" t="s">
        <v>159</v>
      </c>
      <c r="BM210" s="225" t="s">
        <v>1252</v>
      </c>
    </row>
    <row r="211" s="2" customFormat="1" ht="21.75" customHeight="1">
      <c r="A211" s="40"/>
      <c r="B211" s="41"/>
      <c r="C211" s="214" t="s">
        <v>369</v>
      </c>
      <c r="D211" s="214" t="s">
        <v>154</v>
      </c>
      <c r="E211" s="215" t="s">
        <v>378</v>
      </c>
      <c r="F211" s="216" t="s">
        <v>379</v>
      </c>
      <c r="G211" s="217" t="s">
        <v>182</v>
      </c>
      <c r="H211" s="218">
        <v>9</v>
      </c>
      <c r="I211" s="219"/>
      <c r="J211" s="220">
        <f>ROUND(I211*H211,2)</f>
        <v>0</v>
      </c>
      <c r="K211" s="216" t="s">
        <v>19</v>
      </c>
      <c r="L211" s="46"/>
      <c r="M211" s="221" t="s">
        <v>19</v>
      </c>
      <c r="N211" s="222" t="s">
        <v>43</v>
      </c>
      <c r="O211" s="86"/>
      <c r="P211" s="223">
        <f>O211*H211</f>
        <v>0</v>
      </c>
      <c r="Q211" s="223">
        <v>0</v>
      </c>
      <c r="R211" s="223">
        <f>Q211*H211</f>
        <v>0</v>
      </c>
      <c r="S211" s="223">
        <v>0</v>
      </c>
      <c r="T211" s="224">
        <f>S211*H211</f>
        <v>0</v>
      </c>
      <c r="U211" s="40"/>
      <c r="V211" s="40"/>
      <c r="W211" s="40"/>
      <c r="X211" s="40"/>
      <c r="Y211" s="40"/>
      <c r="Z211" s="40"/>
      <c r="AA211" s="40"/>
      <c r="AB211" s="40"/>
      <c r="AC211" s="40"/>
      <c r="AD211" s="40"/>
      <c r="AE211" s="40"/>
      <c r="AR211" s="225" t="s">
        <v>159</v>
      </c>
      <c r="AT211" s="225" t="s">
        <v>154</v>
      </c>
      <c r="AU211" s="225" t="s">
        <v>81</v>
      </c>
      <c r="AY211" s="19" t="s">
        <v>152</v>
      </c>
      <c r="BE211" s="226">
        <f>IF(N211="základní",J211,0)</f>
        <v>0</v>
      </c>
      <c r="BF211" s="226">
        <f>IF(N211="snížená",J211,0)</f>
        <v>0</v>
      </c>
      <c r="BG211" s="226">
        <f>IF(N211="zákl. přenesená",J211,0)</f>
        <v>0</v>
      </c>
      <c r="BH211" s="226">
        <f>IF(N211="sníž. přenesená",J211,0)</f>
        <v>0</v>
      </c>
      <c r="BI211" s="226">
        <f>IF(N211="nulová",J211,0)</f>
        <v>0</v>
      </c>
      <c r="BJ211" s="19" t="s">
        <v>79</v>
      </c>
      <c r="BK211" s="226">
        <f>ROUND(I211*H211,2)</f>
        <v>0</v>
      </c>
      <c r="BL211" s="19" t="s">
        <v>159</v>
      </c>
      <c r="BM211" s="225" t="s">
        <v>1253</v>
      </c>
    </row>
    <row r="212" s="2" customFormat="1" ht="16.5" customHeight="1">
      <c r="A212" s="40"/>
      <c r="B212" s="41"/>
      <c r="C212" s="214" t="s">
        <v>373</v>
      </c>
      <c r="D212" s="214" t="s">
        <v>154</v>
      </c>
      <c r="E212" s="215" t="s">
        <v>382</v>
      </c>
      <c r="F212" s="216" t="s">
        <v>383</v>
      </c>
      <c r="G212" s="217" t="s">
        <v>182</v>
      </c>
      <c r="H212" s="218">
        <v>9</v>
      </c>
      <c r="I212" s="219"/>
      <c r="J212" s="220">
        <f>ROUND(I212*H212,2)</f>
        <v>0</v>
      </c>
      <c r="K212" s="216" t="s">
        <v>19</v>
      </c>
      <c r="L212" s="46"/>
      <c r="M212" s="221" t="s">
        <v>19</v>
      </c>
      <c r="N212" s="222" t="s">
        <v>43</v>
      </c>
      <c r="O212" s="86"/>
      <c r="P212" s="223">
        <f>O212*H212</f>
        <v>0</v>
      </c>
      <c r="Q212" s="223">
        <v>0</v>
      </c>
      <c r="R212" s="223">
        <f>Q212*H212</f>
        <v>0</v>
      </c>
      <c r="S212" s="223">
        <v>0</v>
      </c>
      <c r="T212" s="224">
        <f>S212*H212</f>
        <v>0</v>
      </c>
      <c r="U212" s="40"/>
      <c r="V212" s="40"/>
      <c r="W212" s="40"/>
      <c r="X212" s="40"/>
      <c r="Y212" s="40"/>
      <c r="Z212" s="40"/>
      <c r="AA212" s="40"/>
      <c r="AB212" s="40"/>
      <c r="AC212" s="40"/>
      <c r="AD212" s="40"/>
      <c r="AE212" s="40"/>
      <c r="AR212" s="225" t="s">
        <v>159</v>
      </c>
      <c r="AT212" s="225" t="s">
        <v>154</v>
      </c>
      <c r="AU212" s="225" t="s">
        <v>81</v>
      </c>
      <c r="AY212" s="19" t="s">
        <v>152</v>
      </c>
      <c r="BE212" s="226">
        <f>IF(N212="základní",J212,0)</f>
        <v>0</v>
      </c>
      <c r="BF212" s="226">
        <f>IF(N212="snížená",J212,0)</f>
        <v>0</v>
      </c>
      <c r="BG212" s="226">
        <f>IF(N212="zákl. přenesená",J212,0)</f>
        <v>0</v>
      </c>
      <c r="BH212" s="226">
        <f>IF(N212="sníž. přenesená",J212,0)</f>
        <v>0</v>
      </c>
      <c r="BI212" s="226">
        <f>IF(N212="nulová",J212,0)</f>
        <v>0</v>
      </c>
      <c r="BJ212" s="19" t="s">
        <v>79</v>
      </c>
      <c r="BK212" s="226">
        <f>ROUND(I212*H212,2)</f>
        <v>0</v>
      </c>
      <c r="BL212" s="19" t="s">
        <v>159</v>
      </c>
      <c r="BM212" s="225" t="s">
        <v>1254</v>
      </c>
    </row>
    <row r="213" s="2" customFormat="1" ht="21.75" customHeight="1">
      <c r="A213" s="40"/>
      <c r="B213" s="41"/>
      <c r="C213" s="214" t="s">
        <v>377</v>
      </c>
      <c r="D213" s="214" t="s">
        <v>154</v>
      </c>
      <c r="E213" s="215" t="s">
        <v>386</v>
      </c>
      <c r="F213" s="216" t="s">
        <v>387</v>
      </c>
      <c r="G213" s="217" t="s">
        <v>328</v>
      </c>
      <c r="H213" s="218">
        <v>9</v>
      </c>
      <c r="I213" s="219"/>
      <c r="J213" s="220">
        <f>ROUND(I213*H213,2)</f>
        <v>0</v>
      </c>
      <c r="K213" s="216" t="s">
        <v>19</v>
      </c>
      <c r="L213" s="46"/>
      <c r="M213" s="221" t="s">
        <v>19</v>
      </c>
      <c r="N213" s="222" t="s">
        <v>43</v>
      </c>
      <c r="O213" s="86"/>
      <c r="P213" s="223">
        <f>O213*H213</f>
        <v>0</v>
      </c>
      <c r="Q213" s="223">
        <v>0</v>
      </c>
      <c r="R213" s="223">
        <f>Q213*H213</f>
        <v>0</v>
      </c>
      <c r="S213" s="223">
        <v>0</v>
      </c>
      <c r="T213" s="224">
        <f>S213*H213</f>
        <v>0</v>
      </c>
      <c r="U213" s="40"/>
      <c r="V213" s="40"/>
      <c r="W213" s="40"/>
      <c r="X213" s="40"/>
      <c r="Y213" s="40"/>
      <c r="Z213" s="40"/>
      <c r="AA213" s="40"/>
      <c r="AB213" s="40"/>
      <c r="AC213" s="40"/>
      <c r="AD213" s="40"/>
      <c r="AE213" s="40"/>
      <c r="AR213" s="225" t="s">
        <v>159</v>
      </c>
      <c r="AT213" s="225" t="s">
        <v>154</v>
      </c>
      <c r="AU213" s="225" t="s">
        <v>81</v>
      </c>
      <c r="AY213" s="19" t="s">
        <v>152</v>
      </c>
      <c r="BE213" s="226">
        <f>IF(N213="základní",J213,0)</f>
        <v>0</v>
      </c>
      <c r="BF213" s="226">
        <f>IF(N213="snížená",J213,0)</f>
        <v>0</v>
      </c>
      <c r="BG213" s="226">
        <f>IF(N213="zákl. přenesená",J213,0)</f>
        <v>0</v>
      </c>
      <c r="BH213" s="226">
        <f>IF(N213="sníž. přenesená",J213,0)</f>
        <v>0</v>
      </c>
      <c r="BI213" s="226">
        <f>IF(N213="nulová",J213,0)</f>
        <v>0</v>
      </c>
      <c r="BJ213" s="19" t="s">
        <v>79</v>
      </c>
      <c r="BK213" s="226">
        <f>ROUND(I213*H213,2)</f>
        <v>0</v>
      </c>
      <c r="BL213" s="19" t="s">
        <v>159</v>
      </c>
      <c r="BM213" s="225" t="s">
        <v>1255</v>
      </c>
    </row>
    <row r="214" s="2" customFormat="1" ht="16.5" customHeight="1">
      <c r="A214" s="40"/>
      <c r="B214" s="41"/>
      <c r="C214" s="214" t="s">
        <v>381</v>
      </c>
      <c r="D214" s="214" t="s">
        <v>154</v>
      </c>
      <c r="E214" s="215" t="s">
        <v>390</v>
      </c>
      <c r="F214" s="216" t="s">
        <v>391</v>
      </c>
      <c r="G214" s="217" t="s">
        <v>239</v>
      </c>
      <c r="H214" s="218">
        <v>0.90000000000000002</v>
      </c>
      <c r="I214" s="219"/>
      <c r="J214" s="220">
        <f>ROUND(I214*H214,2)</f>
        <v>0</v>
      </c>
      <c r="K214" s="216" t="s">
        <v>19</v>
      </c>
      <c r="L214" s="46"/>
      <c r="M214" s="221" t="s">
        <v>19</v>
      </c>
      <c r="N214" s="222" t="s">
        <v>43</v>
      </c>
      <c r="O214" s="86"/>
      <c r="P214" s="223">
        <f>O214*H214</f>
        <v>0</v>
      </c>
      <c r="Q214" s="223">
        <v>0</v>
      </c>
      <c r="R214" s="223">
        <f>Q214*H214</f>
        <v>0</v>
      </c>
      <c r="S214" s="223">
        <v>0</v>
      </c>
      <c r="T214" s="224">
        <f>S214*H214</f>
        <v>0</v>
      </c>
      <c r="U214" s="40"/>
      <c r="V214" s="40"/>
      <c r="W214" s="40"/>
      <c r="X214" s="40"/>
      <c r="Y214" s="40"/>
      <c r="Z214" s="40"/>
      <c r="AA214" s="40"/>
      <c r="AB214" s="40"/>
      <c r="AC214" s="40"/>
      <c r="AD214" s="40"/>
      <c r="AE214" s="40"/>
      <c r="AR214" s="225" t="s">
        <v>159</v>
      </c>
      <c r="AT214" s="225" t="s">
        <v>154</v>
      </c>
      <c r="AU214" s="225" t="s">
        <v>81</v>
      </c>
      <c r="AY214" s="19" t="s">
        <v>152</v>
      </c>
      <c r="BE214" s="226">
        <f>IF(N214="základní",J214,0)</f>
        <v>0</v>
      </c>
      <c r="BF214" s="226">
        <f>IF(N214="snížená",J214,0)</f>
        <v>0</v>
      </c>
      <c r="BG214" s="226">
        <f>IF(N214="zákl. přenesená",J214,0)</f>
        <v>0</v>
      </c>
      <c r="BH214" s="226">
        <f>IF(N214="sníž. přenesená",J214,0)</f>
        <v>0</v>
      </c>
      <c r="BI214" s="226">
        <f>IF(N214="nulová",J214,0)</f>
        <v>0</v>
      </c>
      <c r="BJ214" s="19" t="s">
        <v>79</v>
      </c>
      <c r="BK214" s="226">
        <f>ROUND(I214*H214,2)</f>
        <v>0</v>
      </c>
      <c r="BL214" s="19" t="s">
        <v>159</v>
      </c>
      <c r="BM214" s="225" t="s">
        <v>1256</v>
      </c>
    </row>
    <row r="215" s="2" customFormat="1" ht="16.5" customHeight="1">
      <c r="A215" s="40"/>
      <c r="B215" s="41"/>
      <c r="C215" s="214" t="s">
        <v>385</v>
      </c>
      <c r="D215" s="214" t="s">
        <v>154</v>
      </c>
      <c r="E215" s="215" t="s">
        <v>394</v>
      </c>
      <c r="F215" s="216" t="s">
        <v>395</v>
      </c>
      <c r="G215" s="217" t="s">
        <v>328</v>
      </c>
      <c r="H215" s="218">
        <v>9</v>
      </c>
      <c r="I215" s="219"/>
      <c r="J215" s="220">
        <f>ROUND(I215*H215,2)</f>
        <v>0</v>
      </c>
      <c r="K215" s="216" t="s">
        <v>19</v>
      </c>
      <c r="L215" s="46"/>
      <c r="M215" s="221" t="s">
        <v>19</v>
      </c>
      <c r="N215" s="222" t="s">
        <v>43</v>
      </c>
      <c r="O215" s="86"/>
      <c r="P215" s="223">
        <f>O215*H215</f>
        <v>0</v>
      </c>
      <c r="Q215" s="223">
        <v>0</v>
      </c>
      <c r="R215" s="223">
        <f>Q215*H215</f>
        <v>0</v>
      </c>
      <c r="S215" s="223">
        <v>0</v>
      </c>
      <c r="T215" s="224">
        <f>S215*H215</f>
        <v>0</v>
      </c>
      <c r="U215" s="40"/>
      <c r="V215" s="40"/>
      <c r="W215" s="40"/>
      <c r="X215" s="40"/>
      <c r="Y215" s="40"/>
      <c r="Z215" s="40"/>
      <c r="AA215" s="40"/>
      <c r="AB215" s="40"/>
      <c r="AC215" s="40"/>
      <c r="AD215" s="40"/>
      <c r="AE215" s="40"/>
      <c r="AR215" s="225" t="s">
        <v>159</v>
      </c>
      <c r="AT215" s="225" t="s">
        <v>154</v>
      </c>
      <c r="AU215" s="225" t="s">
        <v>81</v>
      </c>
      <c r="AY215" s="19" t="s">
        <v>152</v>
      </c>
      <c r="BE215" s="226">
        <f>IF(N215="základní",J215,0)</f>
        <v>0</v>
      </c>
      <c r="BF215" s="226">
        <f>IF(N215="snížená",J215,0)</f>
        <v>0</v>
      </c>
      <c r="BG215" s="226">
        <f>IF(N215="zákl. přenesená",J215,0)</f>
        <v>0</v>
      </c>
      <c r="BH215" s="226">
        <f>IF(N215="sníž. přenesená",J215,0)</f>
        <v>0</v>
      </c>
      <c r="BI215" s="226">
        <f>IF(N215="nulová",J215,0)</f>
        <v>0</v>
      </c>
      <c r="BJ215" s="19" t="s">
        <v>79</v>
      </c>
      <c r="BK215" s="226">
        <f>ROUND(I215*H215,2)</f>
        <v>0</v>
      </c>
      <c r="BL215" s="19" t="s">
        <v>159</v>
      </c>
      <c r="BM215" s="225" t="s">
        <v>1257</v>
      </c>
    </row>
    <row r="216" s="2" customFormat="1" ht="16.5" customHeight="1">
      <c r="A216" s="40"/>
      <c r="B216" s="41"/>
      <c r="C216" s="214" t="s">
        <v>389</v>
      </c>
      <c r="D216" s="214" t="s">
        <v>154</v>
      </c>
      <c r="E216" s="215" t="s">
        <v>398</v>
      </c>
      <c r="F216" s="216" t="s">
        <v>399</v>
      </c>
      <c r="G216" s="217" t="s">
        <v>328</v>
      </c>
      <c r="H216" s="218">
        <v>9</v>
      </c>
      <c r="I216" s="219"/>
      <c r="J216" s="220">
        <f>ROUND(I216*H216,2)</f>
        <v>0</v>
      </c>
      <c r="K216" s="216" t="s">
        <v>19</v>
      </c>
      <c r="L216" s="46"/>
      <c r="M216" s="221" t="s">
        <v>19</v>
      </c>
      <c r="N216" s="222" t="s">
        <v>43</v>
      </c>
      <c r="O216" s="86"/>
      <c r="P216" s="223">
        <f>O216*H216</f>
        <v>0</v>
      </c>
      <c r="Q216" s="223">
        <v>0</v>
      </c>
      <c r="R216" s="223">
        <f>Q216*H216</f>
        <v>0</v>
      </c>
      <c r="S216" s="223">
        <v>0</v>
      </c>
      <c r="T216" s="224">
        <f>S216*H216</f>
        <v>0</v>
      </c>
      <c r="U216" s="40"/>
      <c r="V216" s="40"/>
      <c r="W216" s="40"/>
      <c r="X216" s="40"/>
      <c r="Y216" s="40"/>
      <c r="Z216" s="40"/>
      <c r="AA216" s="40"/>
      <c r="AB216" s="40"/>
      <c r="AC216" s="40"/>
      <c r="AD216" s="40"/>
      <c r="AE216" s="40"/>
      <c r="AR216" s="225" t="s">
        <v>159</v>
      </c>
      <c r="AT216" s="225" t="s">
        <v>154</v>
      </c>
      <c r="AU216" s="225" t="s">
        <v>81</v>
      </c>
      <c r="AY216" s="19" t="s">
        <v>152</v>
      </c>
      <c r="BE216" s="226">
        <f>IF(N216="základní",J216,0)</f>
        <v>0</v>
      </c>
      <c r="BF216" s="226">
        <f>IF(N216="snížená",J216,0)</f>
        <v>0</v>
      </c>
      <c r="BG216" s="226">
        <f>IF(N216="zákl. přenesená",J216,0)</f>
        <v>0</v>
      </c>
      <c r="BH216" s="226">
        <f>IF(N216="sníž. přenesená",J216,0)</f>
        <v>0</v>
      </c>
      <c r="BI216" s="226">
        <f>IF(N216="nulová",J216,0)</f>
        <v>0</v>
      </c>
      <c r="BJ216" s="19" t="s">
        <v>79</v>
      </c>
      <c r="BK216" s="226">
        <f>ROUND(I216*H216,2)</f>
        <v>0</v>
      </c>
      <c r="BL216" s="19" t="s">
        <v>159</v>
      </c>
      <c r="BM216" s="225" t="s">
        <v>1258</v>
      </c>
    </row>
    <row r="217" s="2" customFormat="1" ht="16.5" customHeight="1">
      <c r="A217" s="40"/>
      <c r="B217" s="41"/>
      <c r="C217" s="214" t="s">
        <v>393</v>
      </c>
      <c r="D217" s="214" t="s">
        <v>154</v>
      </c>
      <c r="E217" s="215" t="s">
        <v>402</v>
      </c>
      <c r="F217" s="216" t="s">
        <v>403</v>
      </c>
      <c r="G217" s="217" t="s">
        <v>282</v>
      </c>
      <c r="H217" s="218">
        <v>8.0999999999999996</v>
      </c>
      <c r="I217" s="219"/>
      <c r="J217" s="220">
        <f>ROUND(I217*H217,2)</f>
        <v>0</v>
      </c>
      <c r="K217" s="216" t="s">
        <v>19</v>
      </c>
      <c r="L217" s="46"/>
      <c r="M217" s="221" t="s">
        <v>19</v>
      </c>
      <c r="N217" s="222" t="s">
        <v>43</v>
      </c>
      <c r="O217" s="86"/>
      <c r="P217" s="223">
        <f>O217*H217</f>
        <v>0</v>
      </c>
      <c r="Q217" s="223">
        <v>0</v>
      </c>
      <c r="R217" s="223">
        <f>Q217*H217</f>
        <v>0</v>
      </c>
      <c r="S217" s="223">
        <v>0</v>
      </c>
      <c r="T217" s="224">
        <f>S217*H217</f>
        <v>0</v>
      </c>
      <c r="U217" s="40"/>
      <c r="V217" s="40"/>
      <c r="W217" s="40"/>
      <c r="X217" s="40"/>
      <c r="Y217" s="40"/>
      <c r="Z217" s="40"/>
      <c r="AA217" s="40"/>
      <c r="AB217" s="40"/>
      <c r="AC217" s="40"/>
      <c r="AD217" s="40"/>
      <c r="AE217" s="40"/>
      <c r="AR217" s="225" t="s">
        <v>159</v>
      </c>
      <c r="AT217" s="225" t="s">
        <v>154</v>
      </c>
      <c r="AU217" s="225" t="s">
        <v>81</v>
      </c>
      <c r="AY217" s="19" t="s">
        <v>152</v>
      </c>
      <c r="BE217" s="226">
        <f>IF(N217="základní",J217,0)</f>
        <v>0</v>
      </c>
      <c r="BF217" s="226">
        <f>IF(N217="snížená",J217,0)</f>
        <v>0</v>
      </c>
      <c r="BG217" s="226">
        <f>IF(N217="zákl. přenesená",J217,0)</f>
        <v>0</v>
      </c>
      <c r="BH217" s="226">
        <f>IF(N217="sníž. přenesená",J217,0)</f>
        <v>0</v>
      </c>
      <c r="BI217" s="226">
        <f>IF(N217="nulová",J217,0)</f>
        <v>0</v>
      </c>
      <c r="BJ217" s="19" t="s">
        <v>79</v>
      </c>
      <c r="BK217" s="226">
        <f>ROUND(I217*H217,2)</f>
        <v>0</v>
      </c>
      <c r="BL217" s="19" t="s">
        <v>159</v>
      </c>
      <c r="BM217" s="225" t="s">
        <v>1259</v>
      </c>
    </row>
    <row r="218" s="14" customFormat="1">
      <c r="A218" s="14"/>
      <c r="B218" s="243"/>
      <c r="C218" s="244"/>
      <c r="D218" s="234" t="s">
        <v>163</v>
      </c>
      <c r="E218" s="245" t="s">
        <v>19</v>
      </c>
      <c r="F218" s="246" t="s">
        <v>405</v>
      </c>
      <c r="G218" s="244"/>
      <c r="H218" s="247">
        <v>8.0999999999999996</v>
      </c>
      <c r="I218" s="248"/>
      <c r="J218" s="244"/>
      <c r="K218" s="244"/>
      <c r="L218" s="249"/>
      <c r="M218" s="250"/>
      <c r="N218" s="251"/>
      <c r="O218" s="251"/>
      <c r="P218" s="251"/>
      <c r="Q218" s="251"/>
      <c r="R218" s="251"/>
      <c r="S218" s="251"/>
      <c r="T218" s="252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  <c r="AE218" s="14"/>
      <c r="AT218" s="253" t="s">
        <v>163</v>
      </c>
      <c r="AU218" s="253" t="s">
        <v>81</v>
      </c>
      <c r="AV218" s="14" t="s">
        <v>81</v>
      </c>
      <c r="AW218" s="14" t="s">
        <v>33</v>
      </c>
      <c r="AX218" s="14" t="s">
        <v>79</v>
      </c>
      <c r="AY218" s="253" t="s">
        <v>152</v>
      </c>
    </row>
    <row r="219" s="12" customFormat="1" ht="22.8" customHeight="1">
      <c r="A219" s="12"/>
      <c r="B219" s="198"/>
      <c r="C219" s="199"/>
      <c r="D219" s="200" t="s">
        <v>71</v>
      </c>
      <c r="E219" s="212" t="s">
        <v>81</v>
      </c>
      <c r="F219" s="212" t="s">
        <v>406</v>
      </c>
      <c r="G219" s="199"/>
      <c r="H219" s="199"/>
      <c r="I219" s="202"/>
      <c r="J219" s="213">
        <f>BK219</f>
        <v>0</v>
      </c>
      <c r="K219" s="199"/>
      <c r="L219" s="204"/>
      <c r="M219" s="205"/>
      <c r="N219" s="206"/>
      <c r="O219" s="206"/>
      <c r="P219" s="207">
        <f>SUM(P220:P222)</f>
        <v>0</v>
      </c>
      <c r="Q219" s="206"/>
      <c r="R219" s="207">
        <f>SUM(R220:R222)</f>
        <v>36.858600000000003</v>
      </c>
      <c r="S219" s="206"/>
      <c r="T219" s="208">
        <f>SUM(T220:T222)</f>
        <v>0</v>
      </c>
      <c r="U219" s="12"/>
      <c r="V219" s="12"/>
      <c r="W219" s="12"/>
      <c r="X219" s="12"/>
      <c r="Y219" s="12"/>
      <c r="Z219" s="12"/>
      <c r="AA219" s="12"/>
      <c r="AB219" s="12"/>
      <c r="AC219" s="12"/>
      <c r="AD219" s="12"/>
      <c r="AE219" s="12"/>
      <c r="AR219" s="209" t="s">
        <v>79</v>
      </c>
      <c r="AT219" s="210" t="s">
        <v>71</v>
      </c>
      <c r="AU219" s="210" t="s">
        <v>79</v>
      </c>
      <c r="AY219" s="209" t="s">
        <v>152</v>
      </c>
      <c r="BK219" s="211">
        <f>SUM(BK220:BK222)</f>
        <v>0</v>
      </c>
    </row>
    <row r="220" s="2" customFormat="1" ht="33" customHeight="1">
      <c r="A220" s="40"/>
      <c r="B220" s="41"/>
      <c r="C220" s="214" t="s">
        <v>397</v>
      </c>
      <c r="D220" s="214" t="s">
        <v>154</v>
      </c>
      <c r="E220" s="215" t="s">
        <v>407</v>
      </c>
      <c r="F220" s="216" t="s">
        <v>408</v>
      </c>
      <c r="G220" s="217" t="s">
        <v>227</v>
      </c>
      <c r="H220" s="218">
        <v>180</v>
      </c>
      <c r="I220" s="219"/>
      <c r="J220" s="220">
        <f>ROUND(I220*H220,2)</f>
        <v>0</v>
      </c>
      <c r="K220" s="216" t="s">
        <v>158</v>
      </c>
      <c r="L220" s="46"/>
      <c r="M220" s="221" t="s">
        <v>19</v>
      </c>
      <c r="N220" s="222" t="s">
        <v>43</v>
      </c>
      <c r="O220" s="86"/>
      <c r="P220" s="223">
        <f>O220*H220</f>
        <v>0</v>
      </c>
      <c r="Q220" s="223">
        <v>0.20477000000000001</v>
      </c>
      <c r="R220" s="223">
        <f>Q220*H220</f>
        <v>36.858600000000003</v>
      </c>
      <c r="S220" s="223">
        <v>0</v>
      </c>
      <c r="T220" s="224">
        <f>S220*H220</f>
        <v>0</v>
      </c>
      <c r="U220" s="40"/>
      <c r="V220" s="40"/>
      <c r="W220" s="40"/>
      <c r="X220" s="40"/>
      <c r="Y220" s="40"/>
      <c r="Z220" s="40"/>
      <c r="AA220" s="40"/>
      <c r="AB220" s="40"/>
      <c r="AC220" s="40"/>
      <c r="AD220" s="40"/>
      <c r="AE220" s="40"/>
      <c r="AR220" s="225" t="s">
        <v>159</v>
      </c>
      <c r="AT220" s="225" t="s">
        <v>154</v>
      </c>
      <c r="AU220" s="225" t="s">
        <v>81</v>
      </c>
      <c r="AY220" s="19" t="s">
        <v>152</v>
      </c>
      <c r="BE220" s="226">
        <f>IF(N220="základní",J220,0)</f>
        <v>0</v>
      </c>
      <c r="BF220" s="226">
        <f>IF(N220="snížená",J220,0)</f>
        <v>0</v>
      </c>
      <c r="BG220" s="226">
        <f>IF(N220="zákl. přenesená",J220,0)</f>
        <v>0</v>
      </c>
      <c r="BH220" s="226">
        <f>IF(N220="sníž. přenesená",J220,0)</f>
        <v>0</v>
      </c>
      <c r="BI220" s="226">
        <f>IF(N220="nulová",J220,0)</f>
        <v>0</v>
      </c>
      <c r="BJ220" s="19" t="s">
        <v>79</v>
      </c>
      <c r="BK220" s="226">
        <f>ROUND(I220*H220,2)</f>
        <v>0</v>
      </c>
      <c r="BL220" s="19" t="s">
        <v>159</v>
      </c>
      <c r="BM220" s="225" t="s">
        <v>409</v>
      </c>
    </row>
    <row r="221" s="2" customFormat="1">
      <c r="A221" s="40"/>
      <c r="B221" s="41"/>
      <c r="C221" s="42"/>
      <c r="D221" s="227" t="s">
        <v>161</v>
      </c>
      <c r="E221" s="42"/>
      <c r="F221" s="228" t="s">
        <v>410</v>
      </c>
      <c r="G221" s="42"/>
      <c r="H221" s="42"/>
      <c r="I221" s="229"/>
      <c r="J221" s="42"/>
      <c r="K221" s="42"/>
      <c r="L221" s="46"/>
      <c r="M221" s="230"/>
      <c r="N221" s="231"/>
      <c r="O221" s="86"/>
      <c r="P221" s="86"/>
      <c r="Q221" s="86"/>
      <c r="R221" s="86"/>
      <c r="S221" s="86"/>
      <c r="T221" s="87"/>
      <c r="U221" s="40"/>
      <c r="V221" s="40"/>
      <c r="W221" s="40"/>
      <c r="X221" s="40"/>
      <c r="Y221" s="40"/>
      <c r="Z221" s="40"/>
      <c r="AA221" s="40"/>
      <c r="AB221" s="40"/>
      <c r="AC221" s="40"/>
      <c r="AD221" s="40"/>
      <c r="AE221" s="40"/>
      <c r="AT221" s="19" t="s">
        <v>161</v>
      </c>
      <c r="AU221" s="19" t="s">
        <v>81</v>
      </c>
    </row>
    <row r="222" s="2" customFormat="1" ht="16.5" customHeight="1">
      <c r="A222" s="40"/>
      <c r="B222" s="41"/>
      <c r="C222" s="214" t="s">
        <v>401</v>
      </c>
      <c r="D222" s="214" t="s">
        <v>154</v>
      </c>
      <c r="E222" s="215" t="s">
        <v>412</v>
      </c>
      <c r="F222" s="216" t="s">
        <v>413</v>
      </c>
      <c r="G222" s="217" t="s">
        <v>227</v>
      </c>
      <c r="H222" s="218">
        <v>70</v>
      </c>
      <c r="I222" s="219"/>
      <c r="J222" s="220">
        <f>ROUND(I222*H222,2)</f>
        <v>0</v>
      </c>
      <c r="K222" s="216" t="s">
        <v>19</v>
      </c>
      <c r="L222" s="46"/>
      <c r="M222" s="221" t="s">
        <v>19</v>
      </c>
      <c r="N222" s="222" t="s">
        <v>43</v>
      </c>
      <c r="O222" s="86"/>
      <c r="P222" s="223">
        <f>O222*H222</f>
        <v>0</v>
      </c>
      <c r="Q222" s="223">
        <v>0</v>
      </c>
      <c r="R222" s="223">
        <f>Q222*H222</f>
        <v>0</v>
      </c>
      <c r="S222" s="223">
        <v>0</v>
      </c>
      <c r="T222" s="224">
        <f>S222*H222</f>
        <v>0</v>
      </c>
      <c r="U222" s="40"/>
      <c r="V222" s="40"/>
      <c r="W222" s="40"/>
      <c r="X222" s="40"/>
      <c r="Y222" s="40"/>
      <c r="Z222" s="40"/>
      <c r="AA222" s="40"/>
      <c r="AB222" s="40"/>
      <c r="AC222" s="40"/>
      <c r="AD222" s="40"/>
      <c r="AE222" s="40"/>
      <c r="AR222" s="225" t="s">
        <v>159</v>
      </c>
      <c r="AT222" s="225" t="s">
        <v>154</v>
      </c>
      <c r="AU222" s="225" t="s">
        <v>81</v>
      </c>
      <c r="AY222" s="19" t="s">
        <v>152</v>
      </c>
      <c r="BE222" s="226">
        <f>IF(N222="základní",J222,0)</f>
        <v>0</v>
      </c>
      <c r="BF222" s="226">
        <f>IF(N222="snížená",J222,0)</f>
        <v>0</v>
      </c>
      <c r="BG222" s="226">
        <f>IF(N222="zákl. přenesená",J222,0)</f>
        <v>0</v>
      </c>
      <c r="BH222" s="226">
        <f>IF(N222="sníž. přenesená",J222,0)</f>
        <v>0</v>
      </c>
      <c r="BI222" s="226">
        <f>IF(N222="nulová",J222,0)</f>
        <v>0</v>
      </c>
      <c r="BJ222" s="19" t="s">
        <v>79</v>
      </c>
      <c r="BK222" s="226">
        <f>ROUND(I222*H222,2)</f>
        <v>0</v>
      </c>
      <c r="BL222" s="19" t="s">
        <v>159</v>
      </c>
      <c r="BM222" s="225" t="s">
        <v>414</v>
      </c>
    </row>
    <row r="223" s="12" customFormat="1" ht="22.8" customHeight="1">
      <c r="A223" s="12"/>
      <c r="B223" s="198"/>
      <c r="C223" s="199"/>
      <c r="D223" s="200" t="s">
        <v>71</v>
      </c>
      <c r="E223" s="212" t="s">
        <v>179</v>
      </c>
      <c r="F223" s="212" t="s">
        <v>415</v>
      </c>
      <c r="G223" s="199"/>
      <c r="H223" s="199"/>
      <c r="I223" s="202"/>
      <c r="J223" s="213">
        <f>BK223</f>
        <v>0</v>
      </c>
      <c r="K223" s="199"/>
      <c r="L223" s="204"/>
      <c r="M223" s="205"/>
      <c r="N223" s="206"/>
      <c r="O223" s="206"/>
      <c r="P223" s="207">
        <f>SUM(P224:P301)</f>
        <v>0</v>
      </c>
      <c r="Q223" s="206"/>
      <c r="R223" s="207">
        <f>SUM(R224:R301)</f>
        <v>242.532535</v>
      </c>
      <c r="S223" s="206"/>
      <c r="T223" s="208">
        <f>SUM(T224:T301)</f>
        <v>0</v>
      </c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R223" s="209" t="s">
        <v>79</v>
      </c>
      <c r="AT223" s="210" t="s">
        <v>71</v>
      </c>
      <c r="AU223" s="210" t="s">
        <v>79</v>
      </c>
      <c r="AY223" s="209" t="s">
        <v>152</v>
      </c>
      <c r="BK223" s="211">
        <f>SUM(BK224:BK301)</f>
        <v>0</v>
      </c>
    </row>
    <row r="224" s="2" customFormat="1" ht="37.8" customHeight="1">
      <c r="A224" s="40"/>
      <c r="B224" s="41"/>
      <c r="C224" s="214" t="s">
        <v>210</v>
      </c>
      <c r="D224" s="214" t="s">
        <v>154</v>
      </c>
      <c r="E224" s="215" t="s">
        <v>417</v>
      </c>
      <c r="F224" s="216" t="s">
        <v>418</v>
      </c>
      <c r="G224" s="217" t="s">
        <v>182</v>
      </c>
      <c r="H224" s="218">
        <v>884.5</v>
      </c>
      <c r="I224" s="219"/>
      <c r="J224" s="220">
        <f>ROUND(I224*H224,2)</f>
        <v>0</v>
      </c>
      <c r="K224" s="216" t="s">
        <v>158</v>
      </c>
      <c r="L224" s="46"/>
      <c r="M224" s="221" t="s">
        <v>19</v>
      </c>
      <c r="N224" s="222" t="s">
        <v>43</v>
      </c>
      <c r="O224" s="86"/>
      <c r="P224" s="223">
        <f>O224*H224</f>
        <v>0</v>
      </c>
      <c r="Q224" s="223">
        <v>0</v>
      </c>
      <c r="R224" s="223">
        <f>Q224*H224</f>
        <v>0</v>
      </c>
      <c r="S224" s="223">
        <v>0</v>
      </c>
      <c r="T224" s="224">
        <f>S224*H224</f>
        <v>0</v>
      </c>
      <c r="U224" s="40"/>
      <c r="V224" s="40"/>
      <c r="W224" s="40"/>
      <c r="X224" s="40"/>
      <c r="Y224" s="40"/>
      <c r="Z224" s="40"/>
      <c r="AA224" s="40"/>
      <c r="AB224" s="40"/>
      <c r="AC224" s="40"/>
      <c r="AD224" s="40"/>
      <c r="AE224" s="40"/>
      <c r="AR224" s="225" t="s">
        <v>159</v>
      </c>
      <c r="AT224" s="225" t="s">
        <v>154</v>
      </c>
      <c r="AU224" s="225" t="s">
        <v>81</v>
      </c>
      <c r="AY224" s="19" t="s">
        <v>152</v>
      </c>
      <c r="BE224" s="226">
        <f>IF(N224="základní",J224,0)</f>
        <v>0</v>
      </c>
      <c r="BF224" s="226">
        <f>IF(N224="snížená",J224,0)</f>
        <v>0</v>
      </c>
      <c r="BG224" s="226">
        <f>IF(N224="zákl. přenesená",J224,0)</f>
        <v>0</v>
      </c>
      <c r="BH224" s="226">
        <f>IF(N224="sníž. přenesená",J224,0)</f>
        <v>0</v>
      </c>
      <c r="BI224" s="226">
        <f>IF(N224="nulová",J224,0)</f>
        <v>0</v>
      </c>
      <c r="BJ224" s="19" t="s">
        <v>79</v>
      </c>
      <c r="BK224" s="226">
        <f>ROUND(I224*H224,2)</f>
        <v>0</v>
      </c>
      <c r="BL224" s="19" t="s">
        <v>159</v>
      </c>
      <c r="BM224" s="225" t="s">
        <v>419</v>
      </c>
    </row>
    <row r="225" s="2" customFormat="1">
      <c r="A225" s="40"/>
      <c r="B225" s="41"/>
      <c r="C225" s="42"/>
      <c r="D225" s="227" t="s">
        <v>161</v>
      </c>
      <c r="E225" s="42"/>
      <c r="F225" s="228" t="s">
        <v>420</v>
      </c>
      <c r="G225" s="42"/>
      <c r="H225" s="42"/>
      <c r="I225" s="229"/>
      <c r="J225" s="42"/>
      <c r="K225" s="42"/>
      <c r="L225" s="46"/>
      <c r="M225" s="230"/>
      <c r="N225" s="231"/>
      <c r="O225" s="86"/>
      <c r="P225" s="86"/>
      <c r="Q225" s="86"/>
      <c r="R225" s="86"/>
      <c r="S225" s="86"/>
      <c r="T225" s="87"/>
      <c r="U225" s="40"/>
      <c r="V225" s="40"/>
      <c r="W225" s="40"/>
      <c r="X225" s="40"/>
      <c r="Y225" s="40"/>
      <c r="Z225" s="40"/>
      <c r="AA225" s="40"/>
      <c r="AB225" s="40"/>
      <c r="AC225" s="40"/>
      <c r="AD225" s="40"/>
      <c r="AE225" s="40"/>
      <c r="AT225" s="19" t="s">
        <v>161</v>
      </c>
      <c r="AU225" s="19" t="s">
        <v>81</v>
      </c>
    </row>
    <row r="226" s="13" customFormat="1">
      <c r="A226" s="13"/>
      <c r="B226" s="232"/>
      <c r="C226" s="233"/>
      <c r="D226" s="234" t="s">
        <v>163</v>
      </c>
      <c r="E226" s="235" t="s">
        <v>19</v>
      </c>
      <c r="F226" s="236" t="s">
        <v>421</v>
      </c>
      <c r="G226" s="233"/>
      <c r="H226" s="235" t="s">
        <v>19</v>
      </c>
      <c r="I226" s="237"/>
      <c r="J226" s="233"/>
      <c r="K226" s="233"/>
      <c r="L226" s="238"/>
      <c r="M226" s="239"/>
      <c r="N226" s="240"/>
      <c r="O226" s="240"/>
      <c r="P226" s="240"/>
      <c r="Q226" s="240"/>
      <c r="R226" s="240"/>
      <c r="S226" s="240"/>
      <c r="T226" s="241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T226" s="242" t="s">
        <v>163</v>
      </c>
      <c r="AU226" s="242" t="s">
        <v>81</v>
      </c>
      <c r="AV226" s="13" t="s">
        <v>79</v>
      </c>
      <c r="AW226" s="13" t="s">
        <v>33</v>
      </c>
      <c r="AX226" s="13" t="s">
        <v>72</v>
      </c>
      <c r="AY226" s="242" t="s">
        <v>152</v>
      </c>
    </row>
    <row r="227" s="14" customFormat="1">
      <c r="A227" s="14"/>
      <c r="B227" s="243"/>
      <c r="C227" s="244"/>
      <c r="D227" s="234" t="s">
        <v>163</v>
      </c>
      <c r="E227" s="245" t="s">
        <v>19</v>
      </c>
      <c r="F227" s="246" t="s">
        <v>1260</v>
      </c>
      <c r="G227" s="244"/>
      <c r="H227" s="247">
        <v>884.5</v>
      </c>
      <c r="I227" s="248"/>
      <c r="J227" s="244"/>
      <c r="K227" s="244"/>
      <c r="L227" s="249"/>
      <c r="M227" s="250"/>
      <c r="N227" s="251"/>
      <c r="O227" s="251"/>
      <c r="P227" s="251"/>
      <c r="Q227" s="251"/>
      <c r="R227" s="251"/>
      <c r="S227" s="251"/>
      <c r="T227" s="252"/>
      <c r="U227" s="14"/>
      <c r="V227" s="14"/>
      <c r="W227" s="14"/>
      <c r="X227" s="14"/>
      <c r="Y227" s="14"/>
      <c r="Z227" s="14"/>
      <c r="AA227" s="14"/>
      <c r="AB227" s="14"/>
      <c r="AC227" s="14"/>
      <c r="AD227" s="14"/>
      <c r="AE227" s="14"/>
      <c r="AT227" s="253" t="s">
        <v>163</v>
      </c>
      <c r="AU227" s="253" t="s">
        <v>81</v>
      </c>
      <c r="AV227" s="14" t="s">
        <v>81</v>
      </c>
      <c r="AW227" s="14" t="s">
        <v>33</v>
      </c>
      <c r="AX227" s="14" t="s">
        <v>79</v>
      </c>
      <c r="AY227" s="253" t="s">
        <v>152</v>
      </c>
    </row>
    <row r="228" s="2" customFormat="1" ht="16.5" customHeight="1">
      <c r="A228" s="40"/>
      <c r="B228" s="41"/>
      <c r="C228" s="265" t="s">
        <v>411</v>
      </c>
      <c r="D228" s="265" t="s">
        <v>298</v>
      </c>
      <c r="E228" s="266" t="s">
        <v>424</v>
      </c>
      <c r="F228" s="267" t="s">
        <v>425</v>
      </c>
      <c r="G228" s="268" t="s">
        <v>282</v>
      </c>
      <c r="H228" s="269">
        <v>37.149000000000001</v>
      </c>
      <c r="I228" s="270"/>
      <c r="J228" s="271">
        <f>ROUND(I228*H228,2)</f>
        <v>0</v>
      </c>
      <c r="K228" s="267" t="s">
        <v>158</v>
      </c>
      <c r="L228" s="272"/>
      <c r="M228" s="273" t="s">
        <v>19</v>
      </c>
      <c r="N228" s="274" t="s">
        <v>43</v>
      </c>
      <c r="O228" s="86"/>
      <c r="P228" s="223">
        <f>O228*H228</f>
        <v>0</v>
      </c>
      <c r="Q228" s="223">
        <v>1</v>
      </c>
      <c r="R228" s="223">
        <f>Q228*H228</f>
        <v>37.149000000000001</v>
      </c>
      <c r="S228" s="223">
        <v>0</v>
      </c>
      <c r="T228" s="224">
        <f>S228*H228</f>
        <v>0</v>
      </c>
      <c r="U228" s="40"/>
      <c r="V228" s="40"/>
      <c r="W228" s="40"/>
      <c r="X228" s="40"/>
      <c r="Y228" s="40"/>
      <c r="Z228" s="40"/>
      <c r="AA228" s="40"/>
      <c r="AB228" s="40"/>
      <c r="AC228" s="40"/>
      <c r="AD228" s="40"/>
      <c r="AE228" s="40"/>
      <c r="AR228" s="225" t="s">
        <v>199</v>
      </c>
      <c r="AT228" s="225" t="s">
        <v>298</v>
      </c>
      <c r="AU228" s="225" t="s">
        <v>81</v>
      </c>
      <c r="AY228" s="19" t="s">
        <v>152</v>
      </c>
      <c r="BE228" s="226">
        <f>IF(N228="základní",J228,0)</f>
        <v>0</v>
      </c>
      <c r="BF228" s="226">
        <f>IF(N228="snížená",J228,0)</f>
        <v>0</v>
      </c>
      <c r="BG228" s="226">
        <f>IF(N228="zákl. přenesená",J228,0)</f>
        <v>0</v>
      </c>
      <c r="BH228" s="226">
        <f>IF(N228="sníž. přenesená",J228,0)</f>
        <v>0</v>
      </c>
      <c r="BI228" s="226">
        <f>IF(N228="nulová",J228,0)</f>
        <v>0</v>
      </c>
      <c r="BJ228" s="19" t="s">
        <v>79</v>
      </c>
      <c r="BK228" s="226">
        <f>ROUND(I228*H228,2)</f>
        <v>0</v>
      </c>
      <c r="BL228" s="19" t="s">
        <v>159</v>
      </c>
      <c r="BM228" s="225" t="s">
        <v>426</v>
      </c>
    </row>
    <row r="229" s="13" customFormat="1">
      <c r="A229" s="13"/>
      <c r="B229" s="232"/>
      <c r="C229" s="233"/>
      <c r="D229" s="234" t="s">
        <v>163</v>
      </c>
      <c r="E229" s="235" t="s">
        <v>19</v>
      </c>
      <c r="F229" s="236" t="s">
        <v>427</v>
      </c>
      <c r="G229" s="233"/>
      <c r="H229" s="235" t="s">
        <v>19</v>
      </c>
      <c r="I229" s="237"/>
      <c r="J229" s="233"/>
      <c r="K229" s="233"/>
      <c r="L229" s="238"/>
      <c r="M229" s="239"/>
      <c r="N229" s="240"/>
      <c r="O229" s="240"/>
      <c r="P229" s="240"/>
      <c r="Q229" s="240"/>
      <c r="R229" s="240"/>
      <c r="S229" s="240"/>
      <c r="T229" s="241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T229" s="242" t="s">
        <v>163</v>
      </c>
      <c r="AU229" s="242" t="s">
        <v>81</v>
      </c>
      <c r="AV229" s="13" t="s">
        <v>79</v>
      </c>
      <c r="AW229" s="13" t="s">
        <v>33</v>
      </c>
      <c r="AX229" s="13" t="s">
        <v>72</v>
      </c>
      <c r="AY229" s="242" t="s">
        <v>152</v>
      </c>
    </row>
    <row r="230" s="14" customFormat="1">
      <c r="A230" s="14"/>
      <c r="B230" s="243"/>
      <c r="C230" s="244"/>
      <c r="D230" s="234" t="s">
        <v>163</v>
      </c>
      <c r="E230" s="245" t="s">
        <v>19</v>
      </c>
      <c r="F230" s="246" t="s">
        <v>1261</v>
      </c>
      <c r="G230" s="244"/>
      <c r="H230" s="247">
        <v>37.149000000000001</v>
      </c>
      <c r="I230" s="248"/>
      <c r="J230" s="244"/>
      <c r="K230" s="244"/>
      <c r="L230" s="249"/>
      <c r="M230" s="250"/>
      <c r="N230" s="251"/>
      <c r="O230" s="251"/>
      <c r="P230" s="251"/>
      <c r="Q230" s="251"/>
      <c r="R230" s="251"/>
      <c r="S230" s="251"/>
      <c r="T230" s="252"/>
      <c r="U230" s="14"/>
      <c r="V230" s="14"/>
      <c r="W230" s="14"/>
      <c r="X230" s="14"/>
      <c r="Y230" s="14"/>
      <c r="Z230" s="14"/>
      <c r="AA230" s="14"/>
      <c r="AB230" s="14"/>
      <c r="AC230" s="14"/>
      <c r="AD230" s="14"/>
      <c r="AE230" s="14"/>
      <c r="AT230" s="253" t="s">
        <v>163</v>
      </c>
      <c r="AU230" s="253" t="s">
        <v>81</v>
      </c>
      <c r="AV230" s="14" t="s">
        <v>81</v>
      </c>
      <c r="AW230" s="14" t="s">
        <v>33</v>
      </c>
      <c r="AX230" s="14" t="s">
        <v>79</v>
      </c>
      <c r="AY230" s="253" t="s">
        <v>152</v>
      </c>
    </row>
    <row r="231" s="2" customFormat="1" ht="16.5" customHeight="1">
      <c r="A231" s="40"/>
      <c r="B231" s="41"/>
      <c r="C231" s="265" t="s">
        <v>416</v>
      </c>
      <c r="D231" s="265" t="s">
        <v>298</v>
      </c>
      <c r="E231" s="266" t="s">
        <v>430</v>
      </c>
      <c r="F231" s="267" t="s">
        <v>431</v>
      </c>
      <c r="G231" s="268" t="s">
        <v>282</v>
      </c>
      <c r="H231" s="269">
        <v>0.61899999999999999</v>
      </c>
      <c r="I231" s="270"/>
      <c r="J231" s="271">
        <f>ROUND(I231*H231,2)</f>
        <v>0</v>
      </c>
      <c r="K231" s="267" t="s">
        <v>158</v>
      </c>
      <c r="L231" s="272"/>
      <c r="M231" s="273" t="s">
        <v>19</v>
      </c>
      <c r="N231" s="274" t="s">
        <v>43</v>
      </c>
      <c r="O231" s="86"/>
      <c r="P231" s="223">
        <f>O231*H231</f>
        <v>0</v>
      </c>
      <c r="Q231" s="223">
        <v>1</v>
      </c>
      <c r="R231" s="223">
        <f>Q231*H231</f>
        <v>0.61899999999999999</v>
      </c>
      <c r="S231" s="223">
        <v>0</v>
      </c>
      <c r="T231" s="224">
        <f>S231*H231</f>
        <v>0</v>
      </c>
      <c r="U231" s="40"/>
      <c r="V231" s="40"/>
      <c r="W231" s="40"/>
      <c r="X231" s="40"/>
      <c r="Y231" s="40"/>
      <c r="Z231" s="40"/>
      <c r="AA231" s="40"/>
      <c r="AB231" s="40"/>
      <c r="AC231" s="40"/>
      <c r="AD231" s="40"/>
      <c r="AE231" s="40"/>
      <c r="AR231" s="225" t="s">
        <v>199</v>
      </c>
      <c r="AT231" s="225" t="s">
        <v>298</v>
      </c>
      <c r="AU231" s="225" t="s">
        <v>81</v>
      </c>
      <c r="AY231" s="19" t="s">
        <v>152</v>
      </c>
      <c r="BE231" s="226">
        <f>IF(N231="základní",J231,0)</f>
        <v>0</v>
      </c>
      <c r="BF231" s="226">
        <f>IF(N231="snížená",J231,0)</f>
        <v>0</v>
      </c>
      <c r="BG231" s="226">
        <f>IF(N231="zákl. přenesená",J231,0)</f>
        <v>0</v>
      </c>
      <c r="BH231" s="226">
        <f>IF(N231="sníž. přenesená",J231,0)</f>
        <v>0</v>
      </c>
      <c r="BI231" s="226">
        <f>IF(N231="nulová",J231,0)</f>
        <v>0</v>
      </c>
      <c r="BJ231" s="19" t="s">
        <v>79</v>
      </c>
      <c r="BK231" s="226">
        <f>ROUND(I231*H231,2)</f>
        <v>0</v>
      </c>
      <c r="BL231" s="19" t="s">
        <v>159</v>
      </c>
      <c r="BM231" s="225" t="s">
        <v>432</v>
      </c>
    </row>
    <row r="232" s="13" customFormat="1">
      <c r="A232" s="13"/>
      <c r="B232" s="232"/>
      <c r="C232" s="233"/>
      <c r="D232" s="234" t="s">
        <v>163</v>
      </c>
      <c r="E232" s="235" t="s">
        <v>19</v>
      </c>
      <c r="F232" s="236" t="s">
        <v>433</v>
      </c>
      <c r="G232" s="233"/>
      <c r="H232" s="235" t="s">
        <v>19</v>
      </c>
      <c r="I232" s="237"/>
      <c r="J232" s="233"/>
      <c r="K232" s="233"/>
      <c r="L232" s="238"/>
      <c r="M232" s="239"/>
      <c r="N232" s="240"/>
      <c r="O232" s="240"/>
      <c r="P232" s="240"/>
      <c r="Q232" s="240"/>
      <c r="R232" s="240"/>
      <c r="S232" s="240"/>
      <c r="T232" s="241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T232" s="242" t="s">
        <v>163</v>
      </c>
      <c r="AU232" s="242" t="s">
        <v>81</v>
      </c>
      <c r="AV232" s="13" t="s">
        <v>79</v>
      </c>
      <c r="AW232" s="13" t="s">
        <v>33</v>
      </c>
      <c r="AX232" s="13" t="s">
        <v>72</v>
      </c>
      <c r="AY232" s="242" t="s">
        <v>152</v>
      </c>
    </row>
    <row r="233" s="14" customFormat="1">
      <c r="A233" s="14"/>
      <c r="B233" s="243"/>
      <c r="C233" s="244"/>
      <c r="D233" s="234" t="s">
        <v>163</v>
      </c>
      <c r="E233" s="245" t="s">
        <v>19</v>
      </c>
      <c r="F233" s="246" t="s">
        <v>1262</v>
      </c>
      <c r="G233" s="244"/>
      <c r="H233" s="247">
        <v>0.61899999999999999</v>
      </c>
      <c r="I233" s="248"/>
      <c r="J233" s="244"/>
      <c r="K233" s="244"/>
      <c r="L233" s="249"/>
      <c r="M233" s="250"/>
      <c r="N233" s="251"/>
      <c r="O233" s="251"/>
      <c r="P233" s="251"/>
      <c r="Q233" s="251"/>
      <c r="R233" s="251"/>
      <c r="S233" s="251"/>
      <c r="T233" s="252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T233" s="253" t="s">
        <v>163</v>
      </c>
      <c r="AU233" s="253" t="s">
        <v>81</v>
      </c>
      <c r="AV233" s="14" t="s">
        <v>81</v>
      </c>
      <c r="AW233" s="14" t="s">
        <v>33</v>
      </c>
      <c r="AX233" s="14" t="s">
        <v>79</v>
      </c>
      <c r="AY233" s="253" t="s">
        <v>152</v>
      </c>
    </row>
    <row r="234" s="2" customFormat="1" ht="21.75" customHeight="1">
      <c r="A234" s="40"/>
      <c r="B234" s="41"/>
      <c r="C234" s="214" t="s">
        <v>423</v>
      </c>
      <c r="D234" s="214" t="s">
        <v>154</v>
      </c>
      <c r="E234" s="215" t="s">
        <v>436</v>
      </c>
      <c r="F234" s="216" t="s">
        <v>437</v>
      </c>
      <c r="G234" s="217" t="s">
        <v>182</v>
      </c>
      <c r="H234" s="218">
        <v>740.10000000000002</v>
      </c>
      <c r="I234" s="219"/>
      <c r="J234" s="220">
        <f>ROUND(I234*H234,2)</f>
        <v>0</v>
      </c>
      <c r="K234" s="216" t="s">
        <v>158</v>
      </c>
      <c r="L234" s="46"/>
      <c r="M234" s="221" t="s">
        <v>19</v>
      </c>
      <c r="N234" s="222" t="s">
        <v>43</v>
      </c>
      <c r="O234" s="86"/>
      <c r="P234" s="223">
        <f>O234*H234</f>
        <v>0</v>
      </c>
      <c r="Q234" s="223">
        <v>0</v>
      </c>
      <c r="R234" s="223">
        <f>Q234*H234</f>
        <v>0</v>
      </c>
      <c r="S234" s="223">
        <v>0</v>
      </c>
      <c r="T234" s="224">
        <f>S234*H234</f>
        <v>0</v>
      </c>
      <c r="U234" s="40"/>
      <c r="V234" s="40"/>
      <c r="W234" s="40"/>
      <c r="X234" s="40"/>
      <c r="Y234" s="40"/>
      <c r="Z234" s="40"/>
      <c r="AA234" s="40"/>
      <c r="AB234" s="40"/>
      <c r="AC234" s="40"/>
      <c r="AD234" s="40"/>
      <c r="AE234" s="40"/>
      <c r="AR234" s="225" t="s">
        <v>159</v>
      </c>
      <c r="AT234" s="225" t="s">
        <v>154</v>
      </c>
      <c r="AU234" s="225" t="s">
        <v>81</v>
      </c>
      <c r="AY234" s="19" t="s">
        <v>152</v>
      </c>
      <c r="BE234" s="226">
        <f>IF(N234="základní",J234,0)</f>
        <v>0</v>
      </c>
      <c r="BF234" s="226">
        <f>IF(N234="snížená",J234,0)</f>
        <v>0</v>
      </c>
      <c r="BG234" s="226">
        <f>IF(N234="zákl. přenesená",J234,0)</f>
        <v>0</v>
      </c>
      <c r="BH234" s="226">
        <f>IF(N234="sníž. přenesená",J234,0)</f>
        <v>0</v>
      </c>
      <c r="BI234" s="226">
        <f>IF(N234="nulová",J234,0)</f>
        <v>0</v>
      </c>
      <c r="BJ234" s="19" t="s">
        <v>79</v>
      </c>
      <c r="BK234" s="226">
        <f>ROUND(I234*H234,2)</f>
        <v>0</v>
      </c>
      <c r="BL234" s="19" t="s">
        <v>159</v>
      </c>
      <c r="BM234" s="225" t="s">
        <v>438</v>
      </c>
    </row>
    <row r="235" s="2" customFormat="1">
      <c r="A235" s="40"/>
      <c r="B235" s="41"/>
      <c r="C235" s="42"/>
      <c r="D235" s="227" t="s">
        <v>161</v>
      </c>
      <c r="E235" s="42"/>
      <c r="F235" s="228" t="s">
        <v>439</v>
      </c>
      <c r="G235" s="42"/>
      <c r="H235" s="42"/>
      <c r="I235" s="229"/>
      <c r="J235" s="42"/>
      <c r="K235" s="42"/>
      <c r="L235" s="46"/>
      <c r="M235" s="230"/>
      <c r="N235" s="231"/>
      <c r="O235" s="86"/>
      <c r="P235" s="86"/>
      <c r="Q235" s="86"/>
      <c r="R235" s="86"/>
      <c r="S235" s="86"/>
      <c r="T235" s="87"/>
      <c r="U235" s="40"/>
      <c r="V235" s="40"/>
      <c r="W235" s="40"/>
      <c r="X235" s="40"/>
      <c r="Y235" s="40"/>
      <c r="Z235" s="40"/>
      <c r="AA235" s="40"/>
      <c r="AB235" s="40"/>
      <c r="AC235" s="40"/>
      <c r="AD235" s="40"/>
      <c r="AE235" s="40"/>
      <c r="AT235" s="19" t="s">
        <v>161</v>
      </c>
      <c r="AU235" s="19" t="s">
        <v>81</v>
      </c>
    </row>
    <row r="236" s="13" customFormat="1">
      <c r="A236" s="13"/>
      <c r="B236" s="232"/>
      <c r="C236" s="233"/>
      <c r="D236" s="234" t="s">
        <v>163</v>
      </c>
      <c r="E236" s="235" t="s">
        <v>19</v>
      </c>
      <c r="F236" s="236" t="s">
        <v>440</v>
      </c>
      <c r="G236" s="233"/>
      <c r="H236" s="235" t="s">
        <v>19</v>
      </c>
      <c r="I236" s="237"/>
      <c r="J236" s="233"/>
      <c r="K236" s="233"/>
      <c r="L236" s="238"/>
      <c r="M236" s="239"/>
      <c r="N236" s="240"/>
      <c r="O236" s="240"/>
      <c r="P236" s="240"/>
      <c r="Q236" s="240"/>
      <c r="R236" s="240"/>
      <c r="S236" s="240"/>
      <c r="T236" s="241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T236" s="242" t="s">
        <v>163</v>
      </c>
      <c r="AU236" s="242" t="s">
        <v>81</v>
      </c>
      <c r="AV236" s="13" t="s">
        <v>79</v>
      </c>
      <c r="AW236" s="13" t="s">
        <v>33</v>
      </c>
      <c r="AX236" s="13" t="s">
        <v>72</v>
      </c>
      <c r="AY236" s="242" t="s">
        <v>152</v>
      </c>
    </row>
    <row r="237" s="13" customFormat="1">
      <c r="A237" s="13"/>
      <c r="B237" s="232"/>
      <c r="C237" s="233"/>
      <c r="D237" s="234" t="s">
        <v>163</v>
      </c>
      <c r="E237" s="235" t="s">
        <v>19</v>
      </c>
      <c r="F237" s="236" t="s">
        <v>441</v>
      </c>
      <c r="G237" s="233"/>
      <c r="H237" s="235" t="s">
        <v>19</v>
      </c>
      <c r="I237" s="237"/>
      <c r="J237" s="233"/>
      <c r="K237" s="233"/>
      <c r="L237" s="238"/>
      <c r="M237" s="239"/>
      <c r="N237" s="240"/>
      <c r="O237" s="240"/>
      <c r="P237" s="240"/>
      <c r="Q237" s="240"/>
      <c r="R237" s="240"/>
      <c r="S237" s="240"/>
      <c r="T237" s="241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T237" s="242" t="s">
        <v>163</v>
      </c>
      <c r="AU237" s="242" t="s">
        <v>81</v>
      </c>
      <c r="AV237" s="13" t="s">
        <v>79</v>
      </c>
      <c r="AW237" s="13" t="s">
        <v>33</v>
      </c>
      <c r="AX237" s="13" t="s">
        <v>72</v>
      </c>
      <c r="AY237" s="242" t="s">
        <v>152</v>
      </c>
    </row>
    <row r="238" s="14" customFormat="1">
      <c r="A238" s="14"/>
      <c r="B238" s="243"/>
      <c r="C238" s="244"/>
      <c r="D238" s="234" t="s">
        <v>163</v>
      </c>
      <c r="E238" s="245" t="s">
        <v>19</v>
      </c>
      <c r="F238" s="246" t="s">
        <v>1263</v>
      </c>
      <c r="G238" s="244"/>
      <c r="H238" s="247">
        <v>275</v>
      </c>
      <c r="I238" s="248"/>
      <c r="J238" s="244"/>
      <c r="K238" s="244"/>
      <c r="L238" s="249"/>
      <c r="M238" s="250"/>
      <c r="N238" s="251"/>
      <c r="O238" s="251"/>
      <c r="P238" s="251"/>
      <c r="Q238" s="251"/>
      <c r="R238" s="251"/>
      <c r="S238" s="251"/>
      <c r="T238" s="252"/>
      <c r="U238" s="14"/>
      <c r="V238" s="14"/>
      <c r="W238" s="14"/>
      <c r="X238" s="14"/>
      <c r="Y238" s="14"/>
      <c r="Z238" s="14"/>
      <c r="AA238" s="14"/>
      <c r="AB238" s="14"/>
      <c r="AC238" s="14"/>
      <c r="AD238" s="14"/>
      <c r="AE238" s="14"/>
      <c r="AT238" s="253" t="s">
        <v>163</v>
      </c>
      <c r="AU238" s="253" t="s">
        <v>81</v>
      </c>
      <c r="AV238" s="14" t="s">
        <v>81</v>
      </c>
      <c r="AW238" s="14" t="s">
        <v>33</v>
      </c>
      <c r="AX238" s="14" t="s">
        <v>72</v>
      </c>
      <c r="AY238" s="253" t="s">
        <v>152</v>
      </c>
    </row>
    <row r="239" s="13" customFormat="1">
      <c r="A239" s="13"/>
      <c r="B239" s="232"/>
      <c r="C239" s="233"/>
      <c r="D239" s="234" t="s">
        <v>163</v>
      </c>
      <c r="E239" s="235" t="s">
        <v>19</v>
      </c>
      <c r="F239" s="236" t="s">
        <v>443</v>
      </c>
      <c r="G239" s="233"/>
      <c r="H239" s="235" t="s">
        <v>19</v>
      </c>
      <c r="I239" s="237"/>
      <c r="J239" s="233"/>
      <c r="K239" s="233"/>
      <c r="L239" s="238"/>
      <c r="M239" s="239"/>
      <c r="N239" s="240"/>
      <c r="O239" s="240"/>
      <c r="P239" s="240"/>
      <c r="Q239" s="240"/>
      <c r="R239" s="240"/>
      <c r="S239" s="240"/>
      <c r="T239" s="241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T239" s="242" t="s">
        <v>163</v>
      </c>
      <c r="AU239" s="242" t="s">
        <v>81</v>
      </c>
      <c r="AV239" s="13" t="s">
        <v>79</v>
      </c>
      <c r="AW239" s="13" t="s">
        <v>33</v>
      </c>
      <c r="AX239" s="13" t="s">
        <v>72</v>
      </c>
      <c r="AY239" s="242" t="s">
        <v>152</v>
      </c>
    </row>
    <row r="240" s="13" customFormat="1">
      <c r="A240" s="13"/>
      <c r="B240" s="232"/>
      <c r="C240" s="233"/>
      <c r="D240" s="234" t="s">
        <v>163</v>
      </c>
      <c r="E240" s="235" t="s">
        <v>19</v>
      </c>
      <c r="F240" s="236" t="s">
        <v>444</v>
      </c>
      <c r="G240" s="233"/>
      <c r="H240" s="235" t="s">
        <v>19</v>
      </c>
      <c r="I240" s="237"/>
      <c r="J240" s="233"/>
      <c r="K240" s="233"/>
      <c r="L240" s="238"/>
      <c r="M240" s="239"/>
      <c r="N240" s="240"/>
      <c r="O240" s="240"/>
      <c r="P240" s="240"/>
      <c r="Q240" s="240"/>
      <c r="R240" s="240"/>
      <c r="S240" s="240"/>
      <c r="T240" s="241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T240" s="242" t="s">
        <v>163</v>
      </c>
      <c r="AU240" s="242" t="s">
        <v>81</v>
      </c>
      <c r="AV240" s="13" t="s">
        <v>79</v>
      </c>
      <c r="AW240" s="13" t="s">
        <v>33</v>
      </c>
      <c r="AX240" s="13" t="s">
        <v>72</v>
      </c>
      <c r="AY240" s="242" t="s">
        <v>152</v>
      </c>
    </row>
    <row r="241" s="14" customFormat="1">
      <c r="A241" s="14"/>
      <c r="B241" s="243"/>
      <c r="C241" s="244"/>
      <c r="D241" s="234" t="s">
        <v>163</v>
      </c>
      <c r="E241" s="245" t="s">
        <v>19</v>
      </c>
      <c r="F241" s="246" t="s">
        <v>1264</v>
      </c>
      <c r="G241" s="244"/>
      <c r="H241" s="247">
        <v>335</v>
      </c>
      <c r="I241" s="248"/>
      <c r="J241" s="244"/>
      <c r="K241" s="244"/>
      <c r="L241" s="249"/>
      <c r="M241" s="250"/>
      <c r="N241" s="251"/>
      <c r="O241" s="251"/>
      <c r="P241" s="251"/>
      <c r="Q241" s="251"/>
      <c r="R241" s="251"/>
      <c r="S241" s="251"/>
      <c r="T241" s="252"/>
      <c r="U241" s="14"/>
      <c r="V241" s="14"/>
      <c r="W241" s="14"/>
      <c r="X241" s="14"/>
      <c r="Y241" s="14"/>
      <c r="Z241" s="14"/>
      <c r="AA241" s="14"/>
      <c r="AB241" s="14"/>
      <c r="AC241" s="14"/>
      <c r="AD241" s="14"/>
      <c r="AE241" s="14"/>
      <c r="AT241" s="253" t="s">
        <v>163</v>
      </c>
      <c r="AU241" s="253" t="s">
        <v>81</v>
      </c>
      <c r="AV241" s="14" t="s">
        <v>81</v>
      </c>
      <c r="AW241" s="14" t="s">
        <v>33</v>
      </c>
      <c r="AX241" s="14" t="s">
        <v>72</v>
      </c>
      <c r="AY241" s="253" t="s">
        <v>152</v>
      </c>
    </row>
    <row r="242" s="13" customFormat="1">
      <c r="A242" s="13"/>
      <c r="B242" s="232"/>
      <c r="C242" s="233"/>
      <c r="D242" s="234" t="s">
        <v>163</v>
      </c>
      <c r="E242" s="235" t="s">
        <v>19</v>
      </c>
      <c r="F242" s="236" t="s">
        <v>446</v>
      </c>
      <c r="G242" s="233"/>
      <c r="H242" s="235" t="s">
        <v>19</v>
      </c>
      <c r="I242" s="237"/>
      <c r="J242" s="233"/>
      <c r="K242" s="233"/>
      <c r="L242" s="238"/>
      <c r="M242" s="239"/>
      <c r="N242" s="240"/>
      <c r="O242" s="240"/>
      <c r="P242" s="240"/>
      <c r="Q242" s="240"/>
      <c r="R242" s="240"/>
      <c r="S242" s="240"/>
      <c r="T242" s="241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T242" s="242" t="s">
        <v>163</v>
      </c>
      <c r="AU242" s="242" t="s">
        <v>81</v>
      </c>
      <c r="AV242" s="13" t="s">
        <v>79</v>
      </c>
      <c r="AW242" s="13" t="s">
        <v>33</v>
      </c>
      <c r="AX242" s="13" t="s">
        <v>72</v>
      </c>
      <c r="AY242" s="242" t="s">
        <v>152</v>
      </c>
    </row>
    <row r="243" s="13" customFormat="1">
      <c r="A243" s="13"/>
      <c r="B243" s="232"/>
      <c r="C243" s="233"/>
      <c r="D243" s="234" t="s">
        <v>163</v>
      </c>
      <c r="E243" s="235" t="s">
        <v>19</v>
      </c>
      <c r="F243" s="236" t="s">
        <v>447</v>
      </c>
      <c r="G243" s="233"/>
      <c r="H243" s="235" t="s">
        <v>19</v>
      </c>
      <c r="I243" s="237"/>
      <c r="J243" s="233"/>
      <c r="K243" s="233"/>
      <c r="L243" s="238"/>
      <c r="M243" s="239"/>
      <c r="N243" s="240"/>
      <c r="O243" s="240"/>
      <c r="P243" s="240"/>
      <c r="Q243" s="240"/>
      <c r="R243" s="240"/>
      <c r="S243" s="240"/>
      <c r="T243" s="241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T243" s="242" t="s">
        <v>163</v>
      </c>
      <c r="AU243" s="242" t="s">
        <v>81</v>
      </c>
      <c r="AV243" s="13" t="s">
        <v>79</v>
      </c>
      <c r="AW243" s="13" t="s">
        <v>33</v>
      </c>
      <c r="AX243" s="13" t="s">
        <v>72</v>
      </c>
      <c r="AY243" s="242" t="s">
        <v>152</v>
      </c>
    </row>
    <row r="244" s="14" customFormat="1">
      <c r="A244" s="14"/>
      <c r="B244" s="243"/>
      <c r="C244" s="244"/>
      <c r="D244" s="234" t="s">
        <v>163</v>
      </c>
      <c r="E244" s="245" t="s">
        <v>19</v>
      </c>
      <c r="F244" s="246" t="s">
        <v>1265</v>
      </c>
      <c r="G244" s="244"/>
      <c r="H244" s="247">
        <v>130.09999999999999</v>
      </c>
      <c r="I244" s="248"/>
      <c r="J244" s="244"/>
      <c r="K244" s="244"/>
      <c r="L244" s="249"/>
      <c r="M244" s="250"/>
      <c r="N244" s="251"/>
      <c r="O244" s="251"/>
      <c r="P244" s="251"/>
      <c r="Q244" s="251"/>
      <c r="R244" s="251"/>
      <c r="S244" s="251"/>
      <c r="T244" s="252"/>
      <c r="U244" s="14"/>
      <c r="V244" s="14"/>
      <c r="W244" s="14"/>
      <c r="X244" s="14"/>
      <c r="Y244" s="14"/>
      <c r="Z244" s="14"/>
      <c r="AA244" s="14"/>
      <c r="AB244" s="14"/>
      <c r="AC244" s="14"/>
      <c r="AD244" s="14"/>
      <c r="AE244" s="14"/>
      <c r="AT244" s="253" t="s">
        <v>163</v>
      </c>
      <c r="AU244" s="253" t="s">
        <v>81</v>
      </c>
      <c r="AV244" s="14" t="s">
        <v>81</v>
      </c>
      <c r="AW244" s="14" t="s">
        <v>33</v>
      </c>
      <c r="AX244" s="14" t="s">
        <v>72</v>
      </c>
      <c r="AY244" s="253" t="s">
        <v>152</v>
      </c>
    </row>
    <row r="245" s="15" customFormat="1">
      <c r="A245" s="15"/>
      <c r="B245" s="254"/>
      <c r="C245" s="255"/>
      <c r="D245" s="234" t="s">
        <v>163</v>
      </c>
      <c r="E245" s="256" t="s">
        <v>19</v>
      </c>
      <c r="F245" s="257" t="s">
        <v>212</v>
      </c>
      <c r="G245" s="255"/>
      <c r="H245" s="258">
        <v>740.10000000000002</v>
      </c>
      <c r="I245" s="259"/>
      <c r="J245" s="255"/>
      <c r="K245" s="255"/>
      <c r="L245" s="260"/>
      <c r="M245" s="261"/>
      <c r="N245" s="262"/>
      <c r="O245" s="262"/>
      <c r="P245" s="262"/>
      <c r="Q245" s="262"/>
      <c r="R245" s="262"/>
      <c r="S245" s="262"/>
      <c r="T245" s="263"/>
      <c r="U245" s="15"/>
      <c r="V245" s="15"/>
      <c r="W245" s="15"/>
      <c r="X245" s="15"/>
      <c r="Y245" s="15"/>
      <c r="Z245" s="15"/>
      <c r="AA245" s="15"/>
      <c r="AB245" s="15"/>
      <c r="AC245" s="15"/>
      <c r="AD245" s="15"/>
      <c r="AE245" s="15"/>
      <c r="AT245" s="264" t="s">
        <v>163</v>
      </c>
      <c r="AU245" s="264" t="s">
        <v>81</v>
      </c>
      <c r="AV245" s="15" t="s">
        <v>159</v>
      </c>
      <c r="AW245" s="15" t="s">
        <v>33</v>
      </c>
      <c r="AX245" s="15" t="s">
        <v>79</v>
      </c>
      <c r="AY245" s="264" t="s">
        <v>152</v>
      </c>
    </row>
    <row r="246" s="2" customFormat="1" ht="21.75" customHeight="1">
      <c r="A246" s="40"/>
      <c r="B246" s="41"/>
      <c r="C246" s="214" t="s">
        <v>429</v>
      </c>
      <c r="D246" s="214" t="s">
        <v>154</v>
      </c>
      <c r="E246" s="215" t="s">
        <v>450</v>
      </c>
      <c r="F246" s="216" t="s">
        <v>451</v>
      </c>
      <c r="G246" s="217" t="s">
        <v>182</v>
      </c>
      <c r="H246" s="218">
        <v>666.5</v>
      </c>
      <c r="I246" s="219"/>
      <c r="J246" s="220">
        <f>ROUND(I246*H246,2)</f>
        <v>0</v>
      </c>
      <c r="K246" s="216" t="s">
        <v>158</v>
      </c>
      <c r="L246" s="46"/>
      <c r="M246" s="221" t="s">
        <v>19</v>
      </c>
      <c r="N246" s="222" t="s">
        <v>43</v>
      </c>
      <c r="O246" s="86"/>
      <c r="P246" s="223">
        <f>O246*H246</f>
        <v>0</v>
      </c>
      <c r="Q246" s="223">
        <v>0</v>
      </c>
      <c r="R246" s="223">
        <f>Q246*H246</f>
        <v>0</v>
      </c>
      <c r="S246" s="223">
        <v>0</v>
      </c>
      <c r="T246" s="224">
        <f>S246*H246</f>
        <v>0</v>
      </c>
      <c r="U246" s="40"/>
      <c r="V246" s="40"/>
      <c r="W246" s="40"/>
      <c r="X246" s="40"/>
      <c r="Y246" s="40"/>
      <c r="Z246" s="40"/>
      <c r="AA246" s="40"/>
      <c r="AB246" s="40"/>
      <c r="AC246" s="40"/>
      <c r="AD246" s="40"/>
      <c r="AE246" s="40"/>
      <c r="AR246" s="225" t="s">
        <v>159</v>
      </c>
      <c r="AT246" s="225" t="s">
        <v>154</v>
      </c>
      <c r="AU246" s="225" t="s">
        <v>81</v>
      </c>
      <c r="AY246" s="19" t="s">
        <v>152</v>
      </c>
      <c r="BE246" s="226">
        <f>IF(N246="základní",J246,0)</f>
        <v>0</v>
      </c>
      <c r="BF246" s="226">
        <f>IF(N246="snížená",J246,0)</f>
        <v>0</v>
      </c>
      <c r="BG246" s="226">
        <f>IF(N246="zákl. přenesená",J246,0)</f>
        <v>0</v>
      </c>
      <c r="BH246" s="226">
        <f>IF(N246="sníž. přenesená",J246,0)</f>
        <v>0</v>
      </c>
      <c r="BI246" s="226">
        <f>IF(N246="nulová",J246,0)</f>
        <v>0</v>
      </c>
      <c r="BJ246" s="19" t="s">
        <v>79</v>
      </c>
      <c r="BK246" s="226">
        <f>ROUND(I246*H246,2)</f>
        <v>0</v>
      </c>
      <c r="BL246" s="19" t="s">
        <v>159</v>
      </c>
      <c r="BM246" s="225" t="s">
        <v>452</v>
      </c>
    </row>
    <row r="247" s="2" customFormat="1">
      <c r="A247" s="40"/>
      <c r="B247" s="41"/>
      <c r="C247" s="42"/>
      <c r="D247" s="227" t="s">
        <v>161</v>
      </c>
      <c r="E247" s="42"/>
      <c r="F247" s="228" t="s">
        <v>453</v>
      </c>
      <c r="G247" s="42"/>
      <c r="H247" s="42"/>
      <c r="I247" s="229"/>
      <c r="J247" s="42"/>
      <c r="K247" s="42"/>
      <c r="L247" s="46"/>
      <c r="M247" s="230"/>
      <c r="N247" s="231"/>
      <c r="O247" s="86"/>
      <c r="P247" s="86"/>
      <c r="Q247" s="86"/>
      <c r="R247" s="86"/>
      <c r="S247" s="86"/>
      <c r="T247" s="87"/>
      <c r="U247" s="40"/>
      <c r="V247" s="40"/>
      <c r="W247" s="40"/>
      <c r="X247" s="40"/>
      <c r="Y247" s="40"/>
      <c r="Z247" s="40"/>
      <c r="AA247" s="40"/>
      <c r="AB247" s="40"/>
      <c r="AC247" s="40"/>
      <c r="AD247" s="40"/>
      <c r="AE247" s="40"/>
      <c r="AT247" s="19" t="s">
        <v>161</v>
      </c>
      <c r="AU247" s="19" t="s">
        <v>81</v>
      </c>
    </row>
    <row r="248" s="13" customFormat="1">
      <c r="A248" s="13"/>
      <c r="B248" s="232"/>
      <c r="C248" s="233"/>
      <c r="D248" s="234" t="s">
        <v>163</v>
      </c>
      <c r="E248" s="235" t="s">
        <v>19</v>
      </c>
      <c r="F248" s="236" t="s">
        <v>454</v>
      </c>
      <c r="G248" s="233"/>
      <c r="H248" s="235" t="s">
        <v>19</v>
      </c>
      <c r="I248" s="237"/>
      <c r="J248" s="233"/>
      <c r="K248" s="233"/>
      <c r="L248" s="238"/>
      <c r="M248" s="239"/>
      <c r="N248" s="240"/>
      <c r="O248" s="240"/>
      <c r="P248" s="240"/>
      <c r="Q248" s="240"/>
      <c r="R248" s="240"/>
      <c r="S248" s="240"/>
      <c r="T248" s="241"/>
      <c r="U248" s="13"/>
      <c r="V248" s="13"/>
      <c r="W248" s="13"/>
      <c r="X248" s="13"/>
      <c r="Y248" s="13"/>
      <c r="Z248" s="13"/>
      <c r="AA248" s="13"/>
      <c r="AB248" s="13"/>
      <c r="AC248" s="13"/>
      <c r="AD248" s="13"/>
      <c r="AE248" s="13"/>
      <c r="AT248" s="242" t="s">
        <v>163</v>
      </c>
      <c r="AU248" s="242" t="s">
        <v>81</v>
      </c>
      <c r="AV248" s="13" t="s">
        <v>79</v>
      </c>
      <c r="AW248" s="13" t="s">
        <v>33</v>
      </c>
      <c r="AX248" s="13" t="s">
        <v>72</v>
      </c>
      <c r="AY248" s="242" t="s">
        <v>152</v>
      </c>
    </row>
    <row r="249" s="13" customFormat="1">
      <c r="A249" s="13"/>
      <c r="B249" s="232"/>
      <c r="C249" s="233"/>
      <c r="D249" s="234" t="s">
        <v>163</v>
      </c>
      <c r="E249" s="235" t="s">
        <v>19</v>
      </c>
      <c r="F249" s="236" t="s">
        <v>444</v>
      </c>
      <c r="G249" s="233"/>
      <c r="H249" s="235" t="s">
        <v>19</v>
      </c>
      <c r="I249" s="237"/>
      <c r="J249" s="233"/>
      <c r="K249" s="233"/>
      <c r="L249" s="238"/>
      <c r="M249" s="239"/>
      <c r="N249" s="240"/>
      <c r="O249" s="240"/>
      <c r="P249" s="240"/>
      <c r="Q249" s="240"/>
      <c r="R249" s="240"/>
      <c r="S249" s="240"/>
      <c r="T249" s="241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T249" s="242" t="s">
        <v>163</v>
      </c>
      <c r="AU249" s="242" t="s">
        <v>81</v>
      </c>
      <c r="AV249" s="13" t="s">
        <v>79</v>
      </c>
      <c r="AW249" s="13" t="s">
        <v>33</v>
      </c>
      <c r="AX249" s="13" t="s">
        <v>72</v>
      </c>
      <c r="AY249" s="242" t="s">
        <v>152</v>
      </c>
    </row>
    <row r="250" s="14" customFormat="1">
      <c r="A250" s="14"/>
      <c r="B250" s="243"/>
      <c r="C250" s="244"/>
      <c r="D250" s="234" t="s">
        <v>163</v>
      </c>
      <c r="E250" s="245" t="s">
        <v>19</v>
      </c>
      <c r="F250" s="246" t="s">
        <v>1266</v>
      </c>
      <c r="G250" s="244"/>
      <c r="H250" s="247">
        <v>331.5</v>
      </c>
      <c r="I250" s="248"/>
      <c r="J250" s="244"/>
      <c r="K250" s="244"/>
      <c r="L250" s="249"/>
      <c r="M250" s="250"/>
      <c r="N250" s="251"/>
      <c r="O250" s="251"/>
      <c r="P250" s="251"/>
      <c r="Q250" s="251"/>
      <c r="R250" s="251"/>
      <c r="S250" s="251"/>
      <c r="T250" s="252"/>
      <c r="U250" s="14"/>
      <c r="V250" s="14"/>
      <c r="W250" s="14"/>
      <c r="X250" s="14"/>
      <c r="Y250" s="14"/>
      <c r="Z250" s="14"/>
      <c r="AA250" s="14"/>
      <c r="AB250" s="14"/>
      <c r="AC250" s="14"/>
      <c r="AD250" s="14"/>
      <c r="AE250" s="14"/>
      <c r="AT250" s="253" t="s">
        <v>163</v>
      </c>
      <c r="AU250" s="253" t="s">
        <v>81</v>
      </c>
      <c r="AV250" s="14" t="s">
        <v>81</v>
      </c>
      <c r="AW250" s="14" t="s">
        <v>33</v>
      </c>
      <c r="AX250" s="14" t="s">
        <v>72</v>
      </c>
      <c r="AY250" s="253" t="s">
        <v>152</v>
      </c>
    </row>
    <row r="251" s="13" customFormat="1">
      <c r="A251" s="13"/>
      <c r="B251" s="232"/>
      <c r="C251" s="233"/>
      <c r="D251" s="234" t="s">
        <v>163</v>
      </c>
      <c r="E251" s="235" t="s">
        <v>19</v>
      </c>
      <c r="F251" s="236" t="s">
        <v>443</v>
      </c>
      <c r="G251" s="233"/>
      <c r="H251" s="235" t="s">
        <v>19</v>
      </c>
      <c r="I251" s="237"/>
      <c r="J251" s="233"/>
      <c r="K251" s="233"/>
      <c r="L251" s="238"/>
      <c r="M251" s="239"/>
      <c r="N251" s="240"/>
      <c r="O251" s="240"/>
      <c r="P251" s="240"/>
      <c r="Q251" s="240"/>
      <c r="R251" s="240"/>
      <c r="S251" s="240"/>
      <c r="T251" s="241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  <c r="AE251" s="13"/>
      <c r="AT251" s="242" t="s">
        <v>163</v>
      </c>
      <c r="AU251" s="242" t="s">
        <v>81</v>
      </c>
      <c r="AV251" s="13" t="s">
        <v>79</v>
      </c>
      <c r="AW251" s="13" t="s">
        <v>33</v>
      </c>
      <c r="AX251" s="13" t="s">
        <v>72</v>
      </c>
      <c r="AY251" s="242" t="s">
        <v>152</v>
      </c>
    </row>
    <row r="252" s="13" customFormat="1">
      <c r="A252" s="13"/>
      <c r="B252" s="232"/>
      <c r="C252" s="233"/>
      <c r="D252" s="234" t="s">
        <v>163</v>
      </c>
      <c r="E252" s="235" t="s">
        <v>19</v>
      </c>
      <c r="F252" s="236" t="s">
        <v>447</v>
      </c>
      <c r="G252" s="233"/>
      <c r="H252" s="235" t="s">
        <v>19</v>
      </c>
      <c r="I252" s="237"/>
      <c r="J252" s="233"/>
      <c r="K252" s="233"/>
      <c r="L252" s="238"/>
      <c r="M252" s="239"/>
      <c r="N252" s="240"/>
      <c r="O252" s="240"/>
      <c r="P252" s="240"/>
      <c r="Q252" s="240"/>
      <c r="R252" s="240"/>
      <c r="S252" s="240"/>
      <c r="T252" s="241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T252" s="242" t="s">
        <v>163</v>
      </c>
      <c r="AU252" s="242" t="s">
        <v>81</v>
      </c>
      <c r="AV252" s="13" t="s">
        <v>79</v>
      </c>
      <c r="AW252" s="13" t="s">
        <v>33</v>
      </c>
      <c r="AX252" s="13" t="s">
        <v>72</v>
      </c>
      <c r="AY252" s="242" t="s">
        <v>152</v>
      </c>
    </row>
    <row r="253" s="14" customFormat="1">
      <c r="A253" s="14"/>
      <c r="B253" s="243"/>
      <c r="C253" s="244"/>
      <c r="D253" s="234" t="s">
        <v>163</v>
      </c>
      <c r="E253" s="245" t="s">
        <v>19</v>
      </c>
      <c r="F253" s="246" t="s">
        <v>1264</v>
      </c>
      <c r="G253" s="244"/>
      <c r="H253" s="247">
        <v>335</v>
      </c>
      <c r="I253" s="248"/>
      <c r="J253" s="244"/>
      <c r="K253" s="244"/>
      <c r="L253" s="249"/>
      <c r="M253" s="250"/>
      <c r="N253" s="251"/>
      <c r="O253" s="251"/>
      <c r="P253" s="251"/>
      <c r="Q253" s="251"/>
      <c r="R253" s="251"/>
      <c r="S253" s="251"/>
      <c r="T253" s="252"/>
      <c r="U253" s="14"/>
      <c r="V253" s="14"/>
      <c r="W253" s="14"/>
      <c r="X253" s="14"/>
      <c r="Y253" s="14"/>
      <c r="Z253" s="14"/>
      <c r="AA253" s="14"/>
      <c r="AB253" s="14"/>
      <c r="AC253" s="14"/>
      <c r="AD253" s="14"/>
      <c r="AE253" s="14"/>
      <c r="AT253" s="253" t="s">
        <v>163</v>
      </c>
      <c r="AU253" s="253" t="s">
        <v>81</v>
      </c>
      <c r="AV253" s="14" t="s">
        <v>81</v>
      </c>
      <c r="AW253" s="14" t="s">
        <v>33</v>
      </c>
      <c r="AX253" s="14" t="s">
        <v>72</v>
      </c>
      <c r="AY253" s="253" t="s">
        <v>152</v>
      </c>
    </row>
    <row r="254" s="15" customFormat="1">
      <c r="A254" s="15"/>
      <c r="B254" s="254"/>
      <c r="C254" s="255"/>
      <c r="D254" s="234" t="s">
        <v>163</v>
      </c>
      <c r="E254" s="256" t="s">
        <v>19</v>
      </c>
      <c r="F254" s="257" t="s">
        <v>212</v>
      </c>
      <c r="G254" s="255"/>
      <c r="H254" s="258">
        <v>666.5</v>
      </c>
      <c r="I254" s="259"/>
      <c r="J254" s="255"/>
      <c r="K254" s="255"/>
      <c r="L254" s="260"/>
      <c r="M254" s="261"/>
      <c r="N254" s="262"/>
      <c r="O254" s="262"/>
      <c r="P254" s="262"/>
      <c r="Q254" s="262"/>
      <c r="R254" s="262"/>
      <c r="S254" s="262"/>
      <c r="T254" s="263"/>
      <c r="U254" s="15"/>
      <c r="V254" s="15"/>
      <c r="W254" s="15"/>
      <c r="X254" s="15"/>
      <c r="Y254" s="15"/>
      <c r="Z254" s="15"/>
      <c r="AA254" s="15"/>
      <c r="AB254" s="15"/>
      <c r="AC254" s="15"/>
      <c r="AD254" s="15"/>
      <c r="AE254" s="15"/>
      <c r="AT254" s="264" t="s">
        <v>163</v>
      </c>
      <c r="AU254" s="264" t="s">
        <v>81</v>
      </c>
      <c r="AV254" s="15" t="s">
        <v>159</v>
      </c>
      <c r="AW254" s="15" t="s">
        <v>33</v>
      </c>
      <c r="AX254" s="15" t="s">
        <v>79</v>
      </c>
      <c r="AY254" s="264" t="s">
        <v>152</v>
      </c>
    </row>
    <row r="255" s="2" customFormat="1" ht="24.15" customHeight="1">
      <c r="A255" s="40"/>
      <c r="B255" s="41"/>
      <c r="C255" s="214" t="s">
        <v>435</v>
      </c>
      <c r="D255" s="214" t="s">
        <v>154</v>
      </c>
      <c r="E255" s="215" t="s">
        <v>457</v>
      </c>
      <c r="F255" s="216" t="s">
        <v>458</v>
      </c>
      <c r="G255" s="217" t="s">
        <v>182</v>
      </c>
      <c r="H255" s="218">
        <v>25</v>
      </c>
      <c r="I255" s="219"/>
      <c r="J255" s="220">
        <f>ROUND(I255*H255,2)</f>
        <v>0</v>
      </c>
      <c r="K255" s="216" t="s">
        <v>158</v>
      </c>
      <c r="L255" s="46"/>
      <c r="M255" s="221" t="s">
        <v>19</v>
      </c>
      <c r="N255" s="222" t="s">
        <v>43</v>
      </c>
      <c r="O255" s="86"/>
      <c r="P255" s="223">
        <f>O255*H255</f>
        <v>0</v>
      </c>
      <c r="Q255" s="223">
        <v>0</v>
      </c>
      <c r="R255" s="223">
        <f>Q255*H255</f>
        <v>0</v>
      </c>
      <c r="S255" s="223">
        <v>0</v>
      </c>
      <c r="T255" s="224">
        <f>S255*H255</f>
        <v>0</v>
      </c>
      <c r="U255" s="40"/>
      <c r="V255" s="40"/>
      <c r="W255" s="40"/>
      <c r="X255" s="40"/>
      <c r="Y255" s="40"/>
      <c r="Z255" s="40"/>
      <c r="AA255" s="40"/>
      <c r="AB255" s="40"/>
      <c r="AC255" s="40"/>
      <c r="AD255" s="40"/>
      <c r="AE255" s="40"/>
      <c r="AR255" s="225" t="s">
        <v>159</v>
      </c>
      <c r="AT255" s="225" t="s">
        <v>154</v>
      </c>
      <c r="AU255" s="225" t="s">
        <v>81</v>
      </c>
      <c r="AY255" s="19" t="s">
        <v>152</v>
      </c>
      <c r="BE255" s="226">
        <f>IF(N255="základní",J255,0)</f>
        <v>0</v>
      </c>
      <c r="BF255" s="226">
        <f>IF(N255="snížená",J255,0)</f>
        <v>0</v>
      </c>
      <c r="BG255" s="226">
        <f>IF(N255="zákl. přenesená",J255,0)</f>
        <v>0</v>
      </c>
      <c r="BH255" s="226">
        <f>IF(N255="sníž. přenesená",J255,0)</f>
        <v>0</v>
      </c>
      <c r="BI255" s="226">
        <f>IF(N255="nulová",J255,0)</f>
        <v>0</v>
      </c>
      <c r="BJ255" s="19" t="s">
        <v>79</v>
      </c>
      <c r="BK255" s="226">
        <f>ROUND(I255*H255,2)</f>
        <v>0</v>
      </c>
      <c r="BL255" s="19" t="s">
        <v>159</v>
      </c>
      <c r="BM255" s="225" t="s">
        <v>459</v>
      </c>
    </row>
    <row r="256" s="2" customFormat="1">
      <c r="A256" s="40"/>
      <c r="B256" s="41"/>
      <c r="C256" s="42"/>
      <c r="D256" s="227" t="s">
        <v>161</v>
      </c>
      <c r="E256" s="42"/>
      <c r="F256" s="228" t="s">
        <v>460</v>
      </c>
      <c r="G256" s="42"/>
      <c r="H256" s="42"/>
      <c r="I256" s="229"/>
      <c r="J256" s="42"/>
      <c r="K256" s="42"/>
      <c r="L256" s="46"/>
      <c r="M256" s="230"/>
      <c r="N256" s="231"/>
      <c r="O256" s="86"/>
      <c r="P256" s="86"/>
      <c r="Q256" s="86"/>
      <c r="R256" s="86"/>
      <c r="S256" s="86"/>
      <c r="T256" s="87"/>
      <c r="U256" s="40"/>
      <c r="V256" s="40"/>
      <c r="W256" s="40"/>
      <c r="X256" s="40"/>
      <c r="Y256" s="40"/>
      <c r="Z256" s="40"/>
      <c r="AA256" s="40"/>
      <c r="AB256" s="40"/>
      <c r="AC256" s="40"/>
      <c r="AD256" s="40"/>
      <c r="AE256" s="40"/>
      <c r="AT256" s="19" t="s">
        <v>161</v>
      </c>
      <c r="AU256" s="19" t="s">
        <v>81</v>
      </c>
    </row>
    <row r="257" s="13" customFormat="1">
      <c r="A257" s="13"/>
      <c r="B257" s="232"/>
      <c r="C257" s="233"/>
      <c r="D257" s="234" t="s">
        <v>163</v>
      </c>
      <c r="E257" s="235" t="s">
        <v>19</v>
      </c>
      <c r="F257" s="236" t="s">
        <v>461</v>
      </c>
      <c r="G257" s="233"/>
      <c r="H257" s="235" t="s">
        <v>19</v>
      </c>
      <c r="I257" s="237"/>
      <c r="J257" s="233"/>
      <c r="K257" s="233"/>
      <c r="L257" s="238"/>
      <c r="M257" s="239"/>
      <c r="N257" s="240"/>
      <c r="O257" s="240"/>
      <c r="P257" s="240"/>
      <c r="Q257" s="240"/>
      <c r="R257" s="240"/>
      <c r="S257" s="240"/>
      <c r="T257" s="241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T257" s="242" t="s">
        <v>163</v>
      </c>
      <c r="AU257" s="242" t="s">
        <v>81</v>
      </c>
      <c r="AV257" s="13" t="s">
        <v>79</v>
      </c>
      <c r="AW257" s="13" t="s">
        <v>33</v>
      </c>
      <c r="AX257" s="13" t="s">
        <v>72</v>
      </c>
      <c r="AY257" s="242" t="s">
        <v>152</v>
      </c>
    </row>
    <row r="258" s="14" customFormat="1">
      <c r="A258" s="14"/>
      <c r="B258" s="243"/>
      <c r="C258" s="244"/>
      <c r="D258" s="234" t="s">
        <v>163</v>
      </c>
      <c r="E258" s="245" t="s">
        <v>19</v>
      </c>
      <c r="F258" s="246" t="s">
        <v>311</v>
      </c>
      <c r="G258" s="244"/>
      <c r="H258" s="247">
        <v>25</v>
      </c>
      <c r="I258" s="248"/>
      <c r="J258" s="244"/>
      <c r="K258" s="244"/>
      <c r="L258" s="249"/>
      <c r="M258" s="250"/>
      <c r="N258" s="251"/>
      <c r="O258" s="251"/>
      <c r="P258" s="251"/>
      <c r="Q258" s="251"/>
      <c r="R258" s="251"/>
      <c r="S258" s="251"/>
      <c r="T258" s="252"/>
      <c r="U258" s="14"/>
      <c r="V258" s="14"/>
      <c r="W258" s="14"/>
      <c r="X258" s="14"/>
      <c r="Y258" s="14"/>
      <c r="Z258" s="14"/>
      <c r="AA258" s="14"/>
      <c r="AB258" s="14"/>
      <c r="AC258" s="14"/>
      <c r="AD258" s="14"/>
      <c r="AE258" s="14"/>
      <c r="AT258" s="253" t="s">
        <v>163</v>
      </c>
      <c r="AU258" s="253" t="s">
        <v>81</v>
      </c>
      <c r="AV258" s="14" t="s">
        <v>81</v>
      </c>
      <c r="AW258" s="14" t="s">
        <v>33</v>
      </c>
      <c r="AX258" s="14" t="s">
        <v>79</v>
      </c>
      <c r="AY258" s="253" t="s">
        <v>152</v>
      </c>
    </row>
    <row r="259" s="2" customFormat="1" ht="16.5" customHeight="1">
      <c r="A259" s="40"/>
      <c r="B259" s="41"/>
      <c r="C259" s="214" t="s">
        <v>449</v>
      </c>
      <c r="D259" s="214" t="s">
        <v>154</v>
      </c>
      <c r="E259" s="215" t="s">
        <v>463</v>
      </c>
      <c r="F259" s="216" t="s">
        <v>464</v>
      </c>
      <c r="G259" s="217" t="s">
        <v>182</v>
      </c>
      <c r="H259" s="218">
        <v>50</v>
      </c>
      <c r="I259" s="219"/>
      <c r="J259" s="220">
        <f>ROUND(I259*H259,2)</f>
        <v>0</v>
      </c>
      <c r="K259" s="216" t="s">
        <v>158</v>
      </c>
      <c r="L259" s="46"/>
      <c r="M259" s="221" t="s">
        <v>19</v>
      </c>
      <c r="N259" s="222" t="s">
        <v>43</v>
      </c>
      <c r="O259" s="86"/>
      <c r="P259" s="223">
        <f>O259*H259</f>
        <v>0</v>
      </c>
      <c r="Q259" s="223">
        <v>0</v>
      </c>
      <c r="R259" s="223">
        <f>Q259*H259</f>
        <v>0</v>
      </c>
      <c r="S259" s="223">
        <v>0</v>
      </c>
      <c r="T259" s="224">
        <f>S259*H259</f>
        <v>0</v>
      </c>
      <c r="U259" s="40"/>
      <c r="V259" s="40"/>
      <c r="W259" s="40"/>
      <c r="X259" s="40"/>
      <c r="Y259" s="40"/>
      <c r="Z259" s="40"/>
      <c r="AA259" s="40"/>
      <c r="AB259" s="40"/>
      <c r="AC259" s="40"/>
      <c r="AD259" s="40"/>
      <c r="AE259" s="40"/>
      <c r="AR259" s="225" t="s">
        <v>159</v>
      </c>
      <c r="AT259" s="225" t="s">
        <v>154</v>
      </c>
      <c r="AU259" s="225" t="s">
        <v>81</v>
      </c>
      <c r="AY259" s="19" t="s">
        <v>152</v>
      </c>
      <c r="BE259" s="226">
        <f>IF(N259="základní",J259,0)</f>
        <v>0</v>
      </c>
      <c r="BF259" s="226">
        <f>IF(N259="snížená",J259,0)</f>
        <v>0</v>
      </c>
      <c r="BG259" s="226">
        <f>IF(N259="zákl. přenesená",J259,0)</f>
        <v>0</v>
      </c>
      <c r="BH259" s="226">
        <f>IF(N259="sníž. přenesená",J259,0)</f>
        <v>0</v>
      </c>
      <c r="BI259" s="226">
        <f>IF(N259="nulová",J259,0)</f>
        <v>0</v>
      </c>
      <c r="BJ259" s="19" t="s">
        <v>79</v>
      </c>
      <c r="BK259" s="226">
        <f>ROUND(I259*H259,2)</f>
        <v>0</v>
      </c>
      <c r="BL259" s="19" t="s">
        <v>159</v>
      </c>
      <c r="BM259" s="225" t="s">
        <v>465</v>
      </c>
    </row>
    <row r="260" s="2" customFormat="1">
      <c r="A260" s="40"/>
      <c r="B260" s="41"/>
      <c r="C260" s="42"/>
      <c r="D260" s="227" t="s">
        <v>161</v>
      </c>
      <c r="E260" s="42"/>
      <c r="F260" s="228" t="s">
        <v>466</v>
      </c>
      <c r="G260" s="42"/>
      <c r="H260" s="42"/>
      <c r="I260" s="229"/>
      <c r="J260" s="42"/>
      <c r="K260" s="42"/>
      <c r="L260" s="46"/>
      <c r="M260" s="230"/>
      <c r="N260" s="231"/>
      <c r="O260" s="86"/>
      <c r="P260" s="86"/>
      <c r="Q260" s="86"/>
      <c r="R260" s="86"/>
      <c r="S260" s="86"/>
      <c r="T260" s="87"/>
      <c r="U260" s="40"/>
      <c r="V260" s="40"/>
      <c r="W260" s="40"/>
      <c r="X260" s="40"/>
      <c r="Y260" s="40"/>
      <c r="Z260" s="40"/>
      <c r="AA260" s="40"/>
      <c r="AB260" s="40"/>
      <c r="AC260" s="40"/>
      <c r="AD260" s="40"/>
      <c r="AE260" s="40"/>
      <c r="AT260" s="19" t="s">
        <v>161</v>
      </c>
      <c r="AU260" s="19" t="s">
        <v>81</v>
      </c>
    </row>
    <row r="261" s="13" customFormat="1">
      <c r="A261" s="13"/>
      <c r="B261" s="232"/>
      <c r="C261" s="233"/>
      <c r="D261" s="234" t="s">
        <v>163</v>
      </c>
      <c r="E261" s="235" t="s">
        <v>19</v>
      </c>
      <c r="F261" s="236" t="s">
        <v>461</v>
      </c>
      <c r="G261" s="233"/>
      <c r="H261" s="235" t="s">
        <v>19</v>
      </c>
      <c r="I261" s="237"/>
      <c r="J261" s="233"/>
      <c r="K261" s="233"/>
      <c r="L261" s="238"/>
      <c r="M261" s="239"/>
      <c r="N261" s="240"/>
      <c r="O261" s="240"/>
      <c r="P261" s="240"/>
      <c r="Q261" s="240"/>
      <c r="R261" s="240"/>
      <c r="S261" s="240"/>
      <c r="T261" s="241"/>
      <c r="U261" s="13"/>
      <c r="V261" s="13"/>
      <c r="W261" s="13"/>
      <c r="X261" s="13"/>
      <c r="Y261" s="13"/>
      <c r="Z261" s="13"/>
      <c r="AA261" s="13"/>
      <c r="AB261" s="13"/>
      <c r="AC261" s="13"/>
      <c r="AD261" s="13"/>
      <c r="AE261" s="13"/>
      <c r="AT261" s="242" t="s">
        <v>163</v>
      </c>
      <c r="AU261" s="242" t="s">
        <v>81</v>
      </c>
      <c r="AV261" s="13" t="s">
        <v>79</v>
      </c>
      <c r="AW261" s="13" t="s">
        <v>33</v>
      </c>
      <c r="AX261" s="13" t="s">
        <v>72</v>
      </c>
      <c r="AY261" s="242" t="s">
        <v>152</v>
      </c>
    </row>
    <row r="262" s="14" customFormat="1">
      <c r="A262" s="14"/>
      <c r="B262" s="243"/>
      <c r="C262" s="244"/>
      <c r="D262" s="234" t="s">
        <v>163</v>
      </c>
      <c r="E262" s="245" t="s">
        <v>19</v>
      </c>
      <c r="F262" s="246" t="s">
        <v>1267</v>
      </c>
      <c r="G262" s="244"/>
      <c r="H262" s="247">
        <v>50</v>
      </c>
      <c r="I262" s="248"/>
      <c r="J262" s="244"/>
      <c r="K262" s="244"/>
      <c r="L262" s="249"/>
      <c r="M262" s="250"/>
      <c r="N262" s="251"/>
      <c r="O262" s="251"/>
      <c r="P262" s="251"/>
      <c r="Q262" s="251"/>
      <c r="R262" s="251"/>
      <c r="S262" s="251"/>
      <c r="T262" s="252"/>
      <c r="U262" s="14"/>
      <c r="V262" s="14"/>
      <c r="W262" s="14"/>
      <c r="X262" s="14"/>
      <c r="Y262" s="14"/>
      <c r="Z262" s="14"/>
      <c r="AA262" s="14"/>
      <c r="AB262" s="14"/>
      <c r="AC262" s="14"/>
      <c r="AD262" s="14"/>
      <c r="AE262" s="14"/>
      <c r="AT262" s="253" t="s">
        <v>163</v>
      </c>
      <c r="AU262" s="253" t="s">
        <v>81</v>
      </c>
      <c r="AV262" s="14" t="s">
        <v>81</v>
      </c>
      <c r="AW262" s="14" t="s">
        <v>33</v>
      </c>
      <c r="AX262" s="14" t="s">
        <v>79</v>
      </c>
      <c r="AY262" s="253" t="s">
        <v>152</v>
      </c>
    </row>
    <row r="263" s="2" customFormat="1" ht="16.5" customHeight="1">
      <c r="A263" s="40"/>
      <c r="B263" s="41"/>
      <c r="C263" s="214" t="s">
        <v>456</v>
      </c>
      <c r="D263" s="214" t="s">
        <v>154</v>
      </c>
      <c r="E263" s="215" t="s">
        <v>469</v>
      </c>
      <c r="F263" s="216" t="s">
        <v>470</v>
      </c>
      <c r="G263" s="217" t="s">
        <v>182</v>
      </c>
      <c r="H263" s="218">
        <v>884.5</v>
      </c>
      <c r="I263" s="219"/>
      <c r="J263" s="220">
        <f>ROUND(I263*H263,2)</f>
        <v>0</v>
      </c>
      <c r="K263" s="216" t="s">
        <v>158</v>
      </c>
      <c r="L263" s="46"/>
      <c r="M263" s="221" t="s">
        <v>19</v>
      </c>
      <c r="N263" s="222" t="s">
        <v>43</v>
      </c>
      <c r="O263" s="86"/>
      <c r="P263" s="223">
        <f>O263*H263</f>
        <v>0</v>
      </c>
      <c r="Q263" s="223">
        <v>0</v>
      </c>
      <c r="R263" s="223">
        <f>Q263*H263</f>
        <v>0</v>
      </c>
      <c r="S263" s="223">
        <v>0</v>
      </c>
      <c r="T263" s="224">
        <f>S263*H263</f>
        <v>0</v>
      </c>
      <c r="U263" s="40"/>
      <c r="V263" s="40"/>
      <c r="W263" s="40"/>
      <c r="X263" s="40"/>
      <c r="Y263" s="40"/>
      <c r="Z263" s="40"/>
      <c r="AA263" s="40"/>
      <c r="AB263" s="40"/>
      <c r="AC263" s="40"/>
      <c r="AD263" s="40"/>
      <c r="AE263" s="40"/>
      <c r="AR263" s="225" t="s">
        <v>159</v>
      </c>
      <c r="AT263" s="225" t="s">
        <v>154</v>
      </c>
      <c r="AU263" s="225" t="s">
        <v>81</v>
      </c>
      <c r="AY263" s="19" t="s">
        <v>152</v>
      </c>
      <c r="BE263" s="226">
        <f>IF(N263="základní",J263,0)</f>
        <v>0</v>
      </c>
      <c r="BF263" s="226">
        <f>IF(N263="snížená",J263,0)</f>
        <v>0</v>
      </c>
      <c r="BG263" s="226">
        <f>IF(N263="zákl. přenesená",J263,0)</f>
        <v>0</v>
      </c>
      <c r="BH263" s="226">
        <f>IF(N263="sníž. přenesená",J263,0)</f>
        <v>0</v>
      </c>
      <c r="BI263" s="226">
        <f>IF(N263="nulová",J263,0)</f>
        <v>0</v>
      </c>
      <c r="BJ263" s="19" t="s">
        <v>79</v>
      </c>
      <c r="BK263" s="226">
        <f>ROUND(I263*H263,2)</f>
        <v>0</v>
      </c>
      <c r="BL263" s="19" t="s">
        <v>159</v>
      </c>
      <c r="BM263" s="225" t="s">
        <v>471</v>
      </c>
    </row>
    <row r="264" s="2" customFormat="1">
      <c r="A264" s="40"/>
      <c r="B264" s="41"/>
      <c r="C264" s="42"/>
      <c r="D264" s="227" t="s">
        <v>161</v>
      </c>
      <c r="E264" s="42"/>
      <c r="F264" s="228" t="s">
        <v>472</v>
      </c>
      <c r="G264" s="42"/>
      <c r="H264" s="42"/>
      <c r="I264" s="229"/>
      <c r="J264" s="42"/>
      <c r="K264" s="42"/>
      <c r="L264" s="46"/>
      <c r="M264" s="230"/>
      <c r="N264" s="231"/>
      <c r="O264" s="86"/>
      <c r="P264" s="86"/>
      <c r="Q264" s="86"/>
      <c r="R264" s="86"/>
      <c r="S264" s="86"/>
      <c r="T264" s="87"/>
      <c r="U264" s="40"/>
      <c r="V264" s="40"/>
      <c r="W264" s="40"/>
      <c r="X264" s="40"/>
      <c r="Y264" s="40"/>
      <c r="Z264" s="40"/>
      <c r="AA264" s="40"/>
      <c r="AB264" s="40"/>
      <c r="AC264" s="40"/>
      <c r="AD264" s="40"/>
      <c r="AE264" s="40"/>
      <c r="AT264" s="19" t="s">
        <v>161</v>
      </c>
      <c r="AU264" s="19" t="s">
        <v>81</v>
      </c>
    </row>
    <row r="265" s="13" customFormat="1">
      <c r="A265" s="13"/>
      <c r="B265" s="232"/>
      <c r="C265" s="233"/>
      <c r="D265" s="234" t="s">
        <v>163</v>
      </c>
      <c r="E265" s="235" t="s">
        <v>19</v>
      </c>
      <c r="F265" s="236" t="s">
        <v>421</v>
      </c>
      <c r="G265" s="233"/>
      <c r="H265" s="235" t="s">
        <v>19</v>
      </c>
      <c r="I265" s="237"/>
      <c r="J265" s="233"/>
      <c r="K265" s="233"/>
      <c r="L265" s="238"/>
      <c r="M265" s="239"/>
      <c r="N265" s="240"/>
      <c r="O265" s="240"/>
      <c r="P265" s="240"/>
      <c r="Q265" s="240"/>
      <c r="R265" s="240"/>
      <c r="S265" s="240"/>
      <c r="T265" s="241"/>
      <c r="U265" s="13"/>
      <c r="V265" s="13"/>
      <c r="W265" s="13"/>
      <c r="X265" s="13"/>
      <c r="Y265" s="13"/>
      <c r="Z265" s="13"/>
      <c r="AA265" s="13"/>
      <c r="AB265" s="13"/>
      <c r="AC265" s="13"/>
      <c r="AD265" s="13"/>
      <c r="AE265" s="13"/>
      <c r="AT265" s="242" t="s">
        <v>163</v>
      </c>
      <c r="AU265" s="242" t="s">
        <v>81</v>
      </c>
      <c r="AV265" s="13" t="s">
        <v>79</v>
      </c>
      <c r="AW265" s="13" t="s">
        <v>33</v>
      </c>
      <c r="AX265" s="13" t="s">
        <v>72</v>
      </c>
      <c r="AY265" s="242" t="s">
        <v>152</v>
      </c>
    </row>
    <row r="266" s="14" customFormat="1">
      <c r="A266" s="14"/>
      <c r="B266" s="243"/>
      <c r="C266" s="244"/>
      <c r="D266" s="234" t="s">
        <v>163</v>
      </c>
      <c r="E266" s="245" t="s">
        <v>19</v>
      </c>
      <c r="F266" s="246" t="s">
        <v>1260</v>
      </c>
      <c r="G266" s="244"/>
      <c r="H266" s="247">
        <v>884.5</v>
      </c>
      <c r="I266" s="248"/>
      <c r="J266" s="244"/>
      <c r="K266" s="244"/>
      <c r="L266" s="249"/>
      <c r="M266" s="250"/>
      <c r="N266" s="251"/>
      <c r="O266" s="251"/>
      <c r="P266" s="251"/>
      <c r="Q266" s="251"/>
      <c r="R266" s="251"/>
      <c r="S266" s="251"/>
      <c r="T266" s="252"/>
      <c r="U266" s="14"/>
      <c r="V266" s="14"/>
      <c r="W266" s="14"/>
      <c r="X266" s="14"/>
      <c r="Y266" s="14"/>
      <c r="Z266" s="14"/>
      <c r="AA266" s="14"/>
      <c r="AB266" s="14"/>
      <c r="AC266" s="14"/>
      <c r="AD266" s="14"/>
      <c r="AE266" s="14"/>
      <c r="AT266" s="253" t="s">
        <v>163</v>
      </c>
      <c r="AU266" s="253" t="s">
        <v>81</v>
      </c>
      <c r="AV266" s="14" t="s">
        <v>81</v>
      </c>
      <c r="AW266" s="14" t="s">
        <v>33</v>
      </c>
      <c r="AX266" s="14" t="s">
        <v>79</v>
      </c>
      <c r="AY266" s="253" t="s">
        <v>152</v>
      </c>
    </row>
    <row r="267" s="2" customFormat="1" ht="24.15" customHeight="1">
      <c r="A267" s="40"/>
      <c r="B267" s="41"/>
      <c r="C267" s="214" t="s">
        <v>462</v>
      </c>
      <c r="D267" s="214" t="s">
        <v>154</v>
      </c>
      <c r="E267" s="215" t="s">
        <v>474</v>
      </c>
      <c r="F267" s="216" t="s">
        <v>475</v>
      </c>
      <c r="G267" s="217" t="s">
        <v>182</v>
      </c>
      <c r="H267" s="218">
        <v>25</v>
      </c>
      <c r="I267" s="219"/>
      <c r="J267" s="220">
        <f>ROUND(I267*H267,2)</f>
        <v>0</v>
      </c>
      <c r="K267" s="216" t="s">
        <v>158</v>
      </c>
      <c r="L267" s="46"/>
      <c r="M267" s="221" t="s">
        <v>19</v>
      </c>
      <c r="N267" s="222" t="s">
        <v>43</v>
      </c>
      <c r="O267" s="86"/>
      <c r="P267" s="223">
        <f>O267*H267</f>
        <v>0</v>
      </c>
      <c r="Q267" s="223">
        <v>0</v>
      </c>
      <c r="R267" s="223">
        <f>Q267*H267</f>
        <v>0</v>
      </c>
      <c r="S267" s="223">
        <v>0</v>
      </c>
      <c r="T267" s="224">
        <f>S267*H267</f>
        <v>0</v>
      </c>
      <c r="U267" s="40"/>
      <c r="V267" s="40"/>
      <c r="W267" s="40"/>
      <c r="X267" s="40"/>
      <c r="Y267" s="40"/>
      <c r="Z267" s="40"/>
      <c r="AA267" s="40"/>
      <c r="AB267" s="40"/>
      <c r="AC267" s="40"/>
      <c r="AD267" s="40"/>
      <c r="AE267" s="40"/>
      <c r="AR267" s="225" t="s">
        <v>159</v>
      </c>
      <c r="AT267" s="225" t="s">
        <v>154</v>
      </c>
      <c r="AU267" s="225" t="s">
        <v>81</v>
      </c>
      <c r="AY267" s="19" t="s">
        <v>152</v>
      </c>
      <c r="BE267" s="226">
        <f>IF(N267="základní",J267,0)</f>
        <v>0</v>
      </c>
      <c r="BF267" s="226">
        <f>IF(N267="snížená",J267,0)</f>
        <v>0</v>
      </c>
      <c r="BG267" s="226">
        <f>IF(N267="zákl. přenesená",J267,0)</f>
        <v>0</v>
      </c>
      <c r="BH267" s="226">
        <f>IF(N267="sníž. přenesená",J267,0)</f>
        <v>0</v>
      </c>
      <c r="BI267" s="226">
        <f>IF(N267="nulová",J267,0)</f>
        <v>0</v>
      </c>
      <c r="BJ267" s="19" t="s">
        <v>79</v>
      </c>
      <c r="BK267" s="226">
        <f>ROUND(I267*H267,2)</f>
        <v>0</v>
      </c>
      <c r="BL267" s="19" t="s">
        <v>159</v>
      </c>
      <c r="BM267" s="225" t="s">
        <v>476</v>
      </c>
    </row>
    <row r="268" s="2" customFormat="1">
      <c r="A268" s="40"/>
      <c r="B268" s="41"/>
      <c r="C268" s="42"/>
      <c r="D268" s="227" t="s">
        <v>161</v>
      </c>
      <c r="E268" s="42"/>
      <c r="F268" s="228" t="s">
        <v>477</v>
      </c>
      <c r="G268" s="42"/>
      <c r="H268" s="42"/>
      <c r="I268" s="229"/>
      <c r="J268" s="42"/>
      <c r="K268" s="42"/>
      <c r="L268" s="46"/>
      <c r="M268" s="230"/>
      <c r="N268" s="231"/>
      <c r="O268" s="86"/>
      <c r="P268" s="86"/>
      <c r="Q268" s="86"/>
      <c r="R268" s="86"/>
      <c r="S268" s="86"/>
      <c r="T268" s="87"/>
      <c r="U268" s="40"/>
      <c r="V268" s="40"/>
      <c r="W268" s="40"/>
      <c r="X268" s="40"/>
      <c r="Y268" s="40"/>
      <c r="Z268" s="40"/>
      <c r="AA268" s="40"/>
      <c r="AB268" s="40"/>
      <c r="AC268" s="40"/>
      <c r="AD268" s="40"/>
      <c r="AE268" s="40"/>
      <c r="AT268" s="19" t="s">
        <v>161</v>
      </c>
      <c r="AU268" s="19" t="s">
        <v>81</v>
      </c>
    </row>
    <row r="269" s="13" customFormat="1">
      <c r="A269" s="13"/>
      <c r="B269" s="232"/>
      <c r="C269" s="233"/>
      <c r="D269" s="234" t="s">
        <v>163</v>
      </c>
      <c r="E269" s="235" t="s">
        <v>19</v>
      </c>
      <c r="F269" s="236" t="s">
        <v>461</v>
      </c>
      <c r="G269" s="233"/>
      <c r="H269" s="235" t="s">
        <v>19</v>
      </c>
      <c r="I269" s="237"/>
      <c r="J269" s="233"/>
      <c r="K269" s="233"/>
      <c r="L269" s="238"/>
      <c r="M269" s="239"/>
      <c r="N269" s="240"/>
      <c r="O269" s="240"/>
      <c r="P269" s="240"/>
      <c r="Q269" s="240"/>
      <c r="R269" s="240"/>
      <c r="S269" s="240"/>
      <c r="T269" s="241"/>
      <c r="U269" s="13"/>
      <c r="V269" s="13"/>
      <c r="W269" s="13"/>
      <c r="X269" s="13"/>
      <c r="Y269" s="13"/>
      <c r="Z269" s="13"/>
      <c r="AA269" s="13"/>
      <c r="AB269" s="13"/>
      <c r="AC269" s="13"/>
      <c r="AD269" s="13"/>
      <c r="AE269" s="13"/>
      <c r="AT269" s="242" t="s">
        <v>163</v>
      </c>
      <c r="AU269" s="242" t="s">
        <v>81</v>
      </c>
      <c r="AV269" s="13" t="s">
        <v>79</v>
      </c>
      <c r="AW269" s="13" t="s">
        <v>33</v>
      </c>
      <c r="AX269" s="13" t="s">
        <v>72</v>
      </c>
      <c r="AY269" s="242" t="s">
        <v>152</v>
      </c>
    </row>
    <row r="270" s="14" customFormat="1">
      <c r="A270" s="14"/>
      <c r="B270" s="243"/>
      <c r="C270" s="244"/>
      <c r="D270" s="234" t="s">
        <v>163</v>
      </c>
      <c r="E270" s="245" t="s">
        <v>19</v>
      </c>
      <c r="F270" s="246" t="s">
        <v>311</v>
      </c>
      <c r="G270" s="244"/>
      <c r="H270" s="247">
        <v>25</v>
      </c>
      <c r="I270" s="248"/>
      <c r="J270" s="244"/>
      <c r="K270" s="244"/>
      <c r="L270" s="249"/>
      <c r="M270" s="250"/>
      <c r="N270" s="251"/>
      <c r="O270" s="251"/>
      <c r="P270" s="251"/>
      <c r="Q270" s="251"/>
      <c r="R270" s="251"/>
      <c r="S270" s="251"/>
      <c r="T270" s="252"/>
      <c r="U270" s="14"/>
      <c r="V270" s="14"/>
      <c r="W270" s="14"/>
      <c r="X270" s="14"/>
      <c r="Y270" s="14"/>
      <c r="Z270" s="14"/>
      <c r="AA270" s="14"/>
      <c r="AB270" s="14"/>
      <c r="AC270" s="14"/>
      <c r="AD270" s="14"/>
      <c r="AE270" s="14"/>
      <c r="AT270" s="253" t="s">
        <v>163</v>
      </c>
      <c r="AU270" s="253" t="s">
        <v>81</v>
      </c>
      <c r="AV270" s="14" t="s">
        <v>81</v>
      </c>
      <c r="AW270" s="14" t="s">
        <v>33</v>
      </c>
      <c r="AX270" s="14" t="s">
        <v>79</v>
      </c>
      <c r="AY270" s="253" t="s">
        <v>152</v>
      </c>
    </row>
    <row r="271" s="2" customFormat="1" ht="24.15" customHeight="1">
      <c r="A271" s="40"/>
      <c r="B271" s="41"/>
      <c r="C271" s="214" t="s">
        <v>468</v>
      </c>
      <c r="D271" s="214" t="s">
        <v>154</v>
      </c>
      <c r="E271" s="215" t="s">
        <v>479</v>
      </c>
      <c r="F271" s="216" t="s">
        <v>480</v>
      </c>
      <c r="G271" s="217" t="s">
        <v>182</v>
      </c>
      <c r="H271" s="218">
        <v>884.5</v>
      </c>
      <c r="I271" s="219"/>
      <c r="J271" s="220">
        <f>ROUND(I271*H271,2)</f>
        <v>0</v>
      </c>
      <c r="K271" s="216" t="s">
        <v>158</v>
      </c>
      <c r="L271" s="46"/>
      <c r="M271" s="221" t="s">
        <v>19</v>
      </c>
      <c r="N271" s="222" t="s">
        <v>43</v>
      </c>
      <c r="O271" s="86"/>
      <c r="P271" s="223">
        <f>O271*H271</f>
        <v>0</v>
      </c>
      <c r="Q271" s="223">
        <v>0</v>
      </c>
      <c r="R271" s="223">
        <f>Q271*H271</f>
        <v>0</v>
      </c>
      <c r="S271" s="223">
        <v>0</v>
      </c>
      <c r="T271" s="224">
        <f>S271*H271</f>
        <v>0</v>
      </c>
      <c r="U271" s="40"/>
      <c r="V271" s="40"/>
      <c r="W271" s="40"/>
      <c r="X271" s="40"/>
      <c r="Y271" s="40"/>
      <c r="Z271" s="40"/>
      <c r="AA271" s="40"/>
      <c r="AB271" s="40"/>
      <c r="AC271" s="40"/>
      <c r="AD271" s="40"/>
      <c r="AE271" s="40"/>
      <c r="AR271" s="225" t="s">
        <v>159</v>
      </c>
      <c r="AT271" s="225" t="s">
        <v>154</v>
      </c>
      <c r="AU271" s="225" t="s">
        <v>81</v>
      </c>
      <c r="AY271" s="19" t="s">
        <v>152</v>
      </c>
      <c r="BE271" s="226">
        <f>IF(N271="základní",J271,0)</f>
        <v>0</v>
      </c>
      <c r="BF271" s="226">
        <f>IF(N271="snížená",J271,0)</f>
        <v>0</v>
      </c>
      <c r="BG271" s="226">
        <f>IF(N271="zákl. přenesená",J271,0)</f>
        <v>0</v>
      </c>
      <c r="BH271" s="226">
        <f>IF(N271="sníž. přenesená",J271,0)</f>
        <v>0</v>
      </c>
      <c r="BI271" s="226">
        <f>IF(N271="nulová",J271,0)</f>
        <v>0</v>
      </c>
      <c r="BJ271" s="19" t="s">
        <v>79</v>
      </c>
      <c r="BK271" s="226">
        <f>ROUND(I271*H271,2)</f>
        <v>0</v>
      </c>
      <c r="BL271" s="19" t="s">
        <v>159</v>
      </c>
      <c r="BM271" s="225" t="s">
        <v>481</v>
      </c>
    </row>
    <row r="272" s="2" customFormat="1">
      <c r="A272" s="40"/>
      <c r="B272" s="41"/>
      <c r="C272" s="42"/>
      <c r="D272" s="227" t="s">
        <v>161</v>
      </c>
      <c r="E272" s="42"/>
      <c r="F272" s="228" t="s">
        <v>482</v>
      </c>
      <c r="G272" s="42"/>
      <c r="H272" s="42"/>
      <c r="I272" s="229"/>
      <c r="J272" s="42"/>
      <c r="K272" s="42"/>
      <c r="L272" s="46"/>
      <c r="M272" s="230"/>
      <c r="N272" s="231"/>
      <c r="O272" s="86"/>
      <c r="P272" s="86"/>
      <c r="Q272" s="86"/>
      <c r="R272" s="86"/>
      <c r="S272" s="86"/>
      <c r="T272" s="87"/>
      <c r="U272" s="40"/>
      <c r="V272" s="40"/>
      <c r="W272" s="40"/>
      <c r="X272" s="40"/>
      <c r="Y272" s="40"/>
      <c r="Z272" s="40"/>
      <c r="AA272" s="40"/>
      <c r="AB272" s="40"/>
      <c r="AC272" s="40"/>
      <c r="AD272" s="40"/>
      <c r="AE272" s="40"/>
      <c r="AT272" s="19" t="s">
        <v>161</v>
      </c>
      <c r="AU272" s="19" t="s">
        <v>81</v>
      </c>
    </row>
    <row r="273" s="13" customFormat="1">
      <c r="A273" s="13"/>
      <c r="B273" s="232"/>
      <c r="C273" s="233"/>
      <c r="D273" s="234" t="s">
        <v>163</v>
      </c>
      <c r="E273" s="235" t="s">
        <v>19</v>
      </c>
      <c r="F273" s="236" t="s">
        <v>421</v>
      </c>
      <c r="G273" s="233"/>
      <c r="H273" s="235" t="s">
        <v>19</v>
      </c>
      <c r="I273" s="237"/>
      <c r="J273" s="233"/>
      <c r="K273" s="233"/>
      <c r="L273" s="238"/>
      <c r="M273" s="239"/>
      <c r="N273" s="240"/>
      <c r="O273" s="240"/>
      <c r="P273" s="240"/>
      <c r="Q273" s="240"/>
      <c r="R273" s="240"/>
      <c r="S273" s="240"/>
      <c r="T273" s="241"/>
      <c r="U273" s="13"/>
      <c r="V273" s="13"/>
      <c r="W273" s="13"/>
      <c r="X273" s="13"/>
      <c r="Y273" s="13"/>
      <c r="Z273" s="13"/>
      <c r="AA273" s="13"/>
      <c r="AB273" s="13"/>
      <c r="AC273" s="13"/>
      <c r="AD273" s="13"/>
      <c r="AE273" s="13"/>
      <c r="AT273" s="242" t="s">
        <v>163</v>
      </c>
      <c r="AU273" s="242" t="s">
        <v>81</v>
      </c>
      <c r="AV273" s="13" t="s">
        <v>79</v>
      </c>
      <c r="AW273" s="13" t="s">
        <v>33</v>
      </c>
      <c r="AX273" s="13" t="s">
        <v>72</v>
      </c>
      <c r="AY273" s="242" t="s">
        <v>152</v>
      </c>
    </row>
    <row r="274" s="14" customFormat="1">
      <c r="A274" s="14"/>
      <c r="B274" s="243"/>
      <c r="C274" s="244"/>
      <c r="D274" s="234" t="s">
        <v>163</v>
      </c>
      <c r="E274" s="245" t="s">
        <v>19</v>
      </c>
      <c r="F274" s="246" t="s">
        <v>1260</v>
      </c>
      <c r="G274" s="244"/>
      <c r="H274" s="247">
        <v>884.5</v>
      </c>
      <c r="I274" s="248"/>
      <c r="J274" s="244"/>
      <c r="K274" s="244"/>
      <c r="L274" s="249"/>
      <c r="M274" s="250"/>
      <c r="N274" s="251"/>
      <c r="O274" s="251"/>
      <c r="P274" s="251"/>
      <c r="Q274" s="251"/>
      <c r="R274" s="251"/>
      <c r="S274" s="251"/>
      <c r="T274" s="252"/>
      <c r="U274" s="14"/>
      <c r="V274" s="14"/>
      <c r="W274" s="14"/>
      <c r="X274" s="14"/>
      <c r="Y274" s="14"/>
      <c r="Z274" s="14"/>
      <c r="AA274" s="14"/>
      <c r="AB274" s="14"/>
      <c r="AC274" s="14"/>
      <c r="AD274" s="14"/>
      <c r="AE274" s="14"/>
      <c r="AT274" s="253" t="s">
        <v>163</v>
      </c>
      <c r="AU274" s="253" t="s">
        <v>81</v>
      </c>
      <c r="AV274" s="14" t="s">
        <v>81</v>
      </c>
      <c r="AW274" s="14" t="s">
        <v>33</v>
      </c>
      <c r="AX274" s="14" t="s">
        <v>79</v>
      </c>
      <c r="AY274" s="253" t="s">
        <v>152</v>
      </c>
    </row>
    <row r="275" s="2" customFormat="1" ht="37.8" customHeight="1">
      <c r="A275" s="40"/>
      <c r="B275" s="41"/>
      <c r="C275" s="214" t="s">
        <v>473</v>
      </c>
      <c r="D275" s="214" t="s">
        <v>154</v>
      </c>
      <c r="E275" s="215" t="s">
        <v>484</v>
      </c>
      <c r="F275" s="216" t="s">
        <v>485</v>
      </c>
      <c r="G275" s="217" t="s">
        <v>182</v>
      </c>
      <c r="H275" s="218">
        <v>331.5</v>
      </c>
      <c r="I275" s="219"/>
      <c r="J275" s="220">
        <f>ROUND(I275*H275,2)</f>
        <v>0</v>
      </c>
      <c r="K275" s="216" t="s">
        <v>158</v>
      </c>
      <c r="L275" s="46"/>
      <c r="M275" s="221" t="s">
        <v>19</v>
      </c>
      <c r="N275" s="222" t="s">
        <v>43</v>
      </c>
      <c r="O275" s="86"/>
      <c r="P275" s="223">
        <f>O275*H275</f>
        <v>0</v>
      </c>
      <c r="Q275" s="223">
        <v>0.089219999999999994</v>
      </c>
      <c r="R275" s="223">
        <f>Q275*H275</f>
        <v>29.576429999999998</v>
      </c>
      <c r="S275" s="223">
        <v>0</v>
      </c>
      <c r="T275" s="224">
        <f>S275*H275</f>
        <v>0</v>
      </c>
      <c r="U275" s="40"/>
      <c r="V275" s="40"/>
      <c r="W275" s="40"/>
      <c r="X275" s="40"/>
      <c r="Y275" s="40"/>
      <c r="Z275" s="40"/>
      <c r="AA275" s="40"/>
      <c r="AB275" s="40"/>
      <c r="AC275" s="40"/>
      <c r="AD275" s="40"/>
      <c r="AE275" s="40"/>
      <c r="AR275" s="225" t="s">
        <v>159</v>
      </c>
      <c r="AT275" s="225" t="s">
        <v>154</v>
      </c>
      <c r="AU275" s="225" t="s">
        <v>81</v>
      </c>
      <c r="AY275" s="19" t="s">
        <v>152</v>
      </c>
      <c r="BE275" s="226">
        <f>IF(N275="základní",J275,0)</f>
        <v>0</v>
      </c>
      <c r="BF275" s="226">
        <f>IF(N275="snížená",J275,0)</f>
        <v>0</v>
      </c>
      <c r="BG275" s="226">
        <f>IF(N275="zákl. přenesená",J275,0)</f>
        <v>0</v>
      </c>
      <c r="BH275" s="226">
        <f>IF(N275="sníž. přenesená",J275,0)</f>
        <v>0</v>
      </c>
      <c r="BI275" s="226">
        <f>IF(N275="nulová",J275,0)</f>
        <v>0</v>
      </c>
      <c r="BJ275" s="19" t="s">
        <v>79</v>
      </c>
      <c r="BK275" s="226">
        <f>ROUND(I275*H275,2)</f>
        <v>0</v>
      </c>
      <c r="BL275" s="19" t="s">
        <v>159</v>
      </c>
      <c r="BM275" s="225" t="s">
        <v>486</v>
      </c>
    </row>
    <row r="276" s="2" customFormat="1">
      <c r="A276" s="40"/>
      <c r="B276" s="41"/>
      <c r="C276" s="42"/>
      <c r="D276" s="227" t="s">
        <v>161</v>
      </c>
      <c r="E276" s="42"/>
      <c r="F276" s="228" t="s">
        <v>487</v>
      </c>
      <c r="G276" s="42"/>
      <c r="H276" s="42"/>
      <c r="I276" s="229"/>
      <c r="J276" s="42"/>
      <c r="K276" s="42"/>
      <c r="L276" s="46"/>
      <c r="M276" s="230"/>
      <c r="N276" s="231"/>
      <c r="O276" s="86"/>
      <c r="P276" s="86"/>
      <c r="Q276" s="86"/>
      <c r="R276" s="86"/>
      <c r="S276" s="86"/>
      <c r="T276" s="87"/>
      <c r="U276" s="40"/>
      <c r="V276" s="40"/>
      <c r="W276" s="40"/>
      <c r="X276" s="40"/>
      <c r="Y276" s="40"/>
      <c r="Z276" s="40"/>
      <c r="AA276" s="40"/>
      <c r="AB276" s="40"/>
      <c r="AC276" s="40"/>
      <c r="AD276" s="40"/>
      <c r="AE276" s="40"/>
      <c r="AT276" s="19" t="s">
        <v>161</v>
      </c>
      <c r="AU276" s="19" t="s">
        <v>81</v>
      </c>
    </row>
    <row r="277" s="13" customFormat="1">
      <c r="A277" s="13"/>
      <c r="B277" s="232"/>
      <c r="C277" s="233"/>
      <c r="D277" s="234" t="s">
        <v>163</v>
      </c>
      <c r="E277" s="235" t="s">
        <v>19</v>
      </c>
      <c r="F277" s="236" t="s">
        <v>454</v>
      </c>
      <c r="G277" s="233"/>
      <c r="H277" s="235" t="s">
        <v>19</v>
      </c>
      <c r="I277" s="237"/>
      <c r="J277" s="233"/>
      <c r="K277" s="233"/>
      <c r="L277" s="238"/>
      <c r="M277" s="239"/>
      <c r="N277" s="240"/>
      <c r="O277" s="240"/>
      <c r="P277" s="240"/>
      <c r="Q277" s="240"/>
      <c r="R277" s="240"/>
      <c r="S277" s="240"/>
      <c r="T277" s="241"/>
      <c r="U277" s="13"/>
      <c r="V277" s="13"/>
      <c r="W277" s="13"/>
      <c r="X277" s="13"/>
      <c r="Y277" s="13"/>
      <c r="Z277" s="13"/>
      <c r="AA277" s="13"/>
      <c r="AB277" s="13"/>
      <c r="AC277" s="13"/>
      <c r="AD277" s="13"/>
      <c r="AE277" s="13"/>
      <c r="AT277" s="242" t="s">
        <v>163</v>
      </c>
      <c r="AU277" s="242" t="s">
        <v>81</v>
      </c>
      <c r="AV277" s="13" t="s">
        <v>79</v>
      </c>
      <c r="AW277" s="13" t="s">
        <v>33</v>
      </c>
      <c r="AX277" s="13" t="s">
        <v>72</v>
      </c>
      <c r="AY277" s="242" t="s">
        <v>152</v>
      </c>
    </row>
    <row r="278" s="14" customFormat="1">
      <c r="A278" s="14"/>
      <c r="B278" s="243"/>
      <c r="C278" s="244"/>
      <c r="D278" s="234" t="s">
        <v>163</v>
      </c>
      <c r="E278" s="245" t="s">
        <v>19</v>
      </c>
      <c r="F278" s="246" t="s">
        <v>1266</v>
      </c>
      <c r="G278" s="244"/>
      <c r="H278" s="247">
        <v>331.5</v>
      </c>
      <c r="I278" s="248"/>
      <c r="J278" s="244"/>
      <c r="K278" s="244"/>
      <c r="L278" s="249"/>
      <c r="M278" s="250"/>
      <c r="N278" s="251"/>
      <c r="O278" s="251"/>
      <c r="P278" s="251"/>
      <c r="Q278" s="251"/>
      <c r="R278" s="251"/>
      <c r="S278" s="251"/>
      <c r="T278" s="252"/>
      <c r="U278" s="14"/>
      <c r="V278" s="14"/>
      <c r="W278" s="14"/>
      <c r="X278" s="14"/>
      <c r="Y278" s="14"/>
      <c r="Z278" s="14"/>
      <c r="AA278" s="14"/>
      <c r="AB278" s="14"/>
      <c r="AC278" s="14"/>
      <c r="AD278" s="14"/>
      <c r="AE278" s="14"/>
      <c r="AT278" s="253" t="s">
        <v>163</v>
      </c>
      <c r="AU278" s="253" t="s">
        <v>81</v>
      </c>
      <c r="AV278" s="14" t="s">
        <v>81</v>
      </c>
      <c r="AW278" s="14" t="s">
        <v>33</v>
      </c>
      <c r="AX278" s="14" t="s">
        <v>79</v>
      </c>
      <c r="AY278" s="253" t="s">
        <v>152</v>
      </c>
    </row>
    <row r="279" s="2" customFormat="1" ht="16.5" customHeight="1">
      <c r="A279" s="40"/>
      <c r="B279" s="41"/>
      <c r="C279" s="265" t="s">
        <v>478</v>
      </c>
      <c r="D279" s="265" t="s">
        <v>298</v>
      </c>
      <c r="E279" s="266" t="s">
        <v>489</v>
      </c>
      <c r="F279" s="267" t="s">
        <v>490</v>
      </c>
      <c r="G279" s="268" t="s">
        <v>182</v>
      </c>
      <c r="H279" s="269">
        <v>309.565</v>
      </c>
      <c r="I279" s="270"/>
      <c r="J279" s="271">
        <f>ROUND(I279*H279,2)</f>
        <v>0</v>
      </c>
      <c r="K279" s="267" t="s">
        <v>158</v>
      </c>
      <c r="L279" s="272"/>
      <c r="M279" s="273" t="s">
        <v>19</v>
      </c>
      <c r="N279" s="274" t="s">
        <v>43</v>
      </c>
      <c r="O279" s="86"/>
      <c r="P279" s="223">
        <f>O279*H279</f>
        <v>0</v>
      </c>
      <c r="Q279" s="223">
        <v>0.13100000000000001</v>
      </c>
      <c r="R279" s="223">
        <f>Q279*H279</f>
        <v>40.553015000000002</v>
      </c>
      <c r="S279" s="223">
        <v>0</v>
      </c>
      <c r="T279" s="224">
        <f>S279*H279</f>
        <v>0</v>
      </c>
      <c r="U279" s="40"/>
      <c r="V279" s="40"/>
      <c r="W279" s="40"/>
      <c r="X279" s="40"/>
      <c r="Y279" s="40"/>
      <c r="Z279" s="40"/>
      <c r="AA279" s="40"/>
      <c r="AB279" s="40"/>
      <c r="AC279" s="40"/>
      <c r="AD279" s="40"/>
      <c r="AE279" s="40"/>
      <c r="AR279" s="225" t="s">
        <v>199</v>
      </c>
      <c r="AT279" s="225" t="s">
        <v>298</v>
      </c>
      <c r="AU279" s="225" t="s">
        <v>81</v>
      </c>
      <c r="AY279" s="19" t="s">
        <v>152</v>
      </c>
      <c r="BE279" s="226">
        <f>IF(N279="základní",J279,0)</f>
        <v>0</v>
      </c>
      <c r="BF279" s="226">
        <f>IF(N279="snížená",J279,0)</f>
        <v>0</v>
      </c>
      <c r="BG279" s="226">
        <f>IF(N279="zákl. přenesená",J279,0)</f>
        <v>0</v>
      </c>
      <c r="BH279" s="226">
        <f>IF(N279="sníž. přenesená",J279,0)</f>
        <v>0</v>
      </c>
      <c r="BI279" s="226">
        <f>IF(N279="nulová",J279,0)</f>
        <v>0</v>
      </c>
      <c r="BJ279" s="19" t="s">
        <v>79</v>
      </c>
      <c r="BK279" s="226">
        <f>ROUND(I279*H279,2)</f>
        <v>0</v>
      </c>
      <c r="BL279" s="19" t="s">
        <v>159</v>
      </c>
      <c r="BM279" s="225" t="s">
        <v>491</v>
      </c>
    </row>
    <row r="280" s="14" customFormat="1">
      <c r="A280" s="14"/>
      <c r="B280" s="243"/>
      <c r="C280" s="244"/>
      <c r="D280" s="234" t="s">
        <v>163</v>
      </c>
      <c r="E280" s="245" t="s">
        <v>19</v>
      </c>
      <c r="F280" s="246" t="s">
        <v>1268</v>
      </c>
      <c r="G280" s="244"/>
      <c r="H280" s="247">
        <v>306.5</v>
      </c>
      <c r="I280" s="248"/>
      <c r="J280" s="244"/>
      <c r="K280" s="244"/>
      <c r="L280" s="249"/>
      <c r="M280" s="250"/>
      <c r="N280" s="251"/>
      <c r="O280" s="251"/>
      <c r="P280" s="251"/>
      <c r="Q280" s="251"/>
      <c r="R280" s="251"/>
      <c r="S280" s="251"/>
      <c r="T280" s="252"/>
      <c r="U280" s="14"/>
      <c r="V280" s="14"/>
      <c r="W280" s="14"/>
      <c r="X280" s="14"/>
      <c r="Y280" s="14"/>
      <c r="Z280" s="14"/>
      <c r="AA280" s="14"/>
      <c r="AB280" s="14"/>
      <c r="AC280" s="14"/>
      <c r="AD280" s="14"/>
      <c r="AE280" s="14"/>
      <c r="AT280" s="253" t="s">
        <v>163</v>
      </c>
      <c r="AU280" s="253" t="s">
        <v>81</v>
      </c>
      <c r="AV280" s="14" t="s">
        <v>81</v>
      </c>
      <c r="AW280" s="14" t="s">
        <v>33</v>
      </c>
      <c r="AX280" s="14" t="s">
        <v>79</v>
      </c>
      <c r="AY280" s="253" t="s">
        <v>152</v>
      </c>
    </row>
    <row r="281" s="14" customFormat="1">
      <c r="A281" s="14"/>
      <c r="B281" s="243"/>
      <c r="C281" s="244"/>
      <c r="D281" s="234" t="s">
        <v>163</v>
      </c>
      <c r="E281" s="244"/>
      <c r="F281" s="246" t="s">
        <v>1269</v>
      </c>
      <c r="G281" s="244"/>
      <c r="H281" s="247">
        <v>309.565</v>
      </c>
      <c r="I281" s="248"/>
      <c r="J281" s="244"/>
      <c r="K281" s="244"/>
      <c r="L281" s="249"/>
      <c r="M281" s="250"/>
      <c r="N281" s="251"/>
      <c r="O281" s="251"/>
      <c r="P281" s="251"/>
      <c r="Q281" s="251"/>
      <c r="R281" s="251"/>
      <c r="S281" s="251"/>
      <c r="T281" s="252"/>
      <c r="U281" s="14"/>
      <c r="V281" s="14"/>
      <c r="W281" s="14"/>
      <c r="X281" s="14"/>
      <c r="Y281" s="14"/>
      <c r="Z281" s="14"/>
      <c r="AA281" s="14"/>
      <c r="AB281" s="14"/>
      <c r="AC281" s="14"/>
      <c r="AD281" s="14"/>
      <c r="AE281" s="14"/>
      <c r="AT281" s="253" t="s">
        <v>163</v>
      </c>
      <c r="AU281" s="253" t="s">
        <v>81</v>
      </c>
      <c r="AV281" s="14" t="s">
        <v>81</v>
      </c>
      <c r="AW281" s="14" t="s">
        <v>4</v>
      </c>
      <c r="AX281" s="14" t="s">
        <v>79</v>
      </c>
      <c r="AY281" s="253" t="s">
        <v>152</v>
      </c>
    </row>
    <row r="282" s="2" customFormat="1" ht="16.5" customHeight="1">
      <c r="A282" s="40"/>
      <c r="B282" s="41"/>
      <c r="C282" s="265" t="s">
        <v>483</v>
      </c>
      <c r="D282" s="265" t="s">
        <v>298</v>
      </c>
      <c r="E282" s="266" t="s">
        <v>495</v>
      </c>
      <c r="F282" s="267" t="s">
        <v>496</v>
      </c>
      <c r="G282" s="268" t="s">
        <v>182</v>
      </c>
      <c r="H282" s="269">
        <v>25.25</v>
      </c>
      <c r="I282" s="270"/>
      <c r="J282" s="271">
        <f>ROUND(I282*H282,2)</f>
        <v>0</v>
      </c>
      <c r="K282" s="267" t="s">
        <v>158</v>
      </c>
      <c r="L282" s="272"/>
      <c r="M282" s="273" t="s">
        <v>19</v>
      </c>
      <c r="N282" s="274" t="s">
        <v>43</v>
      </c>
      <c r="O282" s="86"/>
      <c r="P282" s="223">
        <f>O282*H282</f>
        <v>0</v>
      </c>
      <c r="Q282" s="223">
        <v>0.13100000000000001</v>
      </c>
      <c r="R282" s="223">
        <f>Q282*H282</f>
        <v>3.30775</v>
      </c>
      <c r="S282" s="223">
        <v>0</v>
      </c>
      <c r="T282" s="224">
        <f>S282*H282</f>
        <v>0</v>
      </c>
      <c r="U282" s="40"/>
      <c r="V282" s="40"/>
      <c r="W282" s="40"/>
      <c r="X282" s="40"/>
      <c r="Y282" s="40"/>
      <c r="Z282" s="40"/>
      <c r="AA282" s="40"/>
      <c r="AB282" s="40"/>
      <c r="AC282" s="40"/>
      <c r="AD282" s="40"/>
      <c r="AE282" s="40"/>
      <c r="AR282" s="225" t="s">
        <v>199</v>
      </c>
      <c r="AT282" s="225" t="s">
        <v>298</v>
      </c>
      <c r="AU282" s="225" t="s">
        <v>81</v>
      </c>
      <c r="AY282" s="19" t="s">
        <v>152</v>
      </c>
      <c r="BE282" s="226">
        <f>IF(N282="základní",J282,0)</f>
        <v>0</v>
      </c>
      <c r="BF282" s="226">
        <f>IF(N282="snížená",J282,0)</f>
        <v>0</v>
      </c>
      <c r="BG282" s="226">
        <f>IF(N282="zákl. přenesená",J282,0)</f>
        <v>0</v>
      </c>
      <c r="BH282" s="226">
        <f>IF(N282="sníž. přenesená",J282,0)</f>
        <v>0</v>
      </c>
      <c r="BI282" s="226">
        <f>IF(N282="nulová",J282,0)</f>
        <v>0</v>
      </c>
      <c r="BJ282" s="19" t="s">
        <v>79</v>
      </c>
      <c r="BK282" s="226">
        <f>ROUND(I282*H282,2)</f>
        <v>0</v>
      </c>
      <c r="BL282" s="19" t="s">
        <v>159</v>
      </c>
      <c r="BM282" s="225" t="s">
        <v>497</v>
      </c>
    </row>
    <row r="283" s="14" customFormat="1">
      <c r="A283" s="14"/>
      <c r="B283" s="243"/>
      <c r="C283" s="244"/>
      <c r="D283" s="234" t="s">
        <v>163</v>
      </c>
      <c r="E283" s="245" t="s">
        <v>19</v>
      </c>
      <c r="F283" s="246" t="s">
        <v>311</v>
      </c>
      <c r="G283" s="244"/>
      <c r="H283" s="247">
        <v>25</v>
      </c>
      <c r="I283" s="248"/>
      <c r="J283" s="244"/>
      <c r="K283" s="244"/>
      <c r="L283" s="249"/>
      <c r="M283" s="250"/>
      <c r="N283" s="251"/>
      <c r="O283" s="251"/>
      <c r="P283" s="251"/>
      <c r="Q283" s="251"/>
      <c r="R283" s="251"/>
      <c r="S283" s="251"/>
      <c r="T283" s="252"/>
      <c r="U283" s="14"/>
      <c r="V283" s="14"/>
      <c r="W283" s="14"/>
      <c r="X283" s="14"/>
      <c r="Y283" s="14"/>
      <c r="Z283" s="14"/>
      <c r="AA283" s="14"/>
      <c r="AB283" s="14"/>
      <c r="AC283" s="14"/>
      <c r="AD283" s="14"/>
      <c r="AE283" s="14"/>
      <c r="AT283" s="253" t="s">
        <v>163</v>
      </c>
      <c r="AU283" s="253" t="s">
        <v>81</v>
      </c>
      <c r="AV283" s="14" t="s">
        <v>81</v>
      </c>
      <c r="AW283" s="14" t="s">
        <v>33</v>
      </c>
      <c r="AX283" s="14" t="s">
        <v>79</v>
      </c>
      <c r="AY283" s="253" t="s">
        <v>152</v>
      </c>
    </row>
    <row r="284" s="14" customFormat="1">
      <c r="A284" s="14"/>
      <c r="B284" s="243"/>
      <c r="C284" s="244"/>
      <c r="D284" s="234" t="s">
        <v>163</v>
      </c>
      <c r="E284" s="244"/>
      <c r="F284" s="246" t="s">
        <v>1270</v>
      </c>
      <c r="G284" s="244"/>
      <c r="H284" s="247">
        <v>25.25</v>
      </c>
      <c r="I284" s="248"/>
      <c r="J284" s="244"/>
      <c r="K284" s="244"/>
      <c r="L284" s="249"/>
      <c r="M284" s="250"/>
      <c r="N284" s="251"/>
      <c r="O284" s="251"/>
      <c r="P284" s="251"/>
      <c r="Q284" s="251"/>
      <c r="R284" s="251"/>
      <c r="S284" s="251"/>
      <c r="T284" s="252"/>
      <c r="U284" s="14"/>
      <c r="V284" s="14"/>
      <c r="W284" s="14"/>
      <c r="X284" s="14"/>
      <c r="Y284" s="14"/>
      <c r="Z284" s="14"/>
      <c r="AA284" s="14"/>
      <c r="AB284" s="14"/>
      <c r="AC284" s="14"/>
      <c r="AD284" s="14"/>
      <c r="AE284" s="14"/>
      <c r="AT284" s="253" t="s">
        <v>163</v>
      </c>
      <c r="AU284" s="253" t="s">
        <v>81</v>
      </c>
      <c r="AV284" s="14" t="s">
        <v>81</v>
      </c>
      <c r="AW284" s="14" t="s">
        <v>4</v>
      </c>
      <c r="AX284" s="14" t="s">
        <v>79</v>
      </c>
      <c r="AY284" s="253" t="s">
        <v>152</v>
      </c>
    </row>
    <row r="285" s="2" customFormat="1" ht="44.25" customHeight="1">
      <c r="A285" s="40"/>
      <c r="B285" s="41"/>
      <c r="C285" s="214" t="s">
        <v>488</v>
      </c>
      <c r="D285" s="214" t="s">
        <v>154</v>
      </c>
      <c r="E285" s="215" t="s">
        <v>501</v>
      </c>
      <c r="F285" s="216" t="s">
        <v>502</v>
      </c>
      <c r="G285" s="217" t="s">
        <v>182</v>
      </c>
      <c r="H285" s="218">
        <v>335</v>
      </c>
      <c r="I285" s="219"/>
      <c r="J285" s="220">
        <f>ROUND(I285*H285,2)</f>
        <v>0</v>
      </c>
      <c r="K285" s="216" t="s">
        <v>158</v>
      </c>
      <c r="L285" s="46"/>
      <c r="M285" s="221" t="s">
        <v>19</v>
      </c>
      <c r="N285" s="222" t="s">
        <v>43</v>
      </c>
      <c r="O285" s="86"/>
      <c r="P285" s="223">
        <f>O285*H285</f>
        <v>0</v>
      </c>
      <c r="Q285" s="223">
        <v>0.11162</v>
      </c>
      <c r="R285" s="223">
        <f>Q285*H285</f>
        <v>37.392699999999998</v>
      </c>
      <c r="S285" s="223">
        <v>0</v>
      </c>
      <c r="T285" s="224">
        <f>S285*H285</f>
        <v>0</v>
      </c>
      <c r="U285" s="40"/>
      <c r="V285" s="40"/>
      <c r="W285" s="40"/>
      <c r="X285" s="40"/>
      <c r="Y285" s="40"/>
      <c r="Z285" s="40"/>
      <c r="AA285" s="40"/>
      <c r="AB285" s="40"/>
      <c r="AC285" s="40"/>
      <c r="AD285" s="40"/>
      <c r="AE285" s="40"/>
      <c r="AR285" s="225" t="s">
        <v>159</v>
      </c>
      <c r="AT285" s="225" t="s">
        <v>154</v>
      </c>
      <c r="AU285" s="225" t="s">
        <v>81</v>
      </c>
      <c r="AY285" s="19" t="s">
        <v>152</v>
      </c>
      <c r="BE285" s="226">
        <f>IF(N285="základní",J285,0)</f>
        <v>0</v>
      </c>
      <c r="BF285" s="226">
        <f>IF(N285="snížená",J285,0)</f>
        <v>0</v>
      </c>
      <c r="BG285" s="226">
        <f>IF(N285="zákl. přenesená",J285,0)</f>
        <v>0</v>
      </c>
      <c r="BH285" s="226">
        <f>IF(N285="sníž. přenesená",J285,0)</f>
        <v>0</v>
      </c>
      <c r="BI285" s="226">
        <f>IF(N285="nulová",J285,0)</f>
        <v>0</v>
      </c>
      <c r="BJ285" s="19" t="s">
        <v>79</v>
      </c>
      <c r="BK285" s="226">
        <f>ROUND(I285*H285,2)</f>
        <v>0</v>
      </c>
      <c r="BL285" s="19" t="s">
        <v>159</v>
      </c>
      <c r="BM285" s="225" t="s">
        <v>503</v>
      </c>
    </row>
    <row r="286" s="2" customFormat="1">
      <c r="A286" s="40"/>
      <c r="B286" s="41"/>
      <c r="C286" s="42"/>
      <c r="D286" s="227" t="s">
        <v>161</v>
      </c>
      <c r="E286" s="42"/>
      <c r="F286" s="228" t="s">
        <v>504</v>
      </c>
      <c r="G286" s="42"/>
      <c r="H286" s="42"/>
      <c r="I286" s="229"/>
      <c r="J286" s="42"/>
      <c r="K286" s="42"/>
      <c r="L286" s="46"/>
      <c r="M286" s="230"/>
      <c r="N286" s="231"/>
      <c r="O286" s="86"/>
      <c r="P286" s="86"/>
      <c r="Q286" s="86"/>
      <c r="R286" s="86"/>
      <c r="S286" s="86"/>
      <c r="T286" s="87"/>
      <c r="U286" s="40"/>
      <c r="V286" s="40"/>
      <c r="W286" s="40"/>
      <c r="X286" s="40"/>
      <c r="Y286" s="40"/>
      <c r="Z286" s="40"/>
      <c r="AA286" s="40"/>
      <c r="AB286" s="40"/>
      <c r="AC286" s="40"/>
      <c r="AD286" s="40"/>
      <c r="AE286" s="40"/>
      <c r="AT286" s="19" t="s">
        <v>161</v>
      </c>
      <c r="AU286" s="19" t="s">
        <v>81</v>
      </c>
    </row>
    <row r="287" s="13" customFormat="1">
      <c r="A287" s="13"/>
      <c r="B287" s="232"/>
      <c r="C287" s="233"/>
      <c r="D287" s="234" t="s">
        <v>163</v>
      </c>
      <c r="E287" s="235" t="s">
        <v>19</v>
      </c>
      <c r="F287" s="236" t="s">
        <v>443</v>
      </c>
      <c r="G287" s="233"/>
      <c r="H287" s="235" t="s">
        <v>19</v>
      </c>
      <c r="I287" s="237"/>
      <c r="J287" s="233"/>
      <c r="K287" s="233"/>
      <c r="L287" s="238"/>
      <c r="M287" s="239"/>
      <c r="N287" s="240"/>
      <c r="O287" s="240"/>
      <c r="P287" s="240"/>
      <c r="Q287" s="240"/>
      <c r="R287" s="240"/>
      <c r="S287" s="240"/>
      <c r="T287" s="241"/>
      <c r="U287" s="13"/>
      <c r="V287" s="13"/>
      <c r="W287" s="13"/>
      <c r="X287" s="13"/>
      <c r="Y287" s="13"/>
      <c r="Z287" s="13"/>
      <c r="AA287" s="13"/>
      <c r="AB287" s="13"/>
      <c r="AC287" s="13"/>
      <c r="AD287" s="13"/>
      <c r="AE287" s="13"/>
      <c r="AT287" s="242" t="s">
        <v>163</v>
      </c>
      <c r="AU287" s="242" t="s">
        <v>81</v>
      </c>
      <c r="AV287" s="13" t="s">
        <v>79</v>
      </c>
      <c r="AW287" s="13" t="s">
        <v>33</v>
      </c>
      <c r="AX287" s="13" t="s">
        <v>72</v>
      </c>
      <c r="AY287" s="242" t="s">
        <v>152</v>
      </c>
    </row>
    <row r="288" s="14" customFormat="1">
      <c r="A288" s="14"/>
      <c r="B288" s="243"/>
      <c r="C288" s="244"/>
      <c r="D288" s="234" t="s">
        <v>163</v>
      </c>
      <c r="E288" s="245" t="s">
        <v>19</v>
      </c>
      <c r="F288" s="246" t="s">
        <v>1264</v>
      </c>
      <c r="G288" s="244"/>
      <c r="H288" s="247">
        <v>335</v>
      </c>
      <c r="I288" s="248"/>
      <c r="J288" s="244"/>
      <c r="K288" s="244"/>
      <c r="L288" s="249"/>
      <c r="M288" s="250"/>
      <c r="N288" s="251"/>
      <c r="O288" s="251"/>
      <c r="P288" s="251"/>
      <c r="Q288" s="251"/>
      <c r="R288" s="251"/>
      <c r="S288" s="251"/>
      <c r="T288" s="252"/>
      <c r="U288" s="14"/>
      <c r="V288" s="14"/>
      <c r="W288" s="14"/>
      <c r="X288" s="14"/>
      <c r="Y288" s="14"/>
      <c r="Z288" s="14"/>
      <c r="AA288" s="14"/>
      <c r="AB288" s="14"/>
      <c r="AC288" s="14"/>
      <c r="AD288" s="14"/>
      <c r="AE288" s="14"/>
      <c r="AT288" s="253" t="s">
        <v>163</v>
      </c>
      <c r="AU288" s="253" t="s">
        <v>81</v>
      </c>
      <c r="AV288" s="14" t="s">
        <v>81</v>
      </c>
      <c r="AW288" s="14" t="s">
        <v>33</v>
      </c>
      <c r="AX288" s="14" t="s">
        <v>79</v>
      </c>
      <c r="AY288" s="253" t="s">
        <v>152</v>
      </c>
    </row>
    <row r="289" s="2" customFormat="1" ht="16.5" customHeight="1">
      <c r="A289" s="40"/>
      <c r="B289" s="41"/>
      <c r="C289" s="265" t="s">
        <v>494</v>
      </c>
      <c r="D289" s="265" t="s">
        <v>298</v>
      </c>
      <c r="E289" s="266" t="s">
        <v>506</v>
      </c>
      <c r="F289" s="267" t="s">
        <v>507</v>
      </c>
      <c r="G289" s="268" t="s">
        <v>182</v>
      </c>
      <c r="H289" s="269">
        <v>325.88999999999999</v>
      </c>
      <c r="I289" s="270"/>
      <c r="J289" s="271">
        <f>ROUND(I289*H289,2)</f>
        <v>0</v>
      </c>
      <c r="K289" s="267" t="s">
        <v>158</v>
      </c>
      <c r="L289" s="272"/>
      <c r="M289" s="273" t="s">
        <v>19</v>
      </c>
      <c r="N289" s="274" t="s">
        <v>43</v>
      </c>
      <c r="O289" s="86"/>
      <c r="P289" s="223">
        <f>O289*H289</f>
        <v>0</v>
      </c>
      <c r="Q289" s="223">
        <v>0.17599999999999999</v>
      </c>
      <c r="R289" s="223">
        <f>Q289*H289</f>
        <v>57.356639999999992</v>
      </c>
      <c r="S289" s="223">
        <v>0</v>
      </c>
      <c r="T289" s="224">
        <f>S289*H289</f>
        <v>0</v>
      </c>
      <c r="U289" s="40"/>
      <c r="V289" s="40"/>
      <c r="W289" s="40"/>
      <c r="X289" s="40"/>
      <c r="Y289" s="40"/>
      <c r="Z289" s="40"/>
      <c r="AA289" s="40"/>
      <c r="AB289" s="40"/>
      <c r="AC289" s="40"/>
      <c r="AD289" s="40"/>
      <c r="AE289" s="40"/>
      <c r="AR289" s="225" t="s">
        <v>199</v>
      </c>
      <c r="AT289" s="225" t="s">
        <v>298</v>
      </c>
      <c r="AU289" s="225" t="s">
        <v>81</v>
      </c>
      <c r="AY289" s="19" t="s">
        <v>152</v>
      </c>
      <c r="BE289" s="226">
        <f>IF(N289="základní",J289,0)</f>
        <v>0</v>
      </c>
      <c r="BF289" s="226">
        <f>IF(N289="snížená",J289,0)</f>
        <v>0</v>
      </c>
      <c r="BG289" s="226">
        <f>IF(N289="zákl. přenesená",J289,0)</f>
        <v>0</v>
      </c>
      <c r="BH289" s="226">
        <f>IF(N289="sníž. přenesená",J289,0)</f>
        <v>0</v>
      </c>
      <c r="BI289" s="226">
        <f>IF(N289="nulová",J289,0)</f>
        <v>0</v>
      </c>
      <c r="BJ289" s="19" t="s">
        <v>79</v>
      </c>
      <c r="BK289" s="226">
        <f>ROUND(I289*H289,2)</f>
        <v>0</v>
      </c>
      <c r="BL289" s="19" t="s">
        <v>159</v>
      </c>
      <c r="BM289" s="225" t="s">
        <v>508</v>
      </c>
    </row>
    <row r="290" s="14" customFormat="1">
      <c r="A290" s="14"/>
      <c r="B290" s="243"/>
      <c r="C290" s="244"/>
      <c r="D290" s="234" t="s">
        <v>163</v>
      </c>
      <c r="E290" s="245" t="s">
        <v>19</v>
      </c>
      <c r="F290" s="246" t="s">
        <v>1271</v>
      </c>
      <c r="G290" s="244"/>
      <c r="H290" s="247">
        <v>319.5</v>
      </c>
      <c r="I290" s="248"/>
      <c r="J290" s="244"/>
      <c r="K290" s="244"/>
      <c r="L290" s="249"/>
      <c r="M290" s="250"/>
      <c r="N290" s="251"/>
      <c r="O290" s="251"/>
      <c r="P290" s="251"/>
      <c r="Q290" s="251"/>
      <c r="R290" s="251"/>
      <c r="S290" s="251"/>
      <c r="T290" s="252"/>
      <c r="U290" s="14"/>
      <c r="V290" s="14"/>
      <c r="W290" s="14"/>
      <c r="X290" s="14"/>
      <c r="Y290" s="14"/>
      <c r="Z290" s="14"/>
      <c r="AA290" s="14"/>
      <c r="AB290" s="14"/>
      <c r="AC290" s="14"/>
      <c r="AD290" s="14"/>
      <c r="AE290" s="14"/>
      <c r="AT290" s="253" t="s">
        <v>163</v>
      </c>
      <c r="AU290" s="253" t="s">
        <v>81</v>
      </c>
      <c r="AV290" s="14" t="s">
        <v>81</v>
      </c>
      <c r="AW290" s="14" t="s">
        <v>33</v>
      </c>
      <c r="AX290" s="14" t="s">
        <v>79</v>
      </c>
      <c r="AY290" s="253" t="s">
        <v>152</v>
      </c>
    </row>
    <row r="291" s="14" customFormat="1">
      <c r="A291" s="14"/>
      <c r="B291" s="243"/>
      <c r="C291" s="244"/>
      <c r="D291" s="234" t="s">
        <v>163</v>
      </c>
      <c r="E291" s="244"/>
      <c r="F291" s="246" t="s">
        <v>1272</v>
      </c>
      <c r="G291" s="244"/>
      <c r="H291" s="247">
        <v>325.88999999999999</v>
      </c>
      <c r="I291" s="248"/>
      <c r="J291" s="244"/>
      <c r="K291" s="244"/>
      <c r="L291" s="249"/>
      <c r="M291" s="250"/>
      <c r="N291" s="251"/>
      <c r="O291" s="251"/>
      <c r="P291" s="251"/>
      <c r="Q291" s="251"/>
      <c r="R291" s="251"/>
      <c r="S291" s="251"/>
      <c r="T291" s="252"/>
      <c r="U291" s="14"/>
      <c r="V291" s="14"/>
      <c r="W291" s="14"/>
      <c r="X291" s="14"/>
      <c r="Y291" s="14"/>
      <c r="Z291" s="14"/>
      <c r="AA291" s="14"/>
      <c r="AB291" s="14"/>
      <c r="AC291" s="14"/>
      <c r="AD291" s="14"/>
      <c r="AE291" s="14"/>
      <c r="AT291" s="253" t="s">
        <v>163</v>
      </c>
      <c r="AU291" s="253" t="s">
        <v>81</v>
      </c>
      <c r="AV291" s="14" t="s">
        <v>81</v>
      </c>
      <c r="AW291" s="14" t="s">
        <v>4</v>
      </c>
      <c r="AX291" s="14" t="s">
        <v>79</v>
      </c>
      <c r="AY291" s="253" t="s">
        <v>152</v>
      </c>
    </row>
    <row r="292" s="2" customFormat="1" ht="16.5" customHeight="1">
      <c r="A292" s="40"/>
      <c r="B292" s="41"/>
      <c r="C292" s="265" t="s">
        <v>500</v>
      </c>
      <c r="D292" s="265" t="s">
        <v>298</v>
      </c>
      <c r="E292" s="266" t="s">
        <v>512</v>
      </c>
      <c r="F292" s="267" t="s">
        <v>513</v>
      </c>
      <c r="G292" s="268" t="s">
        <v>182</v>
      </c>
      <c r="H292" s="269">
        <v>15.810000000000001</v>
      </c>
      <c r="I292" s="270"/>
      <c r="J292" s="271">
        <f>ROUND(I292*H292,2)</f>
        <v>0</v>
      </c>
      <c r="K292" s="267" t="s">
        <v>158</v>
      </c>
      <c r="L292" s="272"/>
      <c r="M292" s="273" t="s">
        <v>19</v>
      </c>
      <c r="N292" s="274" t="s">
        <v>43</v>
      </c>
      <c r="O292" s="86"/>
      <c r="P292" s="223">
        <f>O292*H292</f>
        <v>0</v>
      </c>
      <c r="Q292" s="223">
        <v>0.17499999999999999</v>
      </c>
      <c r="R292" s="223">
        <f>Q292*H292</f>
        <v>2.76675</v>
      </c>
      <c r="S292" s="223">
        <v>0</v>
      </c>
      <c r="T292" s="224">
        <f>S292*H292</f>
        <v>0</v>
      </c>
      <c r="U292" s="40"/>
      <c r="V292" s="40"/>
      <c r="W292" s="40"/>
      <c r="X292" s="40"/>
      <c r="Y292" s="40"/>
      <c r="Z292" s="40"/>
      <c r="AA292" s="40"/>
      <c r="AB292" s="40"/>
      <c r="AC292" s="40"/>
      <c r="AD292" s="40"/>
      <c r="AE292" s="40"/>
      <c r="AR292" s="225" t="s">
        <v>199</v>
      </c>
      <c r="AT292" s="225" t="s">
        <v>298</v>
      </c>
      <c r="AU292" s="225" t="s">
        <v>81</v>
      </c>
      <c r="AY292" s="19" t="s">
        <v>152</v>
      </c>
      <c r="BE292" s="226">
        <f>IF(N292="základní",J292,0)</f>
        <v>0</v>
      </c>
      <c r="BF292" s="226">
        <f>IF(N292="snížená",J292,0)</f>
        <v>0</v>
      </c>
      <c r="BG292" s="226">
        <f>IF(N292="zákl. přenesená",J292,0)</f>
        <v>0</v>
      </c>
      <c r="BH292" s="226">
        <f>IF(N292="sníž. přenesená",J292,0)</f>
        <v>0</v>
      </c>
      <c r="BI292" s="226">
        <f>IF(N292="nulová",J292,0)</f>
        <v>0</v>
      </c>
      <c r="BJ292" s="19" t="s">
        <v>79</v>
      </c>
      <c r="BK292" s="226">
        <f>ROUND(I292*H292,2)</f>
        <v>0</v>
      </c>
      <c r="BL292" s="19" t="s">
        <v>159</v>
      </c>
      <c r="BM292" s="225" t="s">
        <v>514</v>
      </c>
    </row>
    <row r="293" s="14" customFormat="1">
      <c r="A293" s="14"/>
      <c r="B293" s="243"/>
      <c r="C293" s="244"/>
      <c r="D293" s="234" t="s">
        <v>163</v>
      </c>
      <c r="E293" s="245" t="s">
        <v>19</v>
      </c>
      <c r="F293" s="246" t="s">
        <v>1273</v>
      </c>
      <c r="G293" s="244"/>
      <c r="H293" s="247">
        <v>15.5</v>
      </c>
      <c r="I293" s="248"/>
      <c r="J293" s="244"/>
      <c r="K293" s="244"/>
      <c r="L293" s="249"/>
      <c r="M293" s="250"/>
      <c r="N293" s="251"/>
      <c r="O293" s="251"/>
      <c r="P293" s="251"/>
      <c r="Q293" s="251"/>
      <c r="R293" s="251"/>
      <c r="S293" s="251"/>
      <c r="T293" s="252"/>
      <c r="U293" s="14"/>
      <c r="V293" s="14"/>
      <c r="W293" s="14"/>
      <c r="X293" s="14"/>
      <c r="Y293" s="14"/>
      <c r="Z293" s="14"/>
      <c r="AA293" s="14"/>
      <c r="AB293" s="14"/>
      <c r="AC293" s="14"/>
      <c r="AD293" s="14"/>
      <c r="AE293" s="14"/>
      <c r="AT293" s="253" t="s">
        <v>163</v>
      </c>
      <c r="AU293" s="253" t="s">
        <v>81</v>
      </c>
      <c r="AV293" s="14" t="s">
        <v>81</v>
      </c>
      <c r="AW293" s="14" t="s">
        <v>33</v>
      </c>
      <c r="AX293" s="14" t="s">
        <v>79</v>
      </c>
      <c r="AY293" s="253" t="s">
        <v>152</v>
      </c>
    </row>
    <row r="294" s="14" customFormat="1">
      <c r="A294" s="14"/>
      <c r="B294" s="243"/>
      <c r="C294" s="244"/>
      <c r="D294" s="234" t="s">
        <v>163</v>
      </c>
      <c r="E294" s="244"/>
      <c r="F294" s="246" t="s">
        <v>1274</v>
      </c>
      <c r="G294" s="244"/>
      <c r="H294" s="247">
        <v>15.810000000000001</v>
      </c>
      <c r="I294" s="248"/>
      <c r="J294" s="244"/>
      <c r="K294" s="244"/>
      <c r="L294" s="249"/>
      <c r="M294" s="250"/>
      <c r="N294" s="251"/>
      <c r="O294" s="251"/>
      <c r="P294" s="251"/>
      <c r="Q294" s="251"/>
      <c r="R294" s="251"/>
      <c r="S294" s="251"/>
      <c r="T294" s="252"/>
      <c r="U294" s="14"/>
      <c r="V294" s="14"/>
      <c r="W294" s="14"/>
      <c r="X294" s="14"/>
      <c r="Y294" s="14"/>
      <c r="Z294" s="14"/>
      <c r="AA294" s="14"/>
      <c r="AB294" s="14"/>
      <c r="AC294" s="14"/>
      <c r="AD294" s="14"/>
      <c r="AE294" s="14"/>
      <c r="AT294" s="253" t="s">
        <v>163</v>
      </c>
      <c r="AU294" s="253" t="s">
        <v>81</v>
      </c>
      <c r="AV294" s="14" t="s">
        <v>81</v>
      </c>
      <c r="AW294" s="14" t="s">
        <v>4</v>
      </c>
      <c r="AX294" s="14" t="s">
        <v>79</v>
      </c>
      <c r="AY294" s="253" t="s">
        <v>152</v>
      </c>
    </row>
    <row r="295" s="2" customFormat="1" ht="37.8" customHeight="1">
      <c r="A295" s="40"/>
      <c r="B295" s="41"/>
      <c r="C295" s="214" t="s">
        <v>505</v>
      </c>
      <c r="D295" s="214" t="s">
        <v>154</v>
      </c>
      <c r="E295" s="215" t="s">
        <v>518</v>
      </c>
      <c r="F295" s="216" t="s">
        <v>519</v>
      </c>
      <c r="G295" s="217" t="s">
        <v>182</v>
      </c>
      <c r="H295" s="218">
        <v>137.5</v>
      </c>
      <c r="I295" s="219"/>
      <c r="J295" s="220">
        <f>ROUND(I295*H295,2)</f>
        <v>0</v>
      </c>
      <c r="K295" s="216" t="s">
        <v>158</v>
      </c>
      <c r="L295" s="46"/>
      <c r="M295" s="221" t="s">
        <v>19</v>
      </c>
      <c r="N295" s="222" t="s">
        <v>43</v>
      </c>
      <c r="O295" s="86"/>
      <c r="P295" s="223">
        <f>O295*H295</f>
        <v>0</v>
      </c>
      <c r="Q295" s="223">
        <v>0.098000000000000004</v>
      </c>
      <c r="R295" s="223">
        <f>Q295*H295</f>
        <v>13.475</v>
      </c>
      <c r="S295" s="223">
        <v>0</v>
      </c>
      <c r="T295" s="224">
        <f>S295*H295</f>
        <v>0</v>
      </c>
      <c r="U295" s="40"/>
      <c r="V295" s="40"/>
      <c r="W295" s="40"/>
      <c r="X295" s="40"/>
      <c r="Y295" s="40"/>
      <c r="Z295" s="40"/>
      <c r="AA295" s="40"/>
      <c r="AB295" s="40"/>
      <c r="AC295" s="40"/>
      <c r="AD295" s="40"/>
      <c r="AE295" s="40"/>
      <c r="AR295" s="225" t="s">
        <v>159</v>
      </c>
      <c r="AT295" s="225" t="s">
        <v>154</v>
      </c>
      <c r="AU295" s="225" t="s">
        <v>81</v>
      </c>
      <c r="AY295" s="19" t="s">
        <v>152</v>
      </c>
      <c r="BE295" s="226">
        <f>IF(N295="základní",J295,0)</f>
        <v>0</v>
      </c>
      <c r="BF295" s="226">
        <f>IF(N295="snížená",J295,0)</f>
        <v>0</v>
      </c>
      <c r="BG295" s="226">
        <f>IF(N295="zákl. přenesená",J295,0)</f>
        <v>0</v>
      </c>
      <c r="BH295" s="226">
        <f>IF(N295="sníž. přenesená",J295,0)</f>
        <v>0</v>
      </c>
      <c r="BI295" s="226">
        <f>IF(N295="nulová",J295,0)</f>
        <v>0</v>
      </c>
      <c r="BJ295" s="19" t="s">
        <v>79</v>
      </c>
      <c r="BK295" s="226">
        <f>ROUND(I295*H295,2)</f>
        <v>0</v>
      </c>
      <c r="BL295" s="19" t="s">
        <v>159</v>
      </c>
      <c r="BM295" s="225" t="s">
        <v>520</v>
      </c>
    </row>
    <row r="296" s="2" customFormat="1">
      <c r="A296" s="40"/>
      <c r="B296" s="41"/>
      <c r="C296" s="42"/>
      <c r="D296" s="227" t="s">
        <v>161</v>
      </c>
      <c r="E296" s="42"/>
      <c r="F296" s="228" t="s">
        <v>521</v>
      </c>
      <c r="G296" s="42"/>
      <c r="H296" s="42"/>
      <c r="I296" s="229"/>
      <c r="J296" s="42"/>
      <c r="K296" s="42"/>
      <c r="L296" s="46"/>
      <c r="M296" s="230"/>
      <c r="N296" s="231"/>
      <c r="O296" s="86"/>
      <c r="P296" s="86"/>
      <c r="Q296" s="86"/>
      <c r="R296" s="86"/>
      <c r="S296" s="86"/>
      <c r="T296" s="87"/>
      <c r="U296" s="40"/>
      <c r="V296" s="40"/>
      <c r="W296" s="40"/>
      <c r="X296" s="40"/>
      <c r="Y296" s="40"/>
      <c r="Z296" s="40"/>
      <c r="AA296" s="40"/>
      <c r="AB296" s="40"/>
      <c r="AC296" s="40"/>
      <c r="AD296" s="40"/>
      <c r="AE296" s="40"/>
      <c r="AT296" s="19" t="s">
        <v>161</v>
      </c>
      <c r="AU296" s="19" t="s">
        <v>81</v>
      </c>
    </row>
    <row r="297" s="13" customFormat="1">
      <c r="A297" s="13"/>
      <c r="B297" s="232"/>
      <c r="C297" s="233"/>
      <c r="D297" s="234" t="s">
        <v>163</v>
      </c>
      <c r="E297" s="235" t="s">
        <v>19</v>
      </c>
      <c r="F297" s="236" t="s">
        <v>440</v>
      </c>
      <c r="G297" s="233"/>
      <c r="H297" s="235" t="s">
        <v>19</v>
      </c>
      <c r="I297" s="237"/>
      <c r="J297" s="233"/>
      <c r="K297" s="233"/>
      <c r="L297" s="238"/>
      <c r="M297" s="239"/>
      <c r="N297" s="240"/>
      <c r="O297" s="240"/>
      <c r="P297" s="240"/>
      <c r="Q297" s="240"/>
      <c r="R297" s="240"/>
      <c r="S297" s="240"/>
      <c r="T297" s="241"/>
      <c r="U297" s="13"/>
      <c r="V297" s="13"/>
      <c r="W297" s="13"/>
      <c r="X297" s="13"/>
      <c r="Y297" s="13"/>
      <c r="Z297" s="13"/>
      <c r="AA297" s="13"/>
      <c r="AB297" s="13"/>
      <c r="AC297" s="13"/>
      <c r="AD297" s="13"/>
      <c r="AE297" s="13"/>
      <c r="AT297" s="242" t="s">
        <v>163</v>
      </c>
      <c r="AU297" s="242" t="s">
        <v>81</v>
      </c>
      <c r="AV297" s="13" t="s">
        <v>79</v>
      </c>
      <c r="AW297" s="13" t="s">
        <v>33</v>
      </c>
      <c r="AX297" s="13" t="s">
        <v>72</v>
      </c>
      <c r="AY297" s="242" t="s">
        <v>152</v>
      </c>
    </row>
    <row r="298" s="14" customFormat="1">
      <c r="A298" s="14"/>
      <c r="B298" s="243"/>
      <c r="C298" s="244"/>
      <c r="D298" s="234" t="s">
        <v>163</v>
      </c>
      <c r="E298" s="245" t="s">
        <v>19</v>
      </c>
      <c r="F298" s="246" t="s">
        <v>1275</v>
      </c>
      <c r="G298" s="244"/>
      <c r="H298" s="247">
        <v>137.5</v>
      </c>
      <c r="I298" s="248"/>
      <c r="J298" s="244"/>
      <c r="K298" s="244"/>
      <c r="L298" s="249"/>
      <c r="M298" s="250"/>
      <c r="N298" s="251"/>
      <c r="O298" s="251"/>
      <c r="P298" s="251"/>
      <c r="Q298" s="251"/>
      <c r="R298" s="251"/>
      <c r="S298" s="251"/>
      <c r="T298" s="252"/>
      <c r="U298" s="14"/>
      <c r="V298" s="14"/>
      <c r="W298" s="14"/>
      <c r="X298" s="14"/>
      <c r="Y298" s="14"/>
      <c r="Z298" s="14"/>
      <c r="AA298" s="14"/>
      <c r="AB298" s="14"/>
      <c r="AC298" s="14"/>
      <c r="AD298" s="14"/>
      <c r="AE298" s="14"/>
      <c r="AT298" s="253" t="s">
        <v>163</v>
      </c>
      <c r="AU298" s="253" t="s">
        <v>81</v>
      </c>
      <c r="AV298" s="14" t="s">
        <v>81</v>
      </c>
      <c r="AW298" s="14" t="s">
        <v>33</v>
      </c>
      <c r="AX298" s="14" t="s">
        <v>79</v>
      </c>
      <c r="AY298" s="253" t="s">
        <v>152</v>
      </c>
    </row>
    <row r="299" s="2" customFormat="1" ht="16.5" customHeight="1">
      <c r="A299" s="40"/>
      <c r="B299" s="41"/>
      <c r="C299" s="265" t="s">
        <v>511</v>
      </c>
      <c r="D299" s="265" t="s">
        <v>298</v>
      </c>
      <c r="E299" s="266" t="s">
        <v>524</v>
      </c>
      <c r="F299" s="267" t="s">
        <v>525</v>
      </c>
      <c r="G299" s="268" t="s">
        <v>182</v>
      </c>
      <c r="H299" s="269">
        <v>140.25</v>
      </c>
      <c r="I299" s="270"/>
      <c r="J299" s="271">
        <f>ROUND(I299*H299,2)</f>
        <v>0</v>
      </c>
      <c r="K299" s="267" t="s">
        <v>19</v>
      </c>
      <c r="L299" s="272"/>
      <c r="M299" s="273" t="s">
        <v>19</v>
      </c>
      <c r="N299" s="274" t="s">
        <v>43</v>
      </c>
      <c r="O299" s="86"/>
      <c r="P299" s="223">
        <f>O299*H299</f>
        <v>0</v>
      </c>
      <c r="Q299" s="223">
        <v>0.14499999999999999</v>
      </c>
      <c r="R299" s="223">
        <f>Q299*H299</f>
        <v>20.33625</v>
      </c>
      <c r="S299" s="223">
        <v>0</v>
      </c>
      <c r="T299" s="224">
        <f>S299*H299</f>
        <v>0</v>
      </c>
      <c r="U299" s="40"/>
      <c r="V299" s="40"/>
      <c r="W299" s="40"/>
      <c r="X299" s="40"/>
      <c r="Y299" s="40"/>
      <c r="Z299" s="40"/>
      <c r="AA299" s="40"/>
      <c r="AB299" s="40"/>
      <c r="AC299" s="40"/>
      <c r="AD299" s="40"/>
      <c r="AE299" s="40"/>
      <c r="AR299" s="225" t="s">
        <v>199</v>
      </c>
      <c r="AT299" s="225" t="s">
        <v>298</v>
      </c>
      <c r="AU299" s="225" t="s">
        <v>81</v>
      </c>
      <c r="AY299" s="19" t="s">
        <v>152</v>
      </c>
      <c r="BE299" s="226">
        <f>IF(N299="základní",J299,0)</f>
        <v>0</v>
      </c>
      <c r="BF299" s="226">
        <f>IF(N299="snížená",J299,0)</f>
        <v>0</v>
      </c>
      <c r="BG299" s="226">
        <f>IF(N299="zákl. přenesená",J299,0)</f>
        <v>0</v>
      </c>
      <c r="BH299" s="226">
        <f>IF(N299="sníž. přenesená",J299,0)</f>
        <v>0</v>
      </c>
      <c r="BI299" s="226">
        <f>IF(N299="nulová",J299,0)</f>
        <v>0</v>
      </c>
      <c r="BJ299" s="19" t="s">
        <v>79</v>
      </c>
      <c r="BK299" s="226">
        <f>ROUND(I299*H299,2)</f>
        <v>0</v>
      </c>
      <c r="BL299" s="19" t="s">
        <v>159</v>
      </c>
      <c r="BM299" s="225" t="s">
        <v>526</v>
      </c>
    </row>
    <row r="300" s="14" customFormat="1">
      <c r="A300" s="14"/>
      <c r="B300" s="243"/>
      <c r="C300" s="244"/>
      <c r="D300" s="234" t="s">
        <v>163</v>
      </c>
      <c r="E300" s="244"/>
      <c r="F300" s="246" t="s">
        <v>1276</v>
      </c>
      <c r="G300" s="244"/>
      <c r="H300" s="247">
        <v>140.25</v>
      </c>
      <c r="I300" s="248"/>
      <c r="J300" s="244"/>
      <c r="K300" s="244"/>
      <c r="L300" s="249"/>
      <c r="M300" s="250"/>
      <c r="N300" s="251"/>
      <c r="O300" s="251"/>
      <c r="P300" s="251"/>
      <c r="Q300" s="251"/>
      <c r="R300" s="251"/>
      <c r="S300" s="251"/>
      <c r="T300" s="252"/>
      <c r="U300" s="14"/>
      <c r="V300" s="14"/>
      <c r="W300" s="14"/>
      <c r="X300" s="14"/>
      <c r="Y300" s="14"/>
      <c r="Z300" s="14"/>
      <c r="AA300" s="14"/>
      <c r="AB300" s="14"/>
      <c r="AC300" s="14"/>
      <c r="AD300" s="14"/>
      <c r="AE300" s="14"/>
      <c r="AT300" s="253" t="s">
        <v>163</v>
      </c>
      <c r="AU300" s="253" t="s">
        <v>81</v>
      </c>
      <c r="AV300" s="14" t="s">
        <v>81</v>
      </c>
      <c r="AW300" s="14" t="s">
        <v>4</v>
      </c>
      <c r="AX300" s="14" t="s">
        <v>79</v>
      </c>
      <c r="AY300" s="253" t="s">
        <v>152</v>
      </c>
    </row>
    <row r="301" s="2" customFormat="1" ht="16.5" customHeight="1">
      <c r="A301" s="40"/>
      <c r="B301" s="41"/>
      <c r="C301" s="214" t="s">
        <v>517</v>
      </c>
      <c r="D301" s="214" t="s">
        <v>154</v>
      </c>
      <c r="E301" s="215" t="s">
        <v>529</v>
      </c>
      <c r="F301" s="216" t="s">
        <v>530</v>
      </c>
      <c r="G301" s="217" t="s">
        <v>182</v>
      </c>
      <c r="H301" s="218">
        <v>2</v>
      </c>
      <c r="I301" s="219"/>
      <c r="J301" s="220">
        <f>ROUND(I301*H301,2)</f>
        <v>0</v>
      </c>
      <c r="K301" s="216" t="s">
        <v>19</v>
      </c>
      <c r="L301" s="46"/>
      <c r="M301" s="221" t="s">
        <v>19</v>
      </c>
      <c r="N301" s="222" t="s">
        <v>43</v>
      </c>
      <c r="O301" s="86"/>
      <c r="P301" s="223">
        <f>O301*H301</f>
        <v>0</v>
      </c>
      <c r="Q301" s="223">
        <v>0</v>
      </c>
      <c r="R301" s="223">
        <f>Q301*H301</f>
        <v>0</v>
      </c>
      <c r="S301" s="223">
        <v>0</v>
      </c>
      <c r="T301" s="224">
        <f>S301*H301</f>
        <v>0</v>
      </c>
      <c r="U301" s="40"/>
      <c r="V301" s="40"/>
      <c r="W301" s="40"/>
      <c r="X301" s="40"/>
      <c r="Y301" s="40"/>
      <c r="Z301" s="40"/>
      <c r="AA301" s="40"/>
      <c r="AB301" s="40"/>
      <c r="AC301" s="40"/>
      <c r="AD301" s="40"/>
      <c r="AE301" s="40"/>
      <c r="AR301" s="225" t="s">
        <v>159</v>
      </c>
      <c r="AT301" s="225" t="s">
        <v>154</v>
      </c>
      <c r="AU301" s="225" t="s">
        <v>81</v>
      </c>
      <c r="AY301" s="19" t="s">
        <v>152</v>
      </c>
      <c r="BE301" s="226">
        <f>IF(N301="základní",J301,0)</f>
        <v>0</v>
      </c>
      <c r="BF301" s="226">
        <f>IF(N301="snížená",J301,0)</f>
        <v>0</v>
      </c>
      <c r="BG301" s="226">
        <f>IF(N301="zákl. přenesená",J301,0)</f>
        <v>0</v>
      </c>
      <c r="BH301" s="226">
        <f>IF(N301="sníž. přenesená",J301,0)</f>
        <v>0</v>
      </c>
      <c r="BI301" s="226">
        <f>IF(N301="nulová",J301,0)</f>
        <v>0</v>
      </c>
      <c r="BJ301" s="19" t="s">
        <v>79</v>
      </c>
      <c r="BK301" s="226">
        <f>ROUND(I301*H301,2)</f>
        <v>0</v>
      </c>
      <c r="BL301" s="19" t="s">
        <v>159</v>
      </c>
      <c r="BM301" s="225" t="s">
        <v>531</v>
      </c>
    </row>
    <row r="302" s="12" customFormat="1" ht="22.8" customHeight="1">
      <c r="A302" s="12"/>
      <c r="B302" s="198"/>
      <c r="C302" s="199"/>
      <c r="D302" s="200" t="s">
        <v>71</v>
      </c>
      <c r="E302" s="212" t="s">
        <v>204</v>
      </c>
      <c r="F302" s="212" t="s">
        <v>532</v>
      </c>
      <c r="G302" s="199"/>
      <c r="H302" s="199"/>
      <c r="I302" s="202"/>
      <c r="J302" s="213">
        <f>BK302</f>
        <v>0</v>
      </c>
      <c r="K302" s="199"/>
      <c r="L302" s="204"/>
      <c r="M302" s="205"/>
      <c r="N302" s="206"/>
      <c r="O302" s="206"/>
      <c r="P302" s="207">
        <f>SUM(P303:P344)</f>
        <v>0</v>
      </c>
      <c r="Q302" s="206"/>
      <c r="R302" s="207">
        <f>SUM(R303:R344)</f>
        <v>135.8275768</v>
      </c>
      <c r="S302" s="206"/>
      <c r="T302" s="208">
        <f>SUM(T303:T344)</f>
        <v>0</v>
      </c>
      <c r="U302" s="12"/>
      <c r="V302" s="12"/>
      <c r="W302" s="12"/>
      <c r="X302" s="12"/>
      <c r="Y302" s="12"/>
      <c r="Z302" s="12"/>
      <c r="AA302" s="12"/>
      <c r="AB302" s="12"/>
      <c r="AC302" s="12"/>
      <c r="AD302" s="12"/>
      <c r="AE302" s="12"/>
      <c r="AR302" s="209" t="s">
        <v>79</v>
      </c>
      <c r="AT302" s="210" t="s">
        <v>71</v>
      </c>
      <c r="AU302" s="210" t="s">
        <v>79</v>
      </c>
      <c r="AY302" s="209" t="s">
        <v>152</v>
      </c>
      <c r="BK302" s="211">
        <f>SUM(BK303:BK344)</f>
        <v>0</v>
      </c>
    </row>
    <row r="303" s="2" customFormat="1" ht="21.75" customHeight="1">
      <c r="A303" s="40"/>
      <c r="B303" s="41"/>
      <c r="C303" s="214" t="s">
        <v>523</v>
      </c>
      <c r="D303" s="214" t="s">
        <v>154</v>
      </c>
      <c r="E303" s="215" t="s">
        <v>534</v>
      </c>
      <c r="F303" s="216" t="s">
        <v>535</v>
      </c>
      <c r="G303" s="217" t="s">
        <v>182</v>
      </c>
      <c r="H303" s="218">
        <v>60</v>
      </c>
      <c r="I303" s="219"/>
      <c r="J303" s="220">
        <f>ROUND(I303*H303,2)</f>
        <v>0</v>
      </c>
      <c r="K303" s="216" t="s">
        <v>158</v>
      </c>
      <c r="L303" s="46"/>
      <c r="M303" s="221" t="s">
        <v>19</v>
      </c>
      <c r="N303" s="222" t="s">
        <v>43</v>
      </c>
      <c r="O303" s="86"/>
      <c r="P303" s="223">
        <f>O303*H303</f>
        <v>0</v>
      </c>
      <c r="Q303" s="223">
        <v>0.0025999999999999999</v>
      </c>
      <c r="R303" s="223">
        <f>Q303*H303</f>
        <v>0.156</v>
      </c>
      <c r="S303" s="223">
        <v>0</v>
      </c>
      <c r="T303" s="224">
        <f>S303*H303</f>
        <v>0</v>
      </c>
      <c r="U303" s="40"/>
      <c r="V303" s="40"/>
      <c r="W303" s="40"/>
      <c r="X303" s="40"/>
      <c r="Y303" s="40"/>
      <c r="Z303" s="40"/>
      <c r="AA303" s="40"/>
      <c r="AB303" s="40"/>
      <c r="AC303" s="40"/>
      <c r="AD303" s="40"/>
      <c r="AE303" s="40"/>
      <c r="AR303" s="225" t="s">
        <v>159</v>
      </c>
      <c r="AT303" s="225" t="s">
        <v>154</v>
      </c>
      <c r="AU303" s="225" t="s">
        <v>81</v>
      </c>
      <c r="AY303" s="19" t="s">
        <v>152</v>
      </c>
      <c r="BE303" s="226">
        <f>IF(N303="základní",J303,0)</f>
        <v>0</v>
      </c>
      <c r="BF303" s="226">
        <f>IF(N303="snížená",J303,0)</f>
        <v>0</v>
      </c>
      <c r="BG303" s="226">
        <f>IF(N303="zákl. přenesená",J303,0)</f>
        <v>0</v>
      </c>
      <c r="BH303" s="226">
        <f>IF(N303="sníž. přenesená",J303,0)</f>
        <v>0</v>
      </c>
      <c r="BI303" s="226">
        <f>IF(N303="nulová",J303,0)</f>
        <v>0</v>
      </c>
      <c r="BJ303" s="19" t="s">
        <v>79</v>
      </c>
      <c r="BK303" s="226">
        <f>ROUND(I303*H303,2)</f>
        <v>0</v>
      </c>
      <c r="BL303" s="19" t="s">
        <v>159</v>
      </c>
      <c r="BM303" s="225" t="s">
        <v>536</v>
      </c>
    </row>
    <row r="304" s="2" customFormat="1">
      <c r="A304" s="40"/>
      <c r="B304" s="41"/>
      <c r="C304" s="42"/>
      <c r="D304" s="227" t="s">
        <v>161</v>
      </c>
      <c r="E304" s="42"/>
      <c r="F304" s="228" t="s">
        <v>537</v>
      </c>
      <c r="G304" s="42"/>
      <c r="H304" s="42"/>
      <c r="I304" s="229"/>
      <c r="J304" s="42"/>
      <c r="K304" s="42"/>
      <c r="L304" s="46"/>
      <c r="M304" s="230"/>
      <c r="N304" s="231"/>
      <c r="O304" s="86"/>
      <c r="P304" s="86"/>
      <c r="Q304" s="86"/>
      <c r="R304" s="86"/>
      <c r="S304" s="86"/>
      <c r="T304" s="87"/>
      <c r="U304" s="40"/>
      <c r="V304" s="40"/>
      <c r="W304" s="40"/>
      <c r="X304" s="40"/>
      <c r="Y304" s="40"/>
      <c r="Z304" s="40"/>
      <c r="AA304" s="40"/>
      <c r="AB304" s="40"/>
      <c r="AC304" s="40"/>
      <c r="AD304" s="40"/>
      <c r="AE304" s="40"/>
      <c r="AT304" s="19" t="s">
        <v>161</v>
      </c>
      <c r="AU304" s="19" t="s">
        <v>81</v>
      </c>
    </row>
    <row r="305" s="13" customFormat="1">
      <c r="A305" s="13"/>
      <c r="B305" s="232"/>
      <c r="C305" s="233"/>
      <c r="D305" s="234" t="s">
        <v>163</v>
      </c>
      <c r="E305" s="235" t="s">
        <v>19</v>
      </c>
      <c r="F305" s="236" t="s">
        <v>538</v>
      </c>
      <c r="G305" s="233"/>
      <c r="H305" s="235" t="s">
        <v>19</v>
      </c>
      <c r="I305" s="237"/>
      <c r="J305" s="233"/>
      <c r="K305" s="233"/>
      <c r="L305" s="238"/>
      <c r="M305" s="239"/>
      <c r="N305" s="240"/>
      <c r="O305" s="240"/>
      <c r="P305" s="240"/>
      <c r="Q305" s="240"/>
      <c r="R305" s="240"/>
      <c r="S305" s="240"/>
      <c r="T305" s="241"/>
      <c r="U305" s="13"/>
      <c r="V305" s="13"/>
      <c r="W305" s="13"/>
      <c r="X305" s="13"/>
      <c r="Y305" s="13"/>
      <c r="Z305" s="13"/>
      <c r="AA305" s="13"/>
      <c r="AB305" s="13"/>
      <c r="AC305" s="13"/>
      <c r="AD305" s="13"/>
      <c r="AE305" s="13"/>
      <c r="AT305" s="242" t="s">
        <v>163</v>
      </c>
      <c r="AU305" s="242" t="s">
        <v>81</v>
      </c>
      <c r="AV305" s="13" t="s">
        <v>79</v>
      </c>
      <c r="AW305" s="13" t="s">
        <v>33</v>
      </c>
      <c r="AX305" s="13" t="s">
        <v>72</v>
      </c>
      <c r="AY305" s="242" t="s">
        <v>152</v>
      </c>
    </row>
    <row r="306" s="14" customFormat="1">
      <c r="A306" s="14"/>
      <c r="B306" s="243"/>
      <c r="C306" s="244"/>
      <c r="D306" s="234" t="s">
        <v>163</v>
      </c>
      <c r="E306" s="245" t="s">
        <v>19</v>
      </c>
      <c r="F306" s="246" t="s">
        <v>539</v>
      </c>
      <c r="G306" s="244"/>
      <c r="H306" s="247">
        <v>60</v>
      </c>
      <c r="I306" s="248"/>
      <c r="J306" s="244"/>
      <c r="K306" s="244"/>
      <c r="L306" s="249"/>
      <c r="M306" s="250"/>
      <c r="N306" s="251"/>
      <c r="O306" s="251"/>
      <c r="P306" s="251"/>
      <c r="Q306" s="251"/>
      <c r="R306" s="251"/>
      <c r="S306" s="251"/>
      <c r="T306" s="252"/>
      <c r="U306" s="14"/>
      <c r="V306" s="14"/>
      <c r="W306" s="14"/>
      <c r="X306" s="14"/>
      <c r="Y306" s="14"/>
      <c r="Z306" s="14"/>
      <c r="AA306" s="14"/>
      <c r="AB306" s="14"/>
      <c r="AC306" s="14"/>
      <c r="AD306" s="14"/>
      <c r="AE306" s="14"/>
      <c r="AT306" s="253" t="s">
        <v>163</v>
      </c>
      <c r="AU306" s="253" t="s">
        <v>81</v>
      </c>
      <c r="AV306" s="14" t="s">
        <v>81</v>
      </c>
      <c r="AW306" s="14" t="s">
        <v>33</v>
      </c>
      <c r="AX306" s="14" t="s">
        <v>79</v>
      </c>
      <c r="AY306" s="253" t="s">
        <v>152</v>
      </c>
    </row>
    <row r="307" s="2" customFormat="1" ht="33" customHeight="1">
      <c r="A307" s="40"/>
      <c r="B307" s="41"/>
      <c r="C307" s="214" t="s">
        <v>528</v>
      </c>
      <c r="D307" s="214" t="s">
        <v>154</v>
      </c>
      <c r="E307" s="215" t="s">
        <v>541</v>
      </c>
      <c r="F307" s="216" t="s">
        <v>542</v>
      </c>
      <c r="G307" s="217" t="s">
        <v>227</v>
      </c>
      <c r="H307" s="218">
        <v>584.79999999999995</v>
      </c>
      <c r="I307" s="219"/>
      <c r="J307" s="220">
        <f>ROUND(I307*H307,2)</f>
        <v>0</v>
      </c>
      <c r="K307" s="216" t="s">
        <v>19</v>
      </c>
      <c r="L307" s="46"/>
      <c r="M307" s="221" t="s">
        <v>19</v>
      </c>
      <c r="N307" s="222" t="s">
        <v>43</v>
      </c>
      <c r="O307" s="86"/>
      <c r="P307" s="223">
        <f>O307*H307</f>
        <v>0</v>
      </c>
      <c r="Q307" s="223">
        <v>0.15540000000000001</v>
      </c>
      <c r="R307" s="223">
        <f>Q307*H307</f>
        <v>90.877920000000003</v>
      </c>
      <c r="S307" s="223">
        <v>0</v>
      </c>
      <c r="T307" s="224">
        <f>S307*H307</f>
        <v>0</v>
      </c>
      <c r="U307" s="40"/>
      <c r="V307" s="40"/>
      <c r="W307" s="40"/>
      <c r="X307" s="40"/>
      <c r="Y307" s="40"/>
      <c r="Z307" s="40"/>
      <c r="AA307" s="40"/>
      <c r="AB307" s="40"/>
      <c r="AC307" s="40"/>
      <c r="AD307" s="40"/>
      <c r="AE307" s="40"/>
      <c r="AR307" s="225" t="s">
        <v>159</v>
      </c>
      <c r="AT307" s="225" t="s">
        <v>154</v>
      </c>
      <c r="AU307" s="225" t="s">
        <v>81</v>
      </c>
      <c r="AY307" s="19" t="s">
        <v>152</v>
      </c>
      <c r="BE307" s="226">
        <f>IF(N307="základní",J307,0)</f>
        <v>0</v>
      </c>
      <c r="BF307" s="226">
        <f>IF(N307="snížená",J307,0)</f>
        <v>0</v>
      </c>
      <c r="BG307" s="226">
        <f>IF(N307="zákl. přenesená",J307,0)</f>
        <v>0</v>
      </c>
      <c r="BH307" s="226">
        <f>IF(N307="sníž. přenesená",J307,0)</f>
        <v>0</v>
      </c>
      <c r="BI307" s="226">
        <f>IF(N307="nulová",J307,0)</f>
        <v>0</v>
      </c>
      <c r="BJ307" s="19" t="s">
        <v>79</v>
      </c>
      <c r="BK307" s="226">
        <f>ROUND(I307*H307,2)</f>
        <v>0</v>
      </c>
      <c r="BL307" s="19" t="s">
        <v>159</v>
      </c>
      <c r="BM307" s="225" t="s">
        <v>543</v>
      </c>
    </row>
    <row r="308" s="13" customFormat="1">
      <c r="A308" s="13"/>
      <c r="B308" s="232"/>
      <c r="C308" s="233"/>
      <c r="D308" s="234" t="s">
        <v>163</v>
      </c>
      <c r="E308" s="235" t="s">
        <v>19</v>
      </c>
      <c r="F308" s="236" t="s">
        <v>544</v>
      </c>
      <c r="G308" s="233"/>
      <c r="H308" s="235" t="s">
        <v>19</v>
      </c>
      <c r="I308" s="237"/>
      <c r="J308" s="233"/>
      <c r="K308" s="233"/>
      <c r="L308" s="238"/>
      <c r="M308" s="239"/>
      <c r="N308" s="240"/>
      <c r="O308" s="240"/>
      <c r="P308" s="240"/>
      <c r="Q308" s="240"/>
      <c r="R308" s="240"/>
      <c r="S308" s="240"/>
      <c r="T308" s="241"/>
      <c r="U308" s="13"/>
      <c r="V308" s="13"/>
      <c r="W308" s="13"/>
      <c r="X308" s="13"/>
      <c r="Y308" s="13"/>
      <c r="Z308" s="13"/>
      <c r="AA308" s="13"/>
      <c r="AB308" s="13"/>
      <c r="AC308" s="13"/>
      <c r="AD308" s="13"/>
      <c r="AE308" s="13"/>
      <c r="AT308" s="242" t="s">
        <v>163</v>
      </c>
      <c r="AU308" s="242" t="s">
        <v>81</v>
      </c>
      <c r="AV308" s="13" t="s">
        <v>79</v>
      </c>
      <c r="AW308" s="13" t="s">
        <v>33</v>
      </c>
      <c r="AX308" s="13" t="s">
        <v>72</v>
      </c>
      <c r="AY308" s="242" t="s">
        <v>152</v>
      </c>
    </row>
    <row r="309" s="14" customFormat="1">
      <c r="A309" s="14"/>
      <c r="B309" s="243"/>
      <c r="C309" s="244"/>
      <c r="D309" s="234" t="s">
        <v>163</v>
      </c>
      <c r="E309" s="245" t="s">
        <v>19</v>
      </c>
      <c r="F309" s="246" t="s">
        <v>1277</v>
      </c>
      <c r="G309" s="244"/>
      <c r="H309" s="247">
        <v>281</v>
      </c>
      <c r="I309" s="248"/>
      <c r="J309" s="244"/>
      <c r="K309" s="244"/>
      <c r="L309" s="249"/>
      <c r="M309" s="250"/>
      <c r="N309" s="251"/>
      <c r="O309" s="251"/>
      <c r="P309" s="251"/>
      <c r="Q309" s="251"/>
      <c r="R309" s="251"/>
      <c r="S309" s="251"/>
      <c r="T309" s="252"/>
      <c r="U309" s="14"/>
      <c r="V309" s="14"/>
      <c r="W309" s="14"/>
      <c r="X309" s="14"/>
      <c r="Y309" s="14"/>
      <c r="Z309" s="14"/>
      <c r="AA309" s="14"/>
      <c r="AB309" s="14"/>
      <c r="AC309" s="14"/>
      <c r="AD309" s="14"/>
      <c r="AE309" s="14"/>
      <c r="AT309" s="253" t="s">
        <v>163</v>
      </c>
      <c r="AU309" s="253" t="s">
        <v>81</v>
      </c>
      <c r="AV309" s="14" t="s">
        <v>81</v>
      </c>
      <c r="AW309" s="14" t="s">
        <v>33</v>
      </c>
      <c r="AX309" s="14" t="s">
        <v>72</v>
      </c>
      <c r="AY309" s="253" t="s">
        <v>152</v>
      </c>
    </row>
    <row r="310" s="13" customFormat="1">
      <c r="A310" s="13"/>
      <c r="B310" s="232"/>
      <c r="C310" s="233"/>
      <c r="D310" s="234" t="s">
        <v>163</v>
      </c>
      <c r="E310" s="235" t="s">
        <v>19</v>
      </c>
      <c r="F310" s="236" t="s">
        <v>546</v>
      </c>
      <c r="G310" s="233"/>
      <c r="H310" s="235" t="s">
        <v>19</v>
      </c>
      <c r="I310" s="237"/>
      <c r="J310" s="233"/>
      <c r="K310" s="233"/>
      <c r="L310" s="238"/>
      <c r="M310" s="239"/>
      <c r="N310" s="240"/>
      <c r="O310" s="240"/>
      <c r="P310" s="240"/>
      <c r="Q310" s="240"/>
      <c r="R310" s="240"/>
      <c r="S310" s="240"/>
      <c r="T310" s="241"/>
      <c r="U310" s="13"/>
      <c r="V310" s="13"/>
      <c r="W310" s="13"/>
      <c r="X310" s="13"/>
      <c r="Y310" s="13"/>
      <c r="Z310" s="13"/>
      <c r="AA310" s="13"/>
      <c r="AB310" s="13"/>
      <c r="AC310" s="13"/>
      <c r="AD310" s="13"/>
      <c r="AE310" s="13"/>
      <c r="AT310" s="242" t="s">
        <v>163</v>
      </c>
      <c r="AU310" s="242" t="s">
        <v>81</v>
      </c>
      <c r="AV310" s="13" t="s">
        <v>79</v>
      </c>
      <c r="AW310" s="13" t="s">
        <v>33</v>
      </c>
      <c r="AX310" s="13" t="s">
        <v>72</v>
      </c>
      <c r="AY310" s="242" t="s">
        <v>152</v>
      </c>
    </row>
    <row r="311" s="14" customFormat="1">
      <c r="A311" s="14"/>
      <c r="B311" s="243"/>
      <c r="C311" s="244"/>
      <c r="D311" s="234" t="s">
        <v>163</v>
      </c>
      <c r="E311" s="245" t="s">
        <v>19</v>
      </c>
      <c r="F311" s="246" t="s">
        <v>1278</v>
      </c>
      <c r="G311" s="244"/>
      <c r="H311" s="247">
        <v>12.800000000000001</v>
      </c>
      <c r="I311" s="248"/>
      <c r="J311" s="244"/>
      <c r="K311" s="244"/>
      <c r="L311" s="249"/>
      <c r="M311" s="250"/>
      <c r="N311" s="251"/>
      <c r="O311" s="251"/>
      <c r="P311" s="251"/>
      <c r="Q311" s="251"/>
      <c r="R311" s="251"/>
      <c r="S311" s="251"/>
      <c r="T311" s="252"/>
      <c r="U311" s="14"/>
      <c r="V311" s="14"/>
      <c r="W311" s="14"/>
      <c r="X311" s="14"/>
      <c r="Y311" s="14"/>
      <c r="Z311" s="14"/>
      <c r="AA311" s="14"/>
      <c r="AB311" s="14"/>
      <c r="AC311" s="14"/>
      <c r="AD311" s="14"/>
      <c r="AE311" s="14"/>
      <c r="AT311" s="253" t="s">
        <v>163</v>
      </c>
      <c r="AU311" s="253" t="s">
        <v>81</v>
      </c>
      <c r="AV311" s="14" t="s">
        <v>81</v>
      </c>
      <c r="AW311" s="14" t="s">
        <v>33</v>
      </c>
      <c r="AX311" s="14" t="s">
        <v>72</v>
      </c>
      <c r="AY311" s="253" t="s">
        <v>152</v>
      </c>
    </row>
    <row r="312" s="13" customFormat="1">
      <c r="A312" s="13"/>
      <c r="B312" s="232"/>
      <c r="C312" s="233"/>
      <c r="D312" s="234" t="s">
        <v>163</v>
      </c>
      <c r="E312" s="235" t="s">
        <v>19</v>
      </c>
      <c r="F312" s="236" t="s">
        <v>547</v>
      </c>
      <c r="G312" s="233"/>
      <c r="H312" s="235" t="s">
        <v>19</v>
      </c>
      <c r="I312" s="237"/>
      <c r="J312" s="233"/>
      <c r="K312" s="233"/>
      <c r="L312" s="238"/>
      <c r="M312" s="239"/>
      <c r="N312" s="240"/>
      <c r="O312" s="240"/>
      <c r="P312" s="240"/>
      <c r="Q312" s="240"/>
      <c r="R312" s="240"/>
      <c r="S312" s="240"/>
      <c r="T312" s="241"/>
      <c r="U312" s="13"/>
      <c r="V312" s="13"/>
      <c r="W312" s="13"/>
      <c r="X312" s="13"/>
      <c r="Y312" s="13"/>
      <c r="Z312" s="13"/>
      <c r="AA312" s="13"/>
      <c r="AB312" s="13"/>
      <c r="AC312" s="13"/>
      <c r="AD312" s="13"/>
      <c r="AE312" s="13"/>
      <c r="AT312" s="242" t="s">
        <v>163</v>
      </c>
      <c r="AU312" s="242" t="s">
        <v>81</v>
      </c>
      <c r="AV312" s="13" t="s">
        <v>79</v>
      </c>
      <c r="AW312" s="13" t="s">
        <v>33</v>
      </c>
      <c r="AX312" s="13" t="s">
        <v>72</v>
      </c>
      <c r="AY312" s="242" t="s">
        <v>152</v>
      </c>
    </row>
    <row r="313" s="14" customFormat="1">
      <c r="A313" s="14"/>
      <c r="B313" s="243"/>
      <c r="C313" s="244"/>
      <c r="D313" s="234" t="s">
        <v>163</v>
      </c>
      <c r="E313" s="245" t="s">
        <v>19</v>
      </c>
      <c r="F313" s="246" t="s">
        <v>1279</v>
      </c>
      <c r="G313" s="244"/>
      <c r="H313" s="247">
        <v>114</v>
      </c>
      <c r="I313" s="248"/>
      <c r="J313" s="244"/>
      <c r="K313" s="244"/>
      <c r="L313" s="249"/>
      <c r="M313" s="250"/>
      <c r="N313" s="251"/>
      <c r="O313" s="251"/>
      <c r="P313" s="251"/>
      <c r="Q313" s="251"/>
      <c r="R313" s="251"/>
      <c r="S313" s="251"/>
      <c r="T313" s="252"/>
      <c r="U313" s="14"/>
      <c r="V313" s="14"/>
      <c r="W313" s="14"/>
      <c r="X313" s="14"/>
      <c r="Y313" s="14"/>
      <c r="Z313" s="14"/>
      <c r="AA313" s="14"/>
      <c r="AB313" s="14"/>
      <c r="AC313" s="14"/>
      <c r="AD313" s="14"/>
      <c r="AE313" s="14"/>
      <c r="AT313" s="253" t="s">
        <v>163</v>
      </c>
      <c r="AU313" s="253" t="s">
        <v>81</v>
      </c>
      <c r="AV313" s="14" t="s">
        <v>81</v>
      </c>
      <c r="AW313" s="14" t="s">
        <v>33</v>
      </c>
      <c r="AX313" s="14" t="s">
        <v>72</v>
      </c>
      <c r="AY313" s="253" t="s">
        <v>152</v>
      </c>
    </row>
    <row r="314" s="13" customFormat="1">
      <c r="A314" s="13"/>
      <c r="B314" s="232"/>
      <c r="C314" s="233"/>
      <c r="D314" s="234" t="s">
        <v>163</v>
      </c>
      <c r="E314" s="235" t="s">
        <v>19</v>
      </c>
      <c r="F314" s="236" t="s">
        <v>549</v>
      </c>
      <c r="G314" s="233"/>
      <c r="H314" s="235" t="s">
        <v>19</v>
      </c>
      <c r="I314" s="237"/>
      <c r="J314" s="233"/>
      <c r="K314" s="233"/>
      <c r="L314" s="238"/>
      <c r="M314" s="239"/>
      <c r="N314" s="240"/>
      <c r="O314" s="240"/>
      <c r="P314" s="240"/>
      <c r="Q314" s="240"/>
      <c r="R314" s="240"/>
      <c r="S314" s="240"/>
      <c r="T314" s="241"/>
      <c r="U314" s="13"/>
      <c r="V314" s="13"/>
      <c r="W314" s="13"/>
      <c r="X314" s="13"/>
      <c r="Y314" s="13"/>
      <c r="Z314" s="13"/>
      <c r="AA314" s="13"/>
      <c r="AB314" s="13"/>
      <c r="AC314" s="13"/>
      <c r="AD314" s="13"/>
      <c r="AE314" s="13"/>
      <c r="AT314" s="242" t="s">
        <v>163</v>
      </c>
      <c r="AU314" s="242" t="s">
        <v>81</v>
      </c>
      <c r="AV314" s="13" t="s">
        <v>79</v>
      </c>
      <c r="AW314" s="13" t="s">
        <v>33</v>
      </c>
      <c r="AX314" s="13" t="s">
        <v>72</v>
      </c>
      <c r="AY314" s="242" t="s">
        <v>152</v>
      </c>
    </row>
    <row r="315" s="14" customFormat="1">
      <c r="A315" s="14"/>
      <c r="B315" s="243"/>
      <c r="C315" s="244"/>
      <c r="D315" s="234" t="s">
        <v>163</v>
      </c>
      <c r="E315" s="245" t="s">
        <v>19</v>
      </c>
      <c r="F315" s="246" t="s">
        <v>1280</v>
      </c>
      <c r="G315" s="244"/>
      <c r="H315" s="247">
        <v>26</v>
      </c>
      <c r="I315" s="248"/>
      <c r="J315" s="244"/>
      <c r="K315" s="244"/>
      <c r="L315" s="249"/>
      <c r="M315" s="250"/>
      <c r="N315" s="251"/>
      <c r="O315" s="251"/>
      <c r="P315" s="251"/>
      <c r="Q315" s="251"/>
      <c r="R315" s="251"/>
      <c r="S315" s="251"/>
      <c r="T315" s="252"/>
      <c r="U315" s="14"/>
      <c r="V315" s="14"/>
      <c r="W315" s="14"/>
      <c r="X315" s="14"/>
      <c r="Y315" s="14"/>
      <c r="Z315" s="14"/>
      <c r="AA315" s="14"/>
      <c r="AB315" s="14"/>
      <c r="AC315" s="14"/>
      <c r="AD315" s="14"/>
      <c r="AE315" s="14"/>
      <c r="AT315" s="253" t="s">
        <v>163</v>
      </c>
      <c r="AU315" s="253" t="s">
        <v>81</v>
      </c>
      <c r="AV315" s="14" t="s">
        <v>81</v>
      </c>
      <c r="AW315" s="14" t="s">
        <v>33</v>
      </c>
      <c r="AX315" s="14" t="s">
        <v>72</v>
      </c>
      <c r="AY315" s="253" t="s">
        <v>152</v>
      </c>
    </row>
    <row r="316" s="13" customFormat="1">
      <c r="A316" s="13"/>
      <c r="B316" s="232"/>
      <c r="C316" s="233"/>
      <c r="D316" s="234" t="s">
        <v>163</v>
      </c>
      <c r="E316" s="235" t="s">
        <v>19</v>
      </c>
      <c r="F316" s="236" t="s">
        <v>551</v>
      </c>
      <c r="G316" s="233"/>
      <c r="H316" s="235" t="s">
        <v>19</v>
      </c>
      <c r="I316" s="237"/>
      <c r="J316" s="233"/>
      <c r="K316" s="233"/>
      <c r="L316" s="238"/>
      <c r="M316" s="239"/>
      <c r="N316" s="240"/>
      <c r="O316" s="240"/>
      <c r="P316" s="240"/>
      <c r="Q316" s="240"/>
      <c r="R316" s="240"/>
      <c r="S316" s="240"/>
      <c r="T316" s="241"/>
      <c r="U316" s="13"/>
      <c r="V316" s="13"/>
      <c r="W316" s="13"/>
      <c r="X316" s="13"/>
      <c r="Y316" s="13"/>
      <c r="Z316" s="13"/>
      <c r="AA316" s="13"/>
      <c r="AB316" s="13"/>
      <c r="AC316" s="13"/>
      <c r="AD316" s="13"/>
      <c r="AE316" s="13"/>
      <c r="AT316" s="242" t="s">
        <v>163</v>
      </c>
      <c r="AU316" s="242" t="s">
        <v>81</v>
      </c>
      <c r="AV316" s="13" t="s">
        <v>79</v>
      </c>
      <c r="AW316" s="13" t="s">
        <v>33</v>
      </c>
      <c r="AX316" s="13" t="s">
        <v>72</v>
      </c>
      <c r="AY316" s="242" t="s">
        <v>152</v>
      </c>
    </row>
    <row r="317" s="14" customFormat="1">
      <c r="A317" s="14"/>
      <c r="B317" s="243"/>
      <c r="C317" s="244"/>
      <c r="D317" s="234" t="s">
        <v>163</v>
      </c>
      <c r="E317" s="245" t="s">
        <v>19</v>
      </c>
      <c r="F317" s="246" t="s">
        <v>1281</v>
      </c>
      <c r="G317" s="244"/>
      <c r="H317" s="247">
        <v>151</v>
      </c>
      <c r="I317" s="248"/>
      <c r="J317" s="244"/>
      <c r="K317" s="244"/>
      <c r="L317" s="249"/>
      <c r="M317" s="250"/>
      <c r="N317" s="251"/>
      <c r="O317" s="251"/>
      <c r="P317" s="251"/>
      <c r="Q317" s="251"/>
      <c r="R317" s="251"/>
      <c r="S317" s="251"/>
      <c r="T317" s="252"/>
      <c r="U317" s="14"/>
      <c r="V317" s="14"/>
      <c r="W317" s="14"/>
      <c r="X317" s="14"/>
      <c r="Y317" s="14"/>
      <c r="Z317" s="14"/>
      <c r="AA317" s="14"/>
      <c r="AB317" s="14"/>
      <c r="AC317" s="14"/>
      <c r="AD317" s="14"/>
      <c r="AE317" s="14"/>
      <c r="AT317" s="253" t="s">
        <v>163</v>
      </c>
      <c r="AU317" s="253" t="s">
        <v>81</v>
      </c>
      <c r="AV317" s="14" t="s">
        <v>81</v>
      </c>
      <c r="AW317" s="14" t="s">
        <v>33</v>
      </c>
      <c r="AX317" s="14" t="s">
        <v>72</v>
      </c>
      <c r="AY317" s="253" t="s">
        <v>152</v>
      </c>
    </row>
    <row r="318" s="15" customFormat="1">
      <c r="A318" s="15"/>
      <c r="B318" s="254"/>
      <c r="C318" s="255"/>
      <c r="D318" s="234" t="s">
        <v>163</v>
      </c>
      <c r="E318" s="256" t="s">
        <v>19</v>
      </c>
      <c r="F318" s="257" t="s">
        <v>212</v>
      </c>
      <c r="G318" s="255"/>
      <c r="H318" s="258">
        <v>584.79999999999995</v>
      </c>
      <c r="I318" s="259"/>
      <c r="J318" s="255"/>
      <c r="K318" s="255"/>
      <c r="L318" s="260"/>
      <c r="M318" s="261"/>
      <c r="N318" s="262"/>
      <c r="O318" s="262"/>
      <c r="P318" s="262"/>
      <c r="Q318" s="262"/>
      <c r="R318" s="262"/>
      <c r="S318" s="262"/>
      <c r="T318" s="263"/>
      <c r="U318" s="15"/>
      <c r="V318" s="15"/>
      <c r="W318" s="15"/>
      <c r="X318" s="15"/>
      <c r="Y318" s="15"/>
      <c r="Z318" s="15"/>
      <c r="AA318" s="15"/>
      <c r="AB318" s="15"/>
      <c r="AC318" s="15"/>
      <c r="AD318" s="15"/>
      <c r="AE318" s="15"/>
      <c r="AT318" s="264" t="s">
        <v>163</v>
      </c>
      <c r="AU318" s="264" t="s">
        <v>81</v>
      </c>
      <c r="AV318" s="15" t="s">
        <v>159</v>
      </c>
      <c r="AW318" s="15" t="s">
        <v>33</v>
      </c>
      <c r="AX318" s="15" t="s">
        <v>79</v>
      </c>
      <c r="AY318" s="264" t="s">
        <v>152</v>
      </c>
    </row>
    <row r="319" s="2" customFormat="1" ht="16.5" customHeight="1">
      <c r="A319" s="40"/>
      <c r="B319" s="41"/>
      <c r="C319" s="265" t="s">
        <v>533</v>
      </c>
      <c r="D319" s="265" t="s">
        <v>298</v>
      </c>
      <c r="E319" s="266" t="s">
        <v>554</v>
      </c>
      <c r="F319" s="267" t="s">
        <v>555</v>
      </c>
      <c r="G319" s="268" t="s">
        <v>227</v>
      </c>
      <c r="H319" s="269">
        <v>292.24000000000001</v>
      </c>
      <c r="I319" s="270"/>
      <c r="J319" s="271">
        <f>ROUND(I319*H319,2)</f>
        <v>0</v>
      </c>
      <c r="K319" s="267" t="s">
        <v>158</v>
      </c>
      <c r="L319" s="272"/>
      <c r="M319" s="273" t="s">
        <v>19</v>
      </c>
      <c r="N319" s="274" t="s">
        <v>43</v>
      </c>
      <c r="O319" s="86"/>
      <c r="P319" s="223">
        <f>O319*H319</f>
        <v>0</v>
      </c>
      <c r="Q319" s="223">
        <v>0.080000000000000002</v>
      </c>
      <c r="R319" s="223">
        <f>Q319*H319</f>
        <v>23.379200000000001</v>
      </c>
      <c r="S319" s="223">
        <v>0</v>
      </c>
      <c r="T319" s="224">
        <f>S319*H319</f>
        <v>0</v>
      </c>
      <c r="U319" s="40"/>
      <c r="V319" s="40"/>
      <c r="W319" s="40"/>
      <c r="X319" s="40"/>
      <c r="Y319" s="40"/>
      <c r="Z319" s="40"/>
      <c r="AA319" s="40"/>
      <c r="AB319" s="40"/>
      <c r="AC319" s="40"/>
      <c r="AD319" s="40"/>
      <c r="AE319" s="40"/>
      <c r="AR319" s="225" t="s">
        <v>199</v>
      </c>
      <c r="AT319" s="225" t="s">
        <v>298</v>
      </c>
      <c r="AU319" s="225" t="s">
        <v>81</v>
      </c>
      <c r="AY319" s="19" t="s">
        <v>152</v>
      </c>
      <c r="BE319" s="226">
        <f>IF(N319="základní",J319,0)</f>
        <v>0</v>
      </c>
      <c r="BF319" s="226">
        <f>IF(N319="snížená",J319,0)</f>
        <v>0</v>
      </c>
      <c r="BG319" s="226">
        <f>IF(N319="zákl. přenesená",J319,0)</f>
        <v>0</v>
      </c>
      <c r="BH319" s="226">
        <f>IF(N319="sníž. přenesená",J319,0)</f>
        <v>0</v>
      </c>
      <c r="BI319" s="226">
        <f>IF(N319="nulová",J319,0)</f>
        <v>0</v>
      </c>
      <c r="BJ319" s="19" t="s">
        <v>79</v>
      </c>
      <c r="BK319" s="226">
        <f>ROUND(I319*H319,2)</f>
        <v>0</v>
      </c>
      <c r="BL319" s="19" t="s">
        <v>159</v>
      </c>
      <c r="BM319" s="225" t="s">
        <v>556</v>
      </c>
    </row>
    <row r="320" s="14" customFormat="1">
      <c r="A320" s="14"/>
      <c r="B320" s="243"/>
      <c r="C320" s="244"/>
      <c r="D320" s="234" t="s">
        <v>163</v>
      </c>
      <c r="E320" s="245" t="s">
        <v>19</v>
      </c>
      <c r="F320" s="246" t="s">
        <v>1277</v>
      </c>
      <c r="G320" s="244"/>
      <c r="H320" s="247">
        <v>281</v>
      </c>
      <c r="I320" s="248"/>
      <c r="J320" s="244"/>
      <c r="K320" s="244"/>
      <c r="L320" s="249"/>
      <c r="M320" s="250"/>
      <c r="N320" s="251"/>
      <c r="O320" s="251"/>
      <c r="P320" s="251"/>
      <c r="Q320" s="251"/>
      <c r="R320" s="251"/>
      <c r="S320" s="251"/>
      <c r="T320" s="252"/>
      <c r="U320" s="14"/>
      <c r="V320" s="14"/>
      <c r="W320" s="14"/>
      <c r="X320" s="14"/>
      <c r="Y320" s="14"/>
      <c r="Z320" s="14"/>
      <c r="AA320" s="14"/>
      <c r="AB320" s="14"/>
      <c r="AC320" s="14"/>
      <c r="AD320" s="14"/>
      <c r="AE320" s="14"/>
      <c r="AT320" s="253" t="s">
        <v>163</v>
      </c>
      <c r="AU320" s="253" t="s">
        <v>81</v>
      </c>
      <c r="AV320" s="14" t="s">
        <v>81</v>
      </c>
      <c r="AW320" s="14" t="s">
        <v>33</v>
      </c>
      <c r="AX320" s="14" t="s">
        <v>79</v>
      </c>
      <c r="AY320" s="253" t="s">
        <v>152</v>
      </c>
    </row>
    <row r="321" s="14" customFormat="1">
      <c r="A321" s="14"/>
      <c r="B321" s="243"/>
      <c r="C321" s="244"/>
      <c r="D321" s="234" t="s">
        <v>163</v>
      </c>
      <c r="E321" s="244"/>
      <c r="F321" s="246" t="s">
        <v>1282</v>
      </c>
      <c r="G321" s="244"/>
      <c r="H321" s="247">
        <v>292.24000000000001</v>
      </c>
      <c r="I321" s="248"/>
      <c r="J321" s="244"/>
      <c r="K321" s="244"/>
      <c r="L321" s="249"/>
      <c r="M321" s="250"/>
      <c r="N321" s="251"/>
      <c r="O321" s="251"/>
      <c r="P321" s="251"/>
      <c r="Q321" s="251"/>
      <c r="R321" s="251"/>
      <c r="S321" s="251"/>
      <c r="T321" s="252"/>
      <c r="U321" s="14"/>
      <c r="V321" s="14"/>
      <c r="W321" s="14"/>
      <c r="X321" s="14"/>
      <c r="Y321" s="14"/>
      <c r="Z321" s="14"/>
      <c r="AA321" s="14"/>
      <c r="AB321" s="14"/>
      <c r="AC321" s="14"/>
      <c r="AD321" s="14"/>
      <c r="AE321" s="14"/>
      <c r="AT321" s="253" t="s">
        <v>163</v>
      </c>
      <c r="AU321" s="253" t="s">
        <v>81</v>
      </c>
      <c r="AV321" s="14" t="s">
        <v>81</v>
      </c>
      <c r="AW321" s="14" t="s">
        <v>4</v>
      </c>
      <c r="AX321" s="14" t="s">
        <v>79</v>
      </c>
      <c r="AY321" s="253" t="s">
        <v>152</v>
      </c>
    </row>
    <row r="322" s="2" customFormat="1" ht="16.5" customHeight="1">
      <c r="A322" s="40"/>
      <c r="B322" s="41"/>
      <c r="C322" s="265" t="s">
        <v>540</v>
      </c>
      <c r="D322" s="265" t="s">
        <v>298</v>
      </c>
      <c r="E322" s="266" t="s">
        <v>559</v>
      </c>
      <c r="F322" s="267" t="s">
        <v>560</v>
      </c>
      <c r="G322" s="268" t="s">
        <v>227</v>
      </c>
      <c r="H322" s="269">
        <v>13.311999999999999</v>
      </c>
      <c r="I322" s="270"/>
      <c r="J322" s="271">
        <f>ROUND(I322*H322,2)</f>
        <v>0</v>
      </c>
      <c r="K322" s="267" t="s">
        <v>158</v>
      </c>
      <c r="L322" s="272"/>
      <c r="M322" s="273" t="s">
        <v>19</v>
      </c>
      <c r="N322" s="274" t="s">
        <v>43</v>
      </c>
      <c r="O322" s="86"/>
      <c r="P322" s="223">
        <f>O322*H322</f>
        <v>0</v>
      </c>
      <c r="Q322" s="223">
        <v>0.14000000000000001</v>
      </c>
      <c r="R322" s="223">
        <f>Q322*H322</f>
        <v>1.86368</v>
      </c>
      <c r="S322" s="223">
        <v>0</v>
      </c>
      <c r="T322" s="224">
        <f>S322*H322</f>
        <v>0</v>
      </c>
      <c r="U322" s="40"/>
      <c r="V322" s="40"/>
      <c r="W322" s="40"/>
      <c r="X322" s="40"/>
      <c r="Y322" s="40"/>
      <c r="Z322" s="40"/>
      <c r="AA322" s="40"/>
      <c r="AB322" s="40"/>
      <c r="AC322" s="40"/>
      <c r="AD322" s="40"/>
      <c r="AE322" s="40"/>
      <c r="AR322" s="225" t="s">
        <v>199</v>
      </c>
      <c r="AT322" s="225" t="s">
        <v>298</v>
      </c>
      <c r="AU322" s="225" t="s">
        <v>81</v>
      </c>
      <c r="AY322" s="19" t="s">
        <v>152</v>
      </c>
      <c r="BE322" s="226">
        <f>IF(N322="základní",J322,0)</f>
        <v>0</v>
      </c>
      <c r="BF322" s="226">
        <f>IF(N322="snížená",J322,0)</f>
        <v>0</v>
      </c>
      <c r="BG322" s="226">
        <f>IF(N322="zákl. přenesená",J322,0)</f>
        <v>0</v>
      </c>
      <c r="BH322" s="226">
        <f>IF(N322="sníž. přenesená",J322,0)</f>
        <v>0</v>
      </c>
      <c r="BI322" s="226">
        <f>IF(N322="nulová",J322,0)</f>
        <v>0</v>
      </c>
      <c r="BJ322" s="19" t="s">
        <v>79</v>
      </c>
      <c r="BK322" s="226">
        <f>ROUND(I322*H322,2)</f>
        <v>0</v>
      </c>
      <c r="BL322" s="19" t="s">
        <v>159</v>
      </c>
      <c r="BM322" s="225" t="s">
        <v>561</v>
      </c>
    </row>
    <row r="323" s="14" customFormat="1">
      <c r="A323" s="14"/>
      <c r="B323" s="243"/>
      <c r="C323" s="244"/>
      <c r="D323" s="234" t="s">
        <v>163</v>
      </c>
      <c r="E323" s="245" t="s">
        <v>19</v>
      </c>
      <c r="F323" s="246" t="s">
        <v>1278</v>
      </c>
      <c r="G323" s="244"/>
      <c r="H323" s="247">
        <v>12.800000000000001</v>
      </c>
      <c r="I323" s="248"/>
      <c r="J323" s="244"/>
      <c r="K323" s="244"/>
      <c r="L323" s="249"/>
      <c r="M323" s="250"/>
      <c r="N323" s="251"/>
      <c r="O323" s="251"/>
      <c r="P323" s="251"/>
      <c r="Q323" s="251"/>
      <c r="R323" s="251"/>
      <c r="S323" s="251"/>
      <c r="T323" s="252"/>
      <c r="U323" s="14"/>
      <c r="V323" s="14"/>
      <c r="W323" s="14"/>
      <c r="X323" s="14"/>
      <c r="Y323" s="14"/>
      <c r="Z323" s="14"/>
      <c r="AA323" s="14"/>
      <c r="AB323" s="14"/>
      <c r="AC323" s="14"/>
      <c r="AD323" s="14"/>
      <c r="AE323" s="14"/>
      <c r="AT323" s="253" t="s">
        <v>163</v>
      </c>
      <c r="AU323" s="253" t="s">
        <v>81</v>
      </c>
      <c r="AV323" s="14" t="s">
        <v>81</v>
      </c>
      <c r="AW323" s="14" t="s">
        <v>33</v>
      </c>
      <c r="AX323" s="14" t="s">
        <v>79</v>
      </c>
      <c r="AY323" s="253" t="s">
        <v>152</v>
      </c>
    </row>
    <row r="324" s="14" customFormat="1">
      <c r="A324" s="14"/>
      <c r="B324" s="243"/>
      <c r="C324" s="244"/>
      <c r="D324" s="234" t="s">
        <v>163</v>
      </c>
      <c r="E324" s="244"/>
      <c r="F324" s="246" t="s">
        <v>1283</v>
      </c>
      <c r="G324" s="244"/>
      <c r="H324" s="247">
        <v>13.311999999999999</v>
      </c>
      <c r="I324" s="248"/>
      <c r="J324" s="244"/>
      <c r="K324" s="244"/>
      <c r="L324" s="249"/>
      <c r="M324" s="250"/>
      <c r="N324" s="251"/>
      <c r="O324" s="251"/>
      <c r="P324" s="251"/>
      <c r="Q324" s="251"/>
      <c r="R324" s="251"/>
      <c r="S324" s="251"/>
      <c r="T324" s="252"/>
      <c r="U324" s="14"/>
      <c r="V324" s="14"/>
      <c r="W324" s="14"/>
      <c r="X324" s="14"/>
      <c r="Y324" s="14"/>
      <c r="Z324" s="14"/>
      <c r="AA324" s="14"/>
      <c r="AB324" s="14"/>
      <c r="AC324" s="14"/>
      <c r="AD324" s="14"/>
      <c r="AE324" s="14"/>
      <c r="AT324" s="253" t="s">
        <v>163</v>
      </c>
      <c r="AU324" s="253" t="s">
        <v>81</v>
      </c>
      <c r="AV324" s="14" t="s">
        <v>81</v>
      </c>
      <c r="AW324" s="14" t="s">
        <v>4</v>
      </c>
      <c r="AX324" s="14" t="s">
        <v>79</v>
      </c>
      <c r="AY324" s="253" t="s">
        <v>152</v>
      </c>
    </row>
    <row r="325" s="2" customFormat="1" ht="16.5" customHeight="1">
      <c r="A325" s="40"/>
      <c r="B325" s="41"/>
      <c r="C325" s="265" t="s">
        <v>553</v>
      </c>
      <c r="D325" s="265" t="s">
        <v>298</v>
      </c>
      <c r="E325" s="266" t="s">
        <v>564</v>
      </c>
      <c r="F325" s="267" t="s">
        <v>565</v>
      </c>
      <c r="G325" s="268" t="s">
        <v>227</v>
      </c>
      <c r="H325" s="269">
        <v>118.56</v>
      </c>
      <c r="I325" s="270"/>
      <c r="J325" s="271">
        <f>ROUND(I325*H325,2)</f>
        <v>0</v>
      </c>
      <c r="K325" s="267" t="s">
        <v>158</v>
      </c>
      <c r="L325" s="272"/>
      <c r="M325" s="273" t="s">
        <v>19</v>
      </c>
      <c r="N325" s="274" t="s">
        <v>43</v>
      </c>
      <c r="O325" s="86"/>
      <c r="P325" s="223">
        <f>O325*H325</f>
        <v>0</v>
      </c>
      <c r="Q325" s="223">
        <v>0.055</v>
      </c>
      <c r="R325" s="223">
        <f>Q325*H325</f>
        <v>6.5208000000000004</v>
      </c>
      <c r="S325" s="223">
        <v>0</v>
      </c>
      <c r="T325" s="224">
        <f>S325*H325</f>
        <v>0</v>
      </c>
      <c r="U325" s="40"/>
      <c r="V325" s="40"/>
      <c r="W325" s="40"/>
      <c r="X325" s="40"/>
      <c r="Y325" s="40"/>
      <c r="Z325" s="40"/>
      <c r="AA325" s="40"/>
      <c r="AB325" s="40"/>
      <c r="AC325" s="40"/>
      <c r="AD325" s="40"/>
      <c r="AE325" s="40"/>
      <c r="AR325" s="225" t="s">
        <v>199</v>
      </c>
      <c r="AT325" s="225" t="s">
        <v>298</v>
      </c>
      <c r="AU325" s="225" t="s">
        <v>81</v>
      </c>
      <c r="AY325" s="19" t="s">
        <v>152</v>
      </c>
      <c r="BE325" s="226">
        <f>IF(N325="základní",J325,0)</f>
        <v>0</v>
      </c>
      <c r="BF325" s="226">
        <f>IF(N325="snížená",J325,0)</f>
        <v>0</v>
      </c>
      <c r="BG325" s="226">
        <f>IF(N325="zákl. přenesená",J325,0)</f>
        <v>0</v>
      </c>
      <c r="BH325" s="226">
        <f>IF(N325="sníž. přenesená",J325,0)</f>
        <v>0</v>
      </c>
      <c r="BI325" s="226">
        <f>IF(N325="nulová",J325,0)</f>
        <v>0</v>
      </c>
      <c r="BJ325" s="19" t="s">
        <v>79</v>
      </c>
      <c r="BK325" s="226">
        <f>ROUND(I325*H325,2)</f>
        <v>0</v>
      </c>
      <c r="BL325" s="19" t="s">
        <v>159</v>
      </c>
      <c r="BM325" s="225" t="s">
        <v>566</v>
      </c>
    </row>
    <row r="326" s="14" customFormat="1">
      <c r="A326" s="14"/>
      <c r="B326" s="243"/>
      <c r="C326" s="244"/>
      <c r="D326" s="234" t="s">
        <v>163</v>
      </c>
      <c r="E326" s="245" t="s">
        <v>19</v>
      </c>
      <c r="F326" s="246" t="s">
        <v>1279</v>
      </c>
      <c r="G326" s="244"/>
      <c r="H326" s="247">
        <v>114</v>
      </c>
      <c r="I326" s="248"/>
      <c r="J326" s="244"/>
      <c r="K326" s="244"/>
      <c r="L326" s="249"/>
      <c r="M326" s="250"/>
      <c r="N326" s="251"/>
      <c r="O326" s="251"/>
      <c r="P326" s="251"/>
      <c r="Q326" s="251"/>
      <c r="R326" s="251"/>
      <c r="S326" s="251"/>
      <c r="T326" s="252"/>
      <c r="U326" s="14"/>
      <c r="V326" s="14"/>
      <c r="W326" s="14"/>
      <c r="X326" s="14"/>
      <c r="Y326" s="14"/>
      <c r="Z326" s="14"/>
      <c r="AA326" s="14"/>
      <c r="AB326" s="14"/>
      <c r="AC326" s="14"/>
      <c r="AD326" s="14"/>
      <c r="AE326" s="14"/>
      <c r="AT326" s="253" t="s">
        <v>163</v>
      </c>
      <c r="AU326" s="253" t="s">
        <v>81</v>
      </c>
      <c r="AV326" s="14" t="s">
        <v>81</v>
      </c>
      <c r="AW326" s="14" t="s">
        <v>33</v>
      </c>
      <c r="AX326" s="14" t="s">
        <v>79</v>
      </c>
      <c r="AY326" s="253" t="s">
        <v>152</v>
      </c>
    </row>
    <row r="327" s="14" customFormat="1">
      <c r="A327" s="14"/>
      <c r="B327" s="243"/>
      <c r="C327" s="244"/>
      <c r="D327" s="234" t="s">
        <v>163</v>
      </c>
      <c r="E327" s="244"/>
      <c r="F327" s="246" t="s">
        <v>1284</v>
      </c>
      <c r="G327" s="244"/>
      <c r="H327" s="247">
        <v>118.56</v>
      </c>
      <c r="I327" s="248"/>
      <c r="J327" s="244"/>
      <c r="K327" s="244"/>
      <c r="L327" s="249"/>
      <c r="M327" s="250"/>
      <c r="N327" s="251"/>
      <c r="O327" s="251"/>
      <c r="P327" s="251"/>
      <c r="Q327" s="251"/>
      <c r="R327" s="251"/>
      <c r="S327" s="251"/>
      <c r="T327" s="252"/>
      <c r="U327" s="14"/>
      <c r="V327" s="14"/>
      <c r="W327" s="14"/>
      <c r="X327" s="14"/>
      <c r="Y327" s="14"/>
      <c r="Z327" s="14"/>
      <c r="AA327" s="14"/>
      <c r="AB327" s="14"/>
      <c r="AC327" s="14"/>
      <c r="AD327" s="14"/>
      <c r="AE327" s="14"/>
      <c r="AT327" s="253" t="s">
        <v>163</v>
      </c>
      <c r="AU327" s="253" t="s">
        <v>81</v>
      </c>
      <c r="AV327" s="14" t="s">
        <v>81</v>
      </c>
      <c r="AW327" s="14" t="s">
        <v>4</v>
      </c>
      <c r="AX327" s="14" t="s">
        <v>79</v>
      </c>
      <c r="AY327" s="253" t="s">
        <v>152</v>
      </c>
    </row>
    <row r="328" s="2" customFormat="1" ht="16.5" customHeight="1">
      <c r="A328" s="40"/>
      <c r="B328" s="41"/>
      <c r="C328" s="265" t="s">
        <v>558</v>
      </c>
      <c r="D328" s="265" t="s">
        <v>298</v>
      </c>
      <c r="E328" s="266" t="s">
        <v>569</v>
      </c>
      <c r="F328" s="267" t="s">
        <v>570</v>
      </c>
      <c r="G328" s="268" t="s">
        <v>227</v>
      </c>
      <c r="H328" s="269">
        <v>27.039999999999999</v>
      </c>
      <c r="I328" s="270"/>
      <c r="J328" s="271">
        <f>ROUND(I328*H328,2)</f>
        <v>0</v>
      </c>
      <c r="K328" s="267" t="s">
        <v>158</v>
      </c>
      <c r="L328" s="272"/>
      <c r="M328" s="273" t="s">
        <v>19</v>
      </c>
      <c r="N328" s="274" t="s">
        <v>43</v>
      </c>
      <c r="O328" s="86"/>
      <c r="P328" s="223">
        <f>O328*H328</f>
        <v>0</v>
      </c>
      <c r="Q328" s="223">
        <v>0.065670000000000006</v>
      </c>
      <c r="R328" s="223">
        <f>Q328*H328</f>
        <v>1.7757168000000001</v>
      </c>
      <c r="S328" s="223">
        <v>0</v>
      </c>
      <c r="T328" s="224">
        <f>S328*H328</f>
        <v>0</v>
      </c>
      <c r="U328" s="40"/>
      <c r="V328" s="40"/>
      <c r="W328" s="40"/>
      <c r="X328" s="40"/>
      <c r="Y328" s="40"/>
      <c r="Z328" s="40"/>
      <c r="AA328" s="40"/>
      <c r="AB328" s="40"/>
      <c r="AC328" s="40"/>
      <c r="AD328" s="40"/>
      <c r="AE328" s="40"/>
      <c r="AR328" s="225" t="s">
        <v>199</v>
      </c>
      <c r="AT328" s="225" t="s">
        <v>298</v>
      </c>
      <c r="AU328" s="225" t="s">
        <v>81</v>
      </c>
      <c r="AY328" s="19" t="s">
        <v>152</v>
      </c>
      <c r="BE328" s="226">
        <f>IF(N328="základní",J328,0)</f>
        <v>0</v>
      </c>
      <c r="BF328" s="226">
        <f>IF(N328="snížená",J328,0)</f>
        <v>0</v>
      </c>
      <c r="BG328" s="226">
        <f>IF(N328="zákl. přenesená",J328,0)</f>
        <v>0</v>
      </c>
      <c r="BH328" s="226">
        <f>IF(N328="sníž. přenesená",J328,0)</f>
        <v>0</v>
      </c>
      <c r="BI328" s="226">
        <f>IF(N328="nulová",J328,0)</f>
        <v>0</v>
      </c>
      <c r="BJ328" s="19" t="s">
        <v>79</v>
      </c>
      <c r="BK328" s="226">
        <f>ROUND(I328*H328,2)</f>
        <v>0</v>
      </c>
      <c r="BL328" s="19" t="s">
        <v>159</v>
      </c>
      <c r="BM328" s="225" t="s">
        <v>571</v>
      </c>
    </row>
    <row r="329" s="14" customFormat="1">
      <c r="A329" s="14"/>
      <c r="B329" s="243"/>
      <c r="C329" s="244"/>
      <c r="D329" s="234" t="s">
        <v>163</v>
      </c>
      <c r="E329" s="245" t="s">
        <v>19</v>
      </c>
      <c r="F329" s="246" t="s">
        <v>1280</v>
      </c>
      <c r="G329" s="244"/>
      <c r="H329" s="247">
        <v>26</v>
      </c>
      <c r="I329" s="248"/>
      <c r="J329" s="244"/>
      <c r="K329" s="244"/>
      <c r="L329" s="249"/>
      <c r="M329" s="250"/>
      <c r="N329" s="251"/>
      <c r="O329" s="251"/>
      <c r="P329" s="251"/>
      <c r="Q329" s="251"/>
      <c r="R329" s="251"/>
      <c r="S329" s="251"/>
      <c r="T329" s="252"/>
      <c r="U329" s="14"/>
      <c r="V329" s="14"/>
      <c r="W329" s="14"/>
      <c r="X329" s="14"/>
      <c r="Y329" s="14"/>
      <c r="Z329" s="14"/>
      <c r="AA329" s="14"/>
      <c r="AB329" s="14"/>
      <c r="AC329" s="14"/>
      <c r="AD329" s="14"/>
      <c r="AE329" s="14"/>
      <c r="AT329" s="253" t="s">
        <v>163</v>
      </c>
      <c r="AU329" s="253" t="s">
        <v>81</v>
      </c>
      <c r="AV329" s="14" t="s">
        <v>81</v>
      </c>
      <c r="AW329" s="14" t="s">
        <v>33</v>
      </c>
      <c r="AX329" s="14" t="s">
        <v>79</v>
      </c>
      <c r="AY329" s="253" t="s">
        <v>152</v>
      </c>
    </row>
    <row r="330" s="14" customFormat="1">
      <c r="A330" s="14"/>
      <c r="B330" s="243"/>
      <c r="C330" s="244"/>
      <c r="D330" s="234" t="s">
        <v>163</v>
      </c>
      <c r="E330" s="244"/>
      <c r="F330" s="246" t="s">
        <v>1285</v>
      </c>
      <c r="G330" s="244"/>
      <c r="H330" s="247">
        <v>27.039999999999999</v>
      </c>
      <c r="I330" s="248"/>
      <c r="J330" s="244"/>
      <c r="K330" s="244"/>
      <c r="L330" s="249"/>
      <c r="M330" s="250"/>
      <c r="N330" s="251"/>
      <c r="O330" s="251"/>
      <c r="P330" s="251"/>
      <c r="Q330" s="251"/>
      <c r="R330" s="251"/>
      <c r="S330" s="251"/>
      <c r="T330" s="252"/>
      <c r="U330" s="14"/>
      <c r="V330" s="14"/>
      <c r="W330" s="14"/>
      <c r="X330" s="14"/>
      <c r="Y330" s="14"/>
      <c r="Z330" s="14"/>
      <c r="AA330" s="14"/>
      <c r="AB330" s="14"/>
      <c r="AC330" s="14"/>
      <c r="AD330" s="14"/>
      <c r="AE330" s="14"/>
      <c r="AT330" s="253" t="s">
        <v>163</v>
      </c>
      <c r="AU330" s="253" t="s">
        <v>81</v>
      </c>
      <c r="AV330" s="14" t="s">
        <v>81</v>
      </c>
      <c r="AW330" s="14" t="s">
        <v>4</v>
      </c>
      <c r="AX330" s="14" t="s">
        <v>79</v>
      </c>
      <c r="AY330" s="253" t="s">
        <v>152</v>
      </c>
    </row>
    <row r="331" s="2" customFormat="1" ht="16.5" customHeight="1">
      <c r="A331" s="40"/>
      <c r="B331" s="41"/>
      <c r="C331" s="265" t="s">
        <v>563</v>
      </c>
      <c r="D331" s="265" t="s">
        <v>298</v>
      </c>
      <c r="E331" s="266" t="s">
        <v>574</v>
      </c>
      <c r="F331" s="267" t="s">
        <v>575</v>
      </c>
      <c r="G331" s="268" t="s">
        <v>227</v>
      </c>
      <c r="H331" s="269">
        <v>157.03999999999999</v>
      </c>
      <c r="I331" s="270"/>
      <c r="J331" s="271">
        <f>ROUND(I331*H331,2)</f>
        <v>0</v>
      </c>
      <c r="K331" s="267" t="s">
        <v>158</v>
      </c>
      <c r="L331" s="272"/>
      <c r="M331" s="273" t="s">
        <v>19</v>
      </c>
      <c r="N331" s="274" t="s">
        <v>43</v>
      </c>
      <c r="O331" s="86"/>
      <c r="P331" s="223">
        <f>O331*H331</f>
        <v>0</v>
      </c>
      <c r="Q331" s="223">
        <v>0.056000000000000001</v>
      </c>
      <c r="R331" s="223">
        <f>Q331*H331</f>
        <v>8.7942400000000003</v>
      </c>
      <c r="S331" s="223">
        <v>0</v>
      </c>
      <c r="T331" s="224">
        <f>S331*H331</f>
        <v>0</v>
      </c>
      <c r="U331" s="40"/>
      <c r="V331" s="40"/>
      <c r="W331" s="40"/>
      <c r="X331" s="40"/>
      <c r="Y331" s="40"/>
      <c r="Z331" s="40"/>
      <c r="AA331" s="40"/>
      <c r="AB331" s="40"/>
      <c r="AC331" s="40"/>
      <c r="AD331" s="40"/>
      <c r="AE331" s="40"/>
      <c r="AR331" s="225" t="s">
        <v>199</v>
      </c>
      <c r="AT331" s="225" t="s">
        <v>298</v>
      </c>
      <c r="AU331" s="225" t="s">
        <v>81</v>
      </c>
      <c r="AY331" s="19" t="s">
        <v>152</v>
      </c>
      <c r="BE331" s="226">
        <f>IF(N331="základní",J331,0)</f>
        <v>0</v>
      </c>
      <c r="BF331" s="226">
        <f>IF(N331="snížená",J331,0)</f>
        <v>0</v>
      </c>
      <c r="BG331" s="226">
        <f>IF(N331="zákl. přenesená",J331,0)</f>
        <v>0</v>
      </c>
      <c r="BH331" s="226">
        <f>IF(N331="sníž. přenesená",J331,0)</f>
        <v>0</v>
      </c>
      <c r="BI331" s="226">
        <f>IF(N331="nulová",J331,0)</f>
        <v>0</v>
      </c>
      <c r="BJ331" s="19" t="s">
        <v>79</v>
      </c>
      <c r="BK331" s="226">
        <f>ROUND(I331*H331,2)</f>
        <v>0</v>
      </c>
      <c r="BL331" s="19" t="s">
        <v>159</v>
      </c>
      <c r="BM331" s="225" t="s">
        <v>576</v>
      </c>
    </row>
    <row r="332" s="14" customFormat="1">
      <c r="A332" s="14"/>
      <c r="B332" s="243"/>
      <c r="C332" s="244"/>
      <c r="D332" s="234" t="s">
        <v>163</v>
      </c>
      <c r="E332" s="245" t="s">
        <v>19</v>
      </c>
      <c r="F332" s="246" t="s">
        <v>1281</v>
      </c>
      <c r="G332" s="244"/>
      <c r="H332" s="247">
        <v>151</v>
      </c>
      <c r="I332" s="248"/>
      <c r="J332" s="244"/>
      <c r="K332" s="244"/>
      <c r="L332" s="249"/>
      <c r="M332" s="250"/>
      <c r="N332" s="251"/>
      <c r="O332" s="251"/>
      <c r="P332" s="251"/>
      <c r="Q332" s="251"/>
      <c r="R332" s="251"/>
      <c r="S332" s="251"/>
      <c r="T332" s="252"/>
      <c r="U332" s="14"/>
      <c r="V332" s="14"/>
      <c r="W332" s="14"/>
      <c r="X332" s="14"/>
      <c r="Y332" s="14"/>
      <c r="Z332" s="14"/>
      <c r="AA332" s="14"/>
      <c r="AB332" s="14"/>
      <c r="AC332" s="14"/>
      <c r="AD332" s="14"/>
      <c r="AE332" s="14"/>
      <c r="AT332" s="253" t="s">
        <v>163</v>
      </c>
      <c r="AU332" s="253" t="s">
        <v>81</v>
      </c>
      <c r="AV332" s="14" t="s">
        <v>81</v>
      </c>
      <c r="AW332" s="14" t="s">
        <v>33</v>
      </c>
      <c r="AX332" s="14" t="s">
        <v>79</v>
      </c>
      <c r="AY332" s="253" t="s">
        <v>152</v>
      </c>
    </row>
    <row r="333" s="14" customFormat="1">
      <c r="A333" s="14"/>
      <c r="B333" s="243"/>
      <c r="C333" s="244"/>
      <c r="D333" s="234" t="s">
        <v>163</v>
      </c>
      <c r="E333" s="244"/>
      <c r="F333" s="246" t="s">
        <v>1286</v>
      </c>
      <c r="G333" s="244"/>
      <c r="H333" s="247">
        <v>157.03999999999999</v>
      </c>
      <c r="I333" s="248"/>
      <c r="J333" s="244"/>
      <c r="K333" s="244"/>
      <c r="L333" s="249"/>
      <c r="M333" s="250"/>
      <c r="N333" s="251"/>
      <c r="O333" s="251"/>
      <c r="P333" s="251"/>
      <c r="Q333" s="251"/>
      <c r="R333" s="251"/>
      <c r="S333" s="251"/>
      <c r="T333" s="252"/>
      <c r="U333" s="14"/>
      <c r="V333" s="14"/>
      <c r="W333" s="14"/>
      <c r="X333" s="14"/>
      <c r="Y333" s="14"/>
      <c r="Z333" s="14"/>
      <c r="AA333" s="14"/>
      <c r="AB333" s="14"/>
      <c r="AC333" s="14"/>
      <c r="AD333" s="14"/>
      <c r="AE333" s="14"/>
      <c r="AT333" s="253" t="s">
        <v>163</v>
      </c>
      <c r="AU333" s="253" t="s">
        <v>81</v>
      </c>
      <c r="AV333" s="14" t="s">
        <v>81</v>
      </c>
      <c r="AW333" s="14" t="s">
        <v>4</v>
      </c>
      <c r="AX333" s="14" t="s">
        <v>79</v>
      </c>
      <c r="AY333" s="253" t="s">
        <v>152</v>
      </c>
    </row>
    <row r="334" s="2" customFormat="1" ht="24.15" customHeight="1">
      <c r="A334" s="40"/>
      <c r="B334" s="41"/>
      <c r="C334" s="214" t="s">
        <v>568</v>
      </c>
      <c r="D334" s="214" t="s">
        <v>154</v>
      </c>
      <c r="E334" s="215" t="s">
        <v>579</v>
      </c>
      <c r="F334" s="216" t="s">
        <v>580</v>
      </c>
      <c r="G334" s="217" t="s">
        <v>227</v>
      </c>
      <c r="H334" s="218">
        <v>14</v>
      </c>
      <c r="I334" s="219"/>
      <c r="J334" s="220">
        <f>ROUND(I334*H334,2)</f>
        <v>0</v>
      </c>
      <c r="K334" s="216" t="s">
        <v>158</v>
      </c>
      <c r="L334" s="46"/>
      <c r="M334" s="221" t="s">
        <v>19</v>
      </c>
      <c r="N334" s="222" t="s">
        <v>43</v>
      </c>
      <c r="O334" s="86"/>
      <c r="P334" s="223">
        <f>O334*H334</f>
        <v>0</v>
      </c>
      <c r="Q334" s="223">
        <v>0.1295</v>
      </c>
      <c r="R334" s="223">
        <f>Q334*H334</f>
        <v>1.8130000000000002</v>
      </c>
      <c r="S334" s="223">
        <v>0</v>
      </c>
      <c r="T334" s="224">
        <f>S334*H334</f>
        <v>0</v>
      </c>
      <c r="U334" s="40"/>
      <c r="V334" s="40"/>
      <c r="W334" s="40"/>
      <c r="X334" s="40"/>
      <c r="Y334" s="40"/>
      <c r="Z334" s="40"/>
      <c r="AA334" s="40"/>
      <c r="AB334" s="40"/>
      <c r="AC334" s="40"/>
      <c r="AD334" s="40"/>
      <c r="AE334" s="40"/>
      <c r="AR334" s="225" t="s">
        <v>159</v>
      </c>
      <c r="AT334" s="225" t="s">
        <v>154</v>
      </c>
      <c r="AU334" s="225" t="s">
        <v>81</v>
      </c>
      <c r="AY334" s="19" t="s">
        <v>152</v>
      </c>
      <c r="BE334" s="226">
        <f>IF(N334="základní",J334,0)</f>
        <v>0</v>
      </c>
      <c r="BF334" s="226">
        <f>IF(N334="snížená",J334,0)</f>
        <v>0</v>
      </c>
      <c r="BG334" s="226">
        <f>IF(N334="zákl. přenesená",J334,0)</f>
        <v>0</v>
      </c>
      <c r="BH334" s="226">
        <f>IF(N334="sníž. přenesená",J334,0)</f>
        <v>0</v>
      </c>
      <c r="BI334" s="226">
        <f>IF(N334="nulová",J334,0)</f>
        <v>0</v>
      </c>
      <c r="BJ334" s="19" t="s">
        <v>79</v>
      </c>
      <c r="BK334" s="226">
        <f>ROUND(I334*H334,2)</f>
        <v>0</v>
      </c>
      <c r="BL334" s="19" t="s">
        <v>159</v>
      </c>
      <c r="BM334" s="225" t="s">
        <v>581</v>
      </c>
    </row>
    <row r="335" s="2" customFormat="1">
      <c r="A335" s="40"/>
      <c r="B335" s="41"/>
      <c r="C335" s="42"/>
      <c r="D335" s="227" t="s">
        <v>161</v>
      </c>
      <c r="E335" s="42"/>
      <c r="F335" s="228" t="s">
        <v>582</v>
      </c>
      <c r="G335" s="42"/>
      <c r="H335" s="42"/>
      <c r="I335" s="229"/>
      <c r="J335" s="42"/>
      <c r="K335" s="42"/>
      <c r="L335" s="46"/>
      <c r="M335" s="230"/>
      <c r="N335" s="231"/>
      <c r="O335" s="86"/>
      <c r="P335" s="86"/>
      <c r="Q335" s="86"/>
      <c r="R335" s="86"/>
      <c r="S335" s="86"/>
      <c r="T335" s="87"/>
      <c r="U335" s="40"/>
      <c r="V335" s="40"/>
      <c r="W335" s="40"/>
      <c r="X335" s="40"/>
      <c r="Y335" s="40"/>
      <c r="Z335" s="40"/>
      <c r="AA335" s="40"/>
      <c r="AB335" s="40"/>
      <c r="AC335" s="40"/>
      <c r="AD335" s="40"/>
      <c r="AE335" s="40"/>
      <c r="AT335" s="19" t="s">
        <v>161</v>
      </c>
      <c r="AU335" s="19" t="s">
        <v>81</v>
      </c>
    </row>
    <row r="336" s="13" customFormat="1">
      <c r="A336" s="13"/>
      <c r="B336" s="232"/>
      <c r="C336" s="233"/>
      <c r="D336" s="234" t="s">
        <v>163</v>
      </c>
      <c r="E336" s="235" t="s">
        <v>19</v>
      </c>
      <c r="F336" s="236" t="s">
        <v>583</v>
      </c>
      <c r="G336" s="233"/>
      <c r="H336" s="235" t="s">
        <v>19</v>
      </c>
      <c r="I336" s="237"/>
      <c r="J336" s="233"/>
      <c r="K336" s="233"/>
      <c r="L336" s="238"/>
      <c r="M336" s="239"/>
      <c r="N336" s="240"/>
      <c r="O336" s="240"/>
      <c r="P336" s="240"/>
      <c r="Q336" s="240"/>
      <c r="R336" s="240"/>
      <c r="S336" s="240"/>
      <c r="T336" s="241"/>
      <c r="U336" s="13"/>
      <c r="V336" s="13"/>
      <c r="W336" s="13"/>
      <c r="X336" s="13"/>
      <c r="Y336" s="13"/>
      <c r="Z336" s="13"/>
      <c r="AA336" s="13"/>
      <c r="AB336" s="13"/>
      <c r="AC336" s="13"/>
      <c r="AD336" s="13"/>
      <c r="AE336" s="13"/>
      <c r="AT336" s="242" t="s">
        <v>163</v>
      </c>
      <c r="AU336" s="242" t="s">
        <v>81</v>
      </c>
      <c r="AV336" s="13" t="s">
        <v>79</v>
      </c>
      <c r="AW336" s="13" t="s">
        <v>33</v>
      </c>
      <c r="AX336" s="13" t="s">
        <v>72</v>
      </c>
      <c r="AY336" s="242" t="s">
        <v>152</v>
      </c>
    </row>
    <row r="337" s="14" customFormat="1">
      <c r="A337" s="14"/>
      <c r="B337" s="243"/>
      <c r="C337" s="244"/>
      <c r="D337" s="234" t="s">
        <v>163</v>
      </c>
      <c r="E337" s="245" t="s">
        <v>19</v>
      </c>
      <c r="F337" s="246" t="s">
        <v>236</v>
      </c>
      <c r="G337" s="244"/>
      <c r="H337" s="247">
        <v>14</v>
      </c>
      <c r="I337" s="248"/>
      <c r="J337" s="244"/>
      <c r="K337" s="244"/>
      <c r="L337" s="249"/>
      <c r="M337" s="250"/>
      <c r="N337" s="251"/>
      <c r="O337" s="251"/>
      <c r="P337" s="251"/>
      <c r="Q337" s="251"/>
      <c r="R337" s="251"/>
      <c r="S337" s="251"/>
      <c r="T337" s="252"/>
      <c r="U337" s="14"/>
      <c r="V337" s="14"/>
      <c r="W337" s="14"/>
      <c r="X337" s="14"/>
      <c r="Y337" s="14"/>
      <c r="Z337" s="14"/>
      <c r="AA337" s="14"/>
      <c r="AB337" s="14"/>
      <c r="AC337" s="14"/>
      <c r="AD337" s="14"/>
      <c r="AE337" s="14"/>
      <c r="AT337" s="253" t="s">
        <v>163</v>
      </c>
      <c r="AU337" s="253" t="s">
        <v>81</v>
      </c>
      <c r="AV337" s="14" t="s">
        <v>81</v>
      </c>
      <c r="AW337" s="14" t="s">
        <v>33</v>
      </c>
      <c r="AX337" s="14" t="s">
        <v>79</v>
      </c>
      <c r="AY337" s="253" t="s">
        <v>152</v>
      </c>
    </row>
    <row r="338" s="2" customFormat="1" ht="16.5" customHeight="1">
      <c r="A338" s="40"/>
      <c r="B338" s="41"/>
      <c r="C338" s="265" t="s">
        <v>573</v>
      </c>
      <c r="D338" s="265" t="s">
        <v>298</v>
      </c>
      <c r="E338" s="266" t="s">
        <v>585</v>
      </c>
      <c r="F338" s="267" t="s">
        <v>586</v>
      </c>
      <c r="G338" s="268" t="s">
        <v>227</v>
      </c>
      <c r="H338" s="269">
        <v>14.279999999999999</v>
      </c>
      <c r="I338" s="270"/>
      <c r="J338" s="271">
        <f>ROUND(I338*H338,2)</f>
        <v>0</v>
      </c>
      <c r="K338" s="267" t="s">
        <v>158</v>
      </c>
      <c r="L338" s="272"/>
      <c r="M338" s="273" t="s">
        <v>19</v>
      </c>
      <c r="N338" s="274" t="s">
        <v>43</v>
      </c>
      <c r="O338" s="86"/>
      <c r="P338" s="223">
        <f>O338*H338</f>
        <v>0</v>
      </c>
      <c r="Q338" s="223">
        <v>0.044999999999999998</v>
      </c>
      <c r="R338" s="223">
        <f>Q338*H338</f>
        <v>0.64259999999999995</v>
      </c>
      <c r="S338" s="223">
        <v>0</v>
      </c>
      <c r="T338" s="224">
        <f>S338*H338</f>
        <v>0</v>
      </c>
      <c r="U338" s="40"/>
      <c r="V338" s="40"/>
      <c r="W338" s="40"/>
      <c r="X338" s="40"/>
      <c r="Y338" s="40"/>
      <c r="Z338" s="40"/>
      <c r="AA338" s="40"/>
      <c r="AB338" s="40"/>
      <c r="AC338" s="40"/>
      <c r="AD338" s="40"/>
      <c r="AE338" s="40"/>
      <c r="AR338" s="225" t="s">
        <v>199</v>
      </c>
      <c r="AT338" s="225" t="s">
        <v>298</v>
      </c>
      <c r="AU338" s="225" t="s">
        <v>81</v>
      </c>
      <c r="AY338" s="19" t="s">
        <v>152</v>
      </c>
      <c r="BE338" s="226">
        <f>IF(N338="základní",J338,0)</f>
        <v>0</v>
      </c>
      <c r="BF338" s="226">
        <f>IF(N338="snížená",J338,0)</f>
        <v>0</v>
      </c>
      <c r="BG338" s="226">
        <f>IF(N338="zákl. přenesená",J338,0)</f>
        <v>0</v>
      </c>
      <c r="BH338" s="226">
        <f>IF(N338="sníž. přenesená",J338,0)</f>
        <v>0</v>
      </c>
      <c r="BI338" s="226">
        <f>IF(N338="nulová",J338,0)</f>
        <v>0</v>
      </c>
      <c r="BJ338" s="19" t="s">
        <v>79</v>
      </c>
      <c r="BK338" s="226">
        <f>ROUND(I338*H338,2)</f>
        <v>0</v>
      </c>
      <c r="BL338" s="19" t="s">
        <v>159</v>
      </c>
      <c r="BM338" s="225" t="s">
        <v>587</v>
      </c>
    </row>
    <row r="339" s="14" customFormat="1">
      <c r="A339" s="14"/>
      <c r="B339" s="243"/>
      <c r="C339" s="244"/>
      <c r="D339" s="234" t="s">
        <v>163</v>
      </c>
      <c r="E339" s="244"/>
      <c r="F339" s="246" t="s">
        <v>1287</v>
      </c>
      <c r="G339" s="244"/>
      <c r="H339" s="247">
        <v>14.279999999999999</v>
      </c>
      <c r="I339" s="248"/>
      <c r="J339" s="244"/>
      <c r="K339" s="244"/>
      <c r="L339" s="249"/>
      <c r="M339" s="250"/>
      <c r="N339" s="251"/>
      <c r="O339" s="251"/>
      <c r="P339" s="251"/>
      <c r="Q339" s="251"/>
      <c r="R339" s="251"/>
      <c r="S339" s="251"/>
      <c r="T339" s="252"/>
      <c r="U339" s="14"/>
      <c r="V339" s="14"/>
      <c r="W339" s="14"/>
      <c r="X339" s="14"/>
      <c r="Y339" s="14"/>
      <c r="Z339" s="14"/>
      <c r="AA339" s="14"/>
      <c r="AB339" s="14"/>
      <c r="AC339" s="14"/>
      <c r="AD339" s="14"/>
      <c r="AE339" s="14"/>
      <c r="AT339" s="253" t="s">
        <v>163</v>
      </c>
      <c r="AU339" s="253" t="s">
        <v>81</v>
      </c>
      <c r="AV339" s="14" t="s">
        <v>81</v>
      </c>
      <c r="AW339" s="14" t="s">
        <v>4</v>
      </c>
      <c r="AX339" s="14" t="s">
        <v>79</v>
      </c>
      <c r="AY339" s="253" t="s">
        <v>152</v>
      </c>
    </row>
    <row r="340" s="2" customFormat="1" ht="24.15" customHeight="1">
      <c r="A340" s="40"/>
      <c r="B340" s="41"/>
      <c r="C340" s="214" t="s">
        <v>578</v>
      </c>
      <c r="D340" s="214" t="s">
        <v>154</v>
      </c>
      <c r="E340" s="215" t="s">
        <v>590</v>
      </c>
      <c r="F340" s="216" t="s">
        <v>591</v>
      </c>
      <c r="G340" s="217" t="s">
        <v>227</v>
      </c>
      <c r="H340" s="218">
        <v>13</v>
      </c>
      <c r="I340" s="219"/>
      <c r="J340" s="220">
        <f>ROUND(I340*H340,2)</f>
        <v>0</v>
      </c>
      <c r="K340" s="216" t="s">
        <v>158</v>
      </c>
      <c r="L340" s="46"/>
      <c r="M340" s="221" t="s">
        <v>19</v>
      </c>
      <c r="N340" s="222" t="s">
        <v>43</v>
      </c>
      <c r="O340" s="86"/>
      <c r="P340" s="223">
        <f>O340*H340</f>
        <v>0</v>
      </c>
      <c r="Q340" s="223">
        <v>0.00034000000000000002</v>
      </c>
      <c r="R340" s="223">
        <f>Q340*H340</f>
        <v>0.0044200000000000003</v>
      </c>
      <c r="S340" s="223">
        <v>0</v>
      </c>
      <c r="T340" s="224">
        <f>S340*H340</f>
        <v>0</v>
      </c>
      <c r="U340" s="40"/>
      <c r="V340" s="40"/>
      <c r="W340" s="40"/>
      <c r="X340" s="40"/>
      <c r="Y340" s="40"/>
      <c r="Z340" s="40"/>
      <c r="AA340" s="40"/>
      <c r="AB340" s="40"/>
      <c r="AC340" s="40"/>
      <c r="AD340" s="40"/>
      <c r="AE340" s="40"/>
      <c r="AR340" s="225" t="s">
        <v>159</v>
      </c>
      <c r="AT340" s="225" t="s">
        <v>154</v>
      </c>
      <c r="AU340" s="225" t="s">
        <v>81</v>
      </c>
      <c r="AY340" s="19" t="s">
        <v>152</v>
      </c>
      <c r="BE340" s="226">
        <f>IF(N340="základní",J340,0)</f>
        <v>0</v>
      </c>
      <c r="BF340" s="226">
        <f>IF(N340="snížená",J340,0)</f>
        <v>0</v>
      </c>
      <c r="BG340" s="226">
        <f>IF(N340="zákl. přenesená",J340,0)</f>
        <v>0</v>
      </c>
      <c r="BH340" s="226">
        <f>IF(N340="sníž. přenesená",J340,0)</f>
        <v>0</v>
      </c>
      <c r="BI340" s="226">
        <f>IF(N340="nulová",J340,0)</f>
        <v>0</v>
      </c>
      <c r="BJ340" s="19" t="s">
        <v>79</v>
      </c>
      <c r="BK340" s="226">
        <f>ROUND(I340*H340,2)</f>
        <v>0</v>
      </c>
      <c r="BL340" s="19" t="s">
        <v>159</v>
      </c>
      <c r="BM340" s="225" t="s">
        <v>592</v>
      </c>
    </row>
    <row r="341" s="2" customFormat="1">
      <c r="A341" s="40"/>
      <c r="B341" s="41"/>
      <c r="C341" s="42"/>
      <c r="D341" s="227" t="s">
        <v>161</v>
      </c>
      <c r="E341" s="42"/>
      <c r="F341" s="228" t="s">
        <v>593</v>
      </c>
      <c r="G341" s="42"/>
      <c r="H341" s="42"/>
      <c r="I341" s="229"/>
      <c r="J341" s="42"/>
      <c r="K341" s="42"/>
      <c r="L341" s="46"/>
      <c r="M341" s="230"/>
      <c r="N341" s="231"/>
      <c r="O341" s="86"/>
      <c r="P341" s="86"/>
      <c r="Q341" s="86"/>
      <c r="R341" s="86"/>
      <c r="S341" s="86"/>
      <c r="T341" s="87"/>
      <c r="U341" s="40"/>
      <c r="V341" s="40"/>
      <c r="W341" s="40"/>
      <c r="X341" s="40"/>
      <c r="Y341" s="40"/>
      <c r="Z341" s="40"/>
      <c r="AA341" s="40"/>
      <c r="AB341" s="40"/>
      <c r="AC341" s="40"/>
      <c r="AD341" s="40"/>
      <c r="AE341" s="40"/>
      <c r="AT341" s="19" t="s">
        <v>161</v>
      </c>
      <c r="AU341" s="19" t="s">
        <v>81</v>
      </c>
    </row>
    <row r="342" s="2" customFormat="1" ht="16.5" customHeight="1">
      <c r="A342" s="40"/>
      <c r="B342" s="41"/>
      <c r="C342" s="214" t="s">
        <v>584</v>
      </c>
      <c r="D342" s="214" t="s">
        <v>154</v>
      </c>
      <c r="E342" s="215" t="s">
        <v>595</v>
      </c>
      <c r="F342" s="216" t="s">
        <v>596</v>
      </c>
      <c r="G342" s="217" t="s">
        <v>227</v>
      </c>
      <c r="H342" s="218">
        <v>13</v>
      </c>
      <c r="I342" s="219"/>
      <c r="J342" s="220">
        <f>ROUND(I342*H342,2)</f>
        <v>0</v>
      </c>
      <c r="K342" s="216" t="s">
        <v>158</v>
      </c>
      <c r="L342" s="46"/>
      <c r="M342" s="221" t="s">
        <v>19</v>
      </c>
      <c r="N342" s="222" t="s">
        <v>43</v>
      </c>
      <c r="O342" s="86"/>
      <c r="P342" s="223">
        <f>O342*H342</f>
        <v>0</v>
      </c>
      <c r="Q342" s="223">
        <v>0</v>
      </c>
      <c r="R342" s="223">
        <f>Q342*H342</f>
        <v>0</v>
      </c>
      <c r="S342" s="223">
        <v>0</v>
      </c>
      <c r="T342" s="224">
        <f>S342*H342</f>
        <v>0</v>
      </c>
      <c r="U342" s="40"/>
      <c r="V342" s="40"/>
      <c r="W342" s="40"/>
      <c r="X342" s="40"/>
      <c r="Y342" s="40"/>
      <c r="Z342" s="40"/>
      <c r="AA342" s="40"/>
      <c r="AB342" s="40"/>
      <c r="AC342" s="40"/>
      <c r="AD342" s="40"/>
      <c r="AE342" s="40"/>
      <c r="AR342" s="225" t="s">
        <v>159</v>
      </c>
      <c r="AT342" s="225" t="s">
        <v>154</v>
      </c>
      <c r="AU342" s="225" t="s">
        <v>81</v>
      </c>
      <c r="AY342" s="19" t="s">
        <v>152</v>
      </c>
      <c r="BE342" s="226">
        <f>IF(N342="základní",J342,0)</f>
        <v>0</v>
      </c>
      <c r="BF342" s="226">
        <f>IF(N342="snížená",J342,0)</f>
        <v>0</v>
      </c>
      <c r="BG342" s="226">
        <f>IF(N342="zákl. přenesená",J342,0)</f>
        <v>0</v>
      </c>
      <c r="BH342" s="226">
        <f>IF(N342="sníž. přenesená",J342,0)</f>
        <v>0</v>
      </c>
      <c r="BI342" s="226">
        <f>IF(N342="nulová",J342,0)</f>
        <v>0</v>
      </c>
      <c r="BJ342" s="19" t="s">
        <v>79</v>
      </c>
      <c r="BK342" s="226">
        <f>ROUND(I342*H342,2)</f>
        <v>0</v>
      </c>
      <c r="BL342" s="19" t="s">
        <v>159</v>
      </c>
      <c r="BM342" s="225" t="s">
        <v>597</v>
      </c>
    </row>
    <row r="343" s="2" customFormat="1">
      <c r="A343" s="40"/>
      <c r="B343" s="41"/>
      <c r="C343" s="42"/>
      <c r="D343" s="227" t="s">
        <v>161</v>
      </c>
      <c r="E343" s="42"/>
      <c r="F343" s="228" t="s">
        <v>598</v>
      </c>
      <c r="G343" s="42"/>
      <c r="H343" s="42"/>
      <c r="I343" s="229"/>
      <c r="J343" s="42"/>
      <c r="K343" s="42"/>
      <c r="L343" s="46"/>
      <c r="M343" s="230"/>
      <c r="N343" s="231"/>
      <c r="O343" s="86"/>
      <c r="P343" s="86"/>
      <c r="Q343" s="86"/>
      <c r="R343" s="86"/>
      <c r="S343" s="86"/>
      <c r="T343" s="87"/>
      <c r="U343" s="40"/>
      <c r="V343" s="40"/>
      <c r="W343" s="40"/>
      <c r="X343" s="40"/>
      <c r="Y343" s="40"/>
      <c r="Z343" s="40"/>
      <c r="AA343" s="40"/>
      <c r="AB343" s="40"/>
      <c r="AC343" s="40"/>
      <c r="AD343" s="40"/>
      <c r="AE343" s="40"/>
      <c r="AT343" s="19" t="s">
        <v>161</v>
      </c>
      <c r="AU343" s="19" t="s">
        <v>81</v>
      </c>
    </row>
    <row r="344" s="14" customFormat="1">
      <c r="A344" s="14"/>
      <c r="B344" s="243"/>
      <c r="C344" s="244"/>
      <c r="D344" s="234" t="s">
        <v>163</v>
      </c>
      <c r="E344" s="245" t="s">
        <v>19</v>
      </c>
      <c r="F344" s="246" t="s">
        <v>231</v>
      </c>
      <c r="G344" s="244"/>
      <c r="H344" s="247">
        <v>13</v>
      </c>
      <c r="I344" s="248"/>
      <c r="J344" s="244"/>
      <c r="K344" s="244"/>
      <c r="L344" s="249"/>
      <c r="M344" s="250"/>
      <c r="N344" s="251"/>
      <c r="O344" s="251"/>
      <c r="P344" s="251"/>
      <c r="Q344" s="251"/>
      <c r="R344" s="251"/>
      <c r="S344" s="251"/>
      <c r="T344" s="252"/>
      <c r="U344" s="14"/>
      <c r="V344" s="14"/>
      <c r="W344" s="14"/>
      <c r="X344" s="14"/>
      <c r="Y344" s="14"/>
      <c r="Z344" s="14"/>
      <c r="AA344" s="14"/>
      <c r="AB344" s="14"/>
      <c r="AC344" s="14"/>
      <c r="AD344" s="14"/>
      <c r="AE344" s="14"/>
      <c r="AT344" s="253" t="s">
        <v>163</v>
      </c>
      <c r="AU344" s="253" t="s">
        <v>81</v>
      </c>
      <c r="AV344" s="14" t="s">
        <v>81</v>
      </c>
      <c r="AW344" s="14" t="s">
        <v>33</v>
      </c>
      <c r="AX344" s="14" t="s">
        <v>79</v>
      </c>
      <c r="AY344" s="253" t="s">
        <v>152</v>
      </c>
    </row>
    <row r="345" s="12" customFormat="1" ht="22.8" customHeight="1">
      <c r="A345" s="12"/>
      <c r="B345" s="198"/>
      <c r="C345" s="199"/>
      <c r="D345" s="200" t="s">
        <v>71</v>
      </c>
      <c r="E345" s="212" t="s">
        <v>599</v>
      </c>
      <c r="F345" s="212" t="s">
        <v>600</v>
      </c>
      <c r="G345" s="199"/>
      <c r="H345" s="199"/>
      <c r="I345" s="202"/>
      <c r="J345" s="213">
        <f>BK345</f>
        <v>0</v>
      </c>
      <c r="K345" s="199"/>
      <c r="L345" s="204"/>
      <c r="M345" s="205"/>
      <c r="N345" s="206"/>
      <c r="O345" s="206"/>
      <c r="P345" s="207">
        <f>SUM(P346:P367)</f>
        <v>0</v>
      </c>
      <c r="Q345" s="206"/>
      <c r="R345" s="207">
        <f>SUM(R346:R367)</f>
        <v>0</v>
      </c>
      <c r="S345" s="206"/>
      <c r="T345" s="208">
        <f>SUM(T346:T367)</f>
        <v>0</v>
      </c>
      <c r="U345" s="12"/>
      <c r="V345" s="12"/>
      <c r="W345" s="12"/>
      <c r="X345" s="12"/>
      <c r="Y345" s="12"/>
      <c r="Z345" s="12"/>
      <c r="AA345" s="12"/>
      <c r="AB345" s="12"/>
      <c r="AC345" s="12"/>
      <c r="AD345" s="12"/>
      <c r="AE345" s="12"/>
      <c r="AR345" s="209" t="s">
        <v>79</v>
      </c>
      <c r="AT345" s="210" t="s">
        <v>71</v>
      </c>
      <c r="AU345" s="210" t="s">
        <v>79</v>
      </c>
      <c r="AY345" s="209" t="s">
        <v>152</v>
      </c>
      <c r="BK345" s="211">
        <f>SUM(BK346:BK367)</f>
        <v>0</v>
      </c>
    </row>
    <row r="346" s="2" customFormat="1" ht="24.15" customHeight="1">
      <c r="A346" s="40"/>
      <c r="B346" s="41"/>
      <c r="C346" s="214" t="s">
        <v>589</v>
      </c>
      <c r="D346" s="214" t="s">
        <v>154</v>
      </c>
      <c r="E346" s="215" t="s">
        <v>602</v>
      </c>
      <c r="F346" s="216" t="s">
        <v>603</v>
      </c>
      <c r="G346" s="217" t="s">
        <v>282</v>
      </c>
      <c r="H346" s="218">
        <v>309.33999999999997</v>
      </c>
      <c r="I346" s="219"/>
      <c r="J346" s="220">
        <f>ROUND(I346*H346,2)</f>
        <v>0</v>
      </c>
      <c r="K346" s="216" t="s">
        <v>158</v>
      </c>
      <c r="L346" s="46"/>
      <c r="M346" s="221" t="s">
        <v>19</v>
      </c>
      <c r="N346" s="222" t="s">
        <v>43</v>
      </c>
      <c r="O346" s="86"/>
      <c r="P346" s="223">
        <f>O346*H346</f>
        <v>0</v>
      </c>
      <c r="Q346" s="223">
        <v>0</v>
      </c>
      <c r="R346" s="223">
        <f>Q346*H346</f>
        <v>0</v>
      </c>
      <c r="S346" s="223">
        <v>0</v>
      </c>
      <c r="T346" s="224">
        <f>S346*H346</f>
        <v>0</v>
      </c>
      <c r="U346" s="40"/>
      <c r="V346" s="40"/>
      <c r="W346" s="40"/>
      <c r="X346" s="40"/>
      <c r="Y346" s="40"/>
      <c r="Z346" s="40"/>
      <c r="AA346" s="40"/>
      <c r="AB346" s="40"/>
      <c r="AC346" s="40"/>
      <c r="AD346" s="40"/>
      <c r="AE346" s="40"/>
      <c r="AR346" s="225" t="s">
        <v>159</v>
      </c>
      <c r="AT346" s="225" t="s">
        <v>154</v>
      </c>
      <c r="AU346" s="225" t="s">
        <v>81</v>
      </c>
      <c r="AY346" s="19" t="s">
        <v>152</v>
      </c>
      <c r="BE346" s="226">
        <f>IF(N346="základní",J346,0)</f>
        <v>0</v>
      </c>
      <c r="BF346" s="226">
        <f>IF(N346="snížená",J346,0)</f>
        <v>0</v>
      </c>
      <c r="BG346" s="226">
        <f>IF(N346="zákl. přenesená",J346,0)</f>
        <v>0</v>
      </c>
      <c r="BH346" s="226">
        <f>IF(N346="sníž. přenesená",J346,0)</f>
        <v>0</v>
      </c>
      <c r="BI346" s="226">
        <f>IF(N346="nulová",J346,0)</f>
        <v>0</v>
      </c>
      <c r="BJ346" s="19" t="s">
        <v>79</v>
      </c>
      <c r="BK346" s="226">
        <f>ROUND(I346*H346,2)</f>
        <v>0</v>
      </c>
      <c r="BL346" s="19" t="s">
        <v>159</v>
      </c>
      <c r="BM346" s="225" t="s">
        <v>604</v>
      </c>
    </row>
    <row r="347" s="2" customFormat="1">
      <c r="A347" s="40"/>
      <c r="B347" s="41"/>
      <c r="C347" s="42"/>
      <c r="D347" s="227" t="s">
        <v>161</v>
      </c>
      <c r="E347" s="42"/>
      <c r="F347" s="228" t="s">
        <v>605</v>
      </c>
      <c r="G347" s="42"/>
      <c r="H347" s="42"/>
      <c r="I347" s="229"/>
      <c r="J347" s="42"/>
      <c r="K347" s="42"/>
      <c r="L347" s="46"/>
      <c r="M347" s="230"/>
      <c r="N347" s="231"/>
      <c r="O347" s="86"/>
      <c r="P347" s="86"/>
      <c r="Q347" s="86"/>
      <c r="R347" s="86"/>
      <c r="S347" s="86"/>
      <c r="T347" s="87"/>
      <c r="U347" s="40"/>
      <c r="V347" s="40"/>
      <c r="W347" s="40"/>
      <c r="X347" s="40"/>
      <c r="Y347" s="40"/>
      <c r="Z347" s="40"/>
      <c r="AA347" s="40"/>
      <c r="AB347" s="40"/>
      <c r="AC347" s="40"/>
      <c r="AD347" s="40"/>
      <c r="AE347" s="40"/>
      <c r="AT347" s="19" t="s">
        <v>161</v>
      </c>
      <c r="AU347" s="19" t="s">
        <v>81</v>
      </c>
    </row>
    <row r="348" s="14" customFormat="1">
      <c r="A348" s="14"/>
      <c r="B348" s="243"/>
      <c r="C348" s="244"/>
      <c r="D348" s="234" t="s">
        <v>163</v>
      </c>
      <c r="E348" s="245" t="s">
        <v>19</v>
      </c>
      <c r="F348" s="246" t="s">
        <v>1288</v>
      </c>
      <c r="G348" s="244"/>
      <c r="H348" s="247">
        <v>1197.6400000000001</v>
      </c>
      <c r="I348" s="248"/>
      <c r="J348" s="244"/>
      <c r="K348" s="244"/>
      <c r="L348" s="249"/>
      <c r="M348" s="250"/>
      <c r="N348" s="251"/>
      <c r="O348" s="251"/>
      <c r="P348" s="251"/>
      <c r="Q348" s="251"/>
      <c r="R348" s="251"/>
      <c r="S348" s="251"/>
      <c r="T348" s="252"/>
      <c r="U348" s="14"/>
      <c r="V348" s="14"/>
      <c r="W348" s="14"/>
      <c r="X348" s="14"/>
      <c r="Y348" s="14"/>
      <c r="Z348" s="14"/>
      <c r="AA348" s="14"/>
      <c r="AB348" s="14"/>
      <c r="AC348" s="14"/>
      <c r="AD348" s="14"/>
      <c r="AE348" s="14"/>
      <c r="AT348" s="253" t="s">
        <v>163</v>
      </c>
      <c r="AU348" s="253" t="s">
        <v>81</v>
      </c>
      <c r="AV348" s="14" t="s">
        <v>81</v>
      </c>
      <c r="AW348" s="14" t="s">
        <v>33</v>
      </c>
      <c r="AX348" s="14" t="s">
        <v>72</v>
      </c>
      <c r="AY348" s="253" t="s">
        <v>152</v>
      </c>
    </row>
    <row r="349" s="13" customFormat="1">
      <c r="A349" s="13"/>
      <c r="B349" s="232"/>
      <c r="C349" s="233"/>
      <c r="D349" s="234" t="s">
        <v>163</v>
      </c>
      <c r="E349" s="235" t="s">
        <v>19</v>
      </c>
      <c r="F349" s="236" t="s">
        <v>607</v>
      </c>
      <c r="G349" s="233"/>
      <c r="H349" s="235" t="s">
        <v>19</v>
      </c>
      <c r="I349" s="237"/>
      <c r="J349" s="233"/>
      <c r="K349" s="233"/>
      <c r="L349" s="238"/>
      <c r="M349" s="239"/>
      <c r="N349" s="240"/>
      <c r="O349" s="240"/>
      <c r="P349" s="240"/>
      <c r="Q349" s="240"/>
      <c r="R349" s="240"/>
      <c r="S349" s="240"/>
      <c r="T349" s="241"/>
      <c r="U349" s="13"/>
      <c r="V349" s="13"/>
      <c r="W349" s="13"/>
      <c r="X349" s="13"/>
      <c r="Y349" s="13"/>
      <c r="Z349" s="13"/>
      <c r="AA349" s="13"/>
      <c r="AB349" s="13"/>
      <c r="AC349" s="13"/>
      <c r="AD349" s="13"/>
      <c r="AE349" s="13"/>
      <c r="AT349" s="242" t="s">
        <v>163</v>
      </c>
      <c r="AU349" s="242" t="s">
        <v>81</v>
      </c>
      <c r="AV349" s="13" t="s">
        <v>79</v>
      </c>
      <c r="AW349" s="13" t="s">
        <v>33</v>
      </c>
      <c r="AX349" s="13" t="s">
        <v>72</v>
      </c>
      <c r="AY349" s="242" t="s">
        <v>152</v>
      </c>
    </row>
    <row r="350" s="14" customFormat="1">
      <c r="A350" s="14"/>
      <c r="B350" s="243"/>
      <c r="C350" s="244"/>
      <c r="D350" s="234" t="s">
        <v>163</v>
      </c>
      <c r="E350" s="245" t="s">
        <v>19</v>
      </c>
      <c r="F350" s="246" t="s">
        <v>1289</v>
      </c>
      <c r="G350" s="244"/>
      <c r="H350" s="247">
        <v>-517</v>
      </c>
      <c r="I350" s="248"/>
      <c r="J350" s="244"/>
      <c r="K350" s="244"/>
      <c r="L350" s="249"/>
      <c r="M350" s="250"/>
      <c r="N350" s="251"/>
      <c r="O350" s="251"/>
      <c r="P350" s="251"/>
      <c r="Q350" s="251"/>
      <c r="R350" s="251"/>
      <c r="S350" s="251"/>
      <c r="T350" s="252"/>
      <c r="U350" s="14"/>
      <c r="V350" s="14"/>
      <c r="W350" s="14"/>
      <c r="X350" s="14"/>
      <c r="Y350" s="14"/>
      <c r="Z350" s="14"/>
      <c r="AA350" s="14"/>
      <c r="AB350" s="14"/>
      <c r="AC350" s="14"/>
      <c r="AD350" s="14"/>
      <c r="AE350" s="14"/>
      <c r="AT350" s="253" t="s">
        <v>163</v>
      </c>
      <c r="AU350" s="253" t="s">
        <v>81</v>
      </c>
      <c r="AV350" s="14" t="s">
        <v>81</v>
      </c>
      <c r="AW350" s="14" t="s">
        <v>33</v>
      </c>
      <c r="AX350" s="14" t="s">
        <v>72</v>
      </c>
      <c r="AY350" s="253" t="s">
        <v>152</v>
      </c>
    </row>
    <row r="351" s="14" customFormat="1">
      <c r="A351" s="14"/>
      <c r="B351" s="243"/>
      <c r="C351" s="244"/>
      <c r="D351" s="234" t="s">
        <v>163</v>
      </c>
      <c r="E351" s="245" t="s">
        <v>19</v>
      </c>
      <c r="F351" s="246" t="s">
        <v>1290</v>
      </c>
      <c r="G351" s="244"/>
      <c r="H351" s="247">
        <v>-371.30000000000001</v>
      </c>
      <c r="I351" s="248"/>
      <c r="J351" s="244"/>
      <c r="K351" s="244"/>
      <c r="L351" s="249"/>
      <c r="M351" s="250"/>
      <c r="N351" s="251"/>
      <c r="O351" s="251"/>
      <c r="P351" s="251"/>
      <c r="Q351" s="251"/>
      <c r="R351" s="251"/>
      <c r="S351" s="251"/>
      <c r="T351" s="252"/>
      <c r="U351" s="14"/>
      <c r="V351" s="14"/>
      <c r="W351" s="14"/>
      <c r="X351" s="14"/>
      <c r="Y351" s="14"/>
      <c r="Z351" s="14"/>
      <c r="AA351" s="14"/>
      <c r="AB351" s="14"/>
      <c r="AC351" s="14"/>
      <c r="AD351" s="14"/>
      <c r="AE351" s="14"/>
      <c r="AT351" s="253" t="s">
        <v>163</v>
      </c>
      <c r="AU351" s="253" t="s">
        <v>81</v>
      </c>
      <c r="AV351" s="14" t="s">
        <v>81</v>
      </c>
      <c r="AW351" s="14" t="s">
        <v>33</v>
      </c>
      <c r="AX351" s="14" t="s">
        <v>72</v>
      </c>
      <c r="AY351" s="253" t="s">
        <v>152</v>
      </c>
    </row>
    <row r="352" s="15" customFormat="1">
      <c r="A352" s="15"/>
      <c r="B352" s="254"/>
      <c r="C352" s="255"/>
      <c r="D352" s="234" t="s">
        <v>163</v>
      </c>
      <c r="E352" s="256" t="s">
        <v>19</v>
      </c>
      <c r="F352" s="257" t="s">
        <v>212</v>
      </c>
      <c r="G352" s="255"/>
      <c r="H352" s="258">
        <v>309.33999999999997</v>
      </c>
      <c r="I352" s="259"/>
      <c r="J352" s="255"/>
      <c r="K352" s="255"/>
      <c r="L352" s="260"/>
      <c r="M352" s="261"/>
      <c r="N352" s="262"/>
      <c r="O352" s="262"/>
      <c r="P352" s="262"/>
      <c r="Q352" s="262"/>
      <c r="R352" s="262"/>
      <c r="S352" s="262"/>
      <c r="T352" s="263"/>
      <c r="U352" s="15"/>
      <c r="V352" s="15"/>
      <c r="W352" s="15"/>
      <c r="X352" s="15"/>
      <c r="Y352" s="15"/>
      <c r="Z352" s="15"/>
      <c r="AA352" s="15"/>
      <c r="AB352" s="15"/>
      <c r="AC352" s="15"/>
      <c r="AD352" s="15"/>
      <c r="AE352" s="15"/>
      <c r="AT352" s="264" t="s">
        <v>163</v>
      </c>
      <c r="AU352" s="264" t="s">
        <v>81</v>
      </c>
      <c r="AV352" s="15" t="s">
        <v>159</v>
      </c>
      <c r="AW352" s="15" t="s">
        <v>33</v>
      </c>
      <c r="AX352" s="15" t="s">
        <v>79</v>
      </c>
      <c r="AY352" s="264" t="s">
        <v>152</v>
      </c>
    </row>
    <row r="353" s="2" customFormat="1" ht="24.15" customHeight="1">
      <c r="A353" s="40"/>
      <c r="B353" s="41"/>
      <c r="C353" s="214" t="s">
        <v>594</v>
      </c>
      <c r="D353" s="214" t="s">
        <v>154</v>
      </c>
      <c r="E353" s="215" t="s">
        <v>611</v>
      </c>
      <c r="F353" s="216" t="s">
        <v>612</v>
      </c>
      <c r="G353" s="217" t="s">
        <v>282</v>
      </c>
      <c r="H353" s="218">
        <v>7424.1599999999999</v>
      </c>
      <c r="I353" s="219"/>
      <c r="J353" s="220">
        <f>ROUND(I353*H353,2)</f>
        <v>0</v>
      </c>
      <c r="K353" s="216" t="s">
        <v>158</v>
      </c>
      <c r="L353" s="46"/>
      <c r="M353" s="221" t="s">
        <v>19</v>
      </c>
      <c r="N353" s="222" t="s">
        <v>43</v>
      </c>
      <c r="O353" s="86"/>
      <c r="P353" s="223">
        <f>O353*H353</f>
        <v>0</v>
      </c>
      <c r="Q353" s="223">
        <v>0</v>
      </c>
      <c r="R353" s="223">
        <f>Q353*H353</f>
        <v>0</v>
      </c>
      <c r="S353" s="223">
        <v>0</v>
      </c>
      <c r="T353" s="224">
        <f>S353*H353</f>
        <v>0</v>
      </c>
      <c r="U353" s="40"/>
      <c r="V353" s="40"/>
      <c r="W353" s="40"/>
      <c r="X353" s="40"/>
      <c r="Y353" s="40"/>
      <c r="Z353" s="40"/>
      <c r="AA353" s="40"/>
      <c r="AB353" s="40"/>
      <c r="AC353" s="40"/>
      <c r="AD353" s="40"/>
      <c r="AE353" s="40"/>
      <c r="AR353" s="225" t="s">
        <v>159</v>
      </c>
      <c r="AT353" s="225" t="s">
        <v>154</v>
      </c>
      <c r="AU353" s="225" t="s">
        <v>81</v>
      </c>
      <c r="AY353" s="19" t="s">
        <v>152</v>
      </c>
      <c r="BE353" s="226">
        <f>IF(N353="základní",J353,0)</f>
        <v>0</v>
      </c>
      <c r="BF353" s="226">
        <f>IF(N353="snížená",J353,0)</f>
        <v>0</v>
      </c>
      <c r="BG353" s="226">
        <f>IF(N353="zákl. přenesená",J353,0)</f>
        <v>0</v>
      </c>
      <c r="BH353" s="226">
        <f>IF(N353="sníž. přenesená",J353,0)</f>
        <v>0</v>
      </c>
      <c r="BI353" s="226">
        <f>IF(N353="nulová",J353,0)</f>
        <v>0</v>
      </c>
      <c r="BJ353" s="19" t="s">
        <v>79</v>
      </c>
      <c r="BK353" s="226">
        <f>ROUND(I353*H353,2)</f>
        <v>0</v>
      </c>
      <c r="BL353" s="19" t="s">
        <v>159</v>
      </c>
      <c r="BM353" s="225" t="s">
        <v>613</v>
      </c>
    </row>
    <row r="354" s="2" customFormat="1">
      <c r="A354" s="40"/>
      <c r="B354" s="41"/>
      <c r="C354" s="42"/>
      <c r="D354" s="227" t="s">
        <v>161</v>
      </c>
      <c r="E354" s="42"/>
      <c r="F354" s="228" t="s">
        <v>614</v>
      </c>
      <c r="G354" s="42"/>
      <c r="H354" s="42"/>
      <c r="I354" s="229"/>
      <c r="J354" s="42"/>
      <c r="K354" s="42"/>
      <c r="L354" s="46"/>
      <c r="M354" s="230"/>
      <c r="N354" s="231"/>
      <c r="O354" s="86"/>
      <c r="P354" s="86"/>
      <c r="Q354" s="86"/>
      <c r="R354" s="86"/>
      <c r="S354" s="86"/>
      <c r="T354" s="87"/>
      <c r="U354" s="40"/>
      <c r="V354" s="40"/>
      <c r="W354" s="40"/>
      <c r="X354" s="40"/>
      <c r="Y354" s="40"/>
      <c r="Z354" s="40"/>
      <c r="AA354" s="40"/>
      <c r="AB354" s="40"/>
      <c r="AC354" s="40"/>
      <c r="AD354" s="40"/>
      <c r="AE354" s="40"/>
      <c r="AT354" s="19" t="s">
        <v>161</v>
      </c>
      <c r="AU354" s="19" t="s">
        <v>81</v>
      </c>
    </row>
    <row r="355" s="14" customFormat="1">
      <c r="A355" s="14"/>
      <c r="B355" s="243"/>
      <c r="C355" s="244"/>
      <c r="D355" s="234" t="s">
        <v>163</v>
      </c>
      <c r="E355" s="245" t="s">
        <v>19</v>
      </c>
      <c r="F355" s="246" t="s">
        <v>1291</v>
      </c>
      <c r="G355" s="244"/>
      <c r="H355" s="247">
        <v>7424.1599999999999</v>
      </c>
      <c r="I355" s="248"/>
      <c r="J355" s="244"/>
      <c r="K355" s="244"/>
      <c r="L355" s="249"/>
      <c r="M355" s="250"/>
      <c r="N355" s="251"/>
      <c r="O355" s="251"/>
      <c r="P355" s="251"/>
      <c r="Q355" s="251"/>
      <c r="R355" s="251"/>
      <c r="S355" s="251"/>
      <c r="T355" s="252"/>
      <c r="U355" s="14"/>
      <c r="V355" s="14"/>
      <c r="W355" s="14"/>
      <c r="X355" s="14"/>
      <c r="Y355" s="14"/>
      <c r="Z355" s="14"/>
      <c r="AA355" s="14"/>
      <c r="AB355" s="14"/>
      <c r="AC355" s="14"/>
      <c r="AD355" s="14"/>
      <c r="AE355" s="14"/>
      <c r="AT355" s="253" t="s">
        <v>163</v>
      </c>
      <c r="AU355" s="253" t="s">
        <v>81</v>
      </c>
      <c r="AV355" s="14" t="s">
        <v>81</v>
      </c>
      <c r="AW355" s="14" t="s">
        <v>33</v>
      </c>
      <c r="AX355" s="14" t="s">
        <v>79</v>
      </c>
      <c r="AY355" s="253" t="s">
        <v>152</v>
      </c>
    </row>
    <row r="356" s="2" customFormat="1" ht="16.5" customHeight="1">
      <c r="A356" s="40"/>
      <c r="B356" s="41"/>
      <c r="C356" s="214" t="s">
        <v>601</v>
      </c>
      <c r="D356" s="214" t="s">
        <v>154</v>
      </c>
      <c r="E356" s="215" t="s">
        <v>617</v>
      </c>
      <c r="F356" s="216" t="s">
        <v>618</v>
      </c>
      <c r="G356" s="217" t="s">
        <v>282</v>
      </c>
      <c r="H356" s="218">
        <v>309.33999999999997</v>
      </c>
      <c r="I356" s="219"/>
      <c r="J356" s="220">
        <f>ROUND(I356*H356,2)</f>
        <v>0</v>
      </c>
      <c r="K356" s="216" t="s">
        <v>158</v>
      </c>
      <c r="L356" s="46"/>
      <c r="M356" s="221" t="s">
        <v>19</v>
      </c>
      <c r="N356" s="222" t="s">
        <v>43</v>
      </c>
      <c r="O356" s="86"/>
      <c r="P356" s="223">
        <f>O356*H356</f>
        <v>0</v>
      </c>
      <c r="Q356" s="223">
        <v>0</v>
      </c>
      <c r="R356" s="223">
        <f>Q356*H356</f>
        <v>0</v>
      </c>
      <c r="S356" s="223">
        <v>0</v>
      </c>
      <c r="T356" s="224">
        <f>S356*H356</f>
        <v>0</v>
      </c>
      <c r="U356" s="40"/>
      <c r="V356" s="40"/>
      <c r="W356" s="40"/>
      <c r="X356" s="40"/>
      <c r="Y356" s="40"/>
      <c r="Z356" s="40"/>
      <c r="AA356" s="40"/>
      <c r="AB356" s="40"/>
      <c r="AC356" s="40"/>
      <c r="AD356" s="40"/>
      <c r="AE356" s="40"/>
      <c r="AR356" s="225" t="s">
        <v>159</v>
      </c>
      <c r="AT356" s="225" t="s">
        <v>154</v>
      </c>
      <c r="AU356" s="225" t="s">
        <v>81</v>
      </c>
      <c r="AY356" s="19" t="s">
        <v>152</v>
      </c>
      <c r="BE356" s="226">
        <f>IF(N356="základní",J356,0)</f>
        <v>0</v>
      </c>
      <c r="BF356" s="226">
        <f>IF(N356="snížená",J356,0)</f>
        <v>0</v>
      </c>
      <c r="BG356" s="226">
        <f>IF(N356="zákl. přenesená",J356,0)</f>
        <v>0</v>
      </c>
      <c r="BH356" s="226">
        <f>IF(N356="sníž. přenesená",J356,0)</f>
        <v>0</v>
      </c>
      <c r="BI356" s="226">
        <f>IF(N356="nulová",J356,0)</f>
        <v>0</v>
      </c>
      <c r="BJ356" s="19" t="s">
        <v>79</v>
      </c>
      <c r="BK356" s="226">
        <f>ROUND(I356*H356,2)</f>
        <v>0</v>
      </c>
      <c r="BL356" s="19" t="s">
        <v>159</v>
      </c>
      <c r="BM356" s="225" t="s">
        <v>619</v>
      </c>
    </row>
    <row r="357" s="2" customFormat="1">
      <c r="A357" s="40"/>
      <c r="B357" s="41"/>
      <c r="C357" s="42"/>
      <c r="D357" s="227" t="s">
        <v>161</v>
      </c>
      <c r="E357" s="42"/>
      <c r="F357" s="228" t="s">
        <v>620</v>
      </c>
      <c r="G357" s="42"/>
      <c r="H357" s="42"/>
      <c r="I357" s="229"/>
      <c r="J357" s="42"/>
      <c r="K357" s="42"/>
      <c r="L357" s="46"/>
      <c r="M357" s="230"/>
      <c r="N357" s="231"/>
      <c r="O357" s="86"/>
      <c r="P357" s="86"/>
      <c r="Q357" s="86"/>
      <c r="R357" s="86"/>
      <c r="S357" s="86"/>
      <c r="T357" s="87"/>
      <c r="U357" s="40"/>
      <c r="V357" s="40"/>
      <c r="W357" s="40"/>
      <c r="X357" s="40"/>
      <c r="Y357" s="40"/>
      <c r="Z357" s="40"/>
      <c r="AA357" s="40"/>
      <c r="AB357" s="40"/>
      <c r="AC357" s="40"/>
      <c r="AD357" s="40"/>
      <c r="AE357" s="40"/>
      <c r="AT357" s="19" t="s">
        <v>161</v>
      </c>
      <c r="AU357" s="19" t="s">
        <v>81</v>
      </c>
    </row>
    <row r="358" s="14" customFormat="1">
      <c r="A358" s="14"/>
      <c r="B358" s="243"/>
      <c r="C358" s="244"/>
      <c r="D358" s="234" t="s">
        <v>163</v>
      </c>
      <c r="E358" s="245" t="s">
        <v>19</v>
      </c>
      <c r="F358" s="246" t="s">
        <v>1292</v>
      </c>
      <c r="G358" s="244"/>
      <c r="H358" s="247">
        <v>309.33999999999997</v>
      </c>
      <c r="I358" s="248"/>
      <c r="J358" s="244"/>
      <c r="K358" s="244"/>
      <c r="L358" s="249"/>
      <c r="M358" s="250"/>
      <c r="N358" s="251"/>
      <c r="O358" s="251"/>
      <c r="P358" s="251"/>
      <c r="Q358" s="251"/>
      <c r="R358" s="251"/>
      <c r="S358" s="251"/>
      <c r="T358" s="252"/>
      <c r="U358" s="14"/>
      <c r="V358" s="14"/>
      <c r="W358" s="14"/>
      <c r="X358" s="14"/>
      <c r="Y358" s="14"/>
      <c r="Z358" s="14"/>
      <c r="AA358" s="14"/>
      <c r="AB358" s="14"/>
      <c r="AC358" s="14"/>
      <c r="AD358" s="14"/>
      <c r="AE358" s="14"/>
      <c r="AT358" s="253" t="s">
        <v>163</v>
      </c>
      <c r="AU358" s="253" t="s">
        <v>81</v>
      </c>
      <c r="AV358" s="14" t="s">
        <v>81</v>
      </c>
      <c r="AW358" s="14" t="s">
        <v>33</v>
      </c>
      <c r="AX358" s="14" t="s">
        <v>79</v>
      </c>
      <c r="AY358" s="253" t="s">
        <v>152</v>
      </c>
    </row>
    <row r="359" s="2" customFormat="1" ht="24.15" customHeight="1">
      <c r="A359" s="40"/>
      <c r="B359" s="41"/>
      <c r="C359" s="214" t="s">
        <v>610</v>
      </c>
      <c r="D359" s="214" t="s">
        <v>154</v>
      </c>
      <c r="E359" s="215" t="s">
        <v>623</v>
      </c>
      <c r="F359" s="216" t="s">
        <v>624</v>
      </c>
      <c r="G359" s="217" t="s">
        <v>282</v>
      </c>
      <c r="H359" s="218">
        <v>195.22999999999999</v>
      </c>
      <c r="I359" s="219"/>
      <c r="J359" s="220">
        <f>ROUND(I359*H359,2)</f>
        <v>0</v>
      </c>
      <c r="K359" s="216" t="s">
        <v>158</v>
      </c>
      <c r="L359" s="46"/>
      <c r="M359" s="221" t="s">
        <v>19</v>
      </c>
      <c r="N359" s="222" t="s">
        <v>43</v>
      </c>
      <c r="O359" s="86"/>
      <c r="P359" s="223">
        <f>O359*H359</f>
        <v>0</v>
      </c>
      <c r="Q359" s="223">
        <v>0</v>
      </c>
      <c r="R359" s="223">
        <f>Q359*H359</f>
        <v>0</v>
      </c>
      <c r="S359" s="223">
        <v>0</v>
      </c>
      <c r="T359" s="224">
        <f>S359*H359</f>
        <v>0</v>
      </c>
      <c r="U359" s="40"/>
      <c r="V359" s="40"/>
      <c r="W359" s="40"/>
      <c r="X359" s="40"/>
      <c r="Y359" s="40"/>
      <c r="Z359" s="40"/>
      <c r="AA359" s="40"/>
      <c r="AB359" s="40"/>
      <c r="AC359" s="40"/>
      <c r="AD359" s="40"/>
      <c r="AE359" s="40"/>
      <c r="AR359" s="225" t="s">
        <v>159</v>
      </c>
      <c r="AT359" s="225" t="s">
        <v>154</v>
      </c>
      <c r="AU359" s="225" t="s">
        <v>81</v>
      </c>
      <c r="AY359" s="19" t="s">
        <v>152</v>
      </c>
      <c r="BE359" s="226">
        <f>IF(N359="základní",J359,0)</f>
        <v>0</v>
      </c>
      <c r="BF359" s="226">
        <f>IF(N359="snížená",J359,0)</f>
        <v>0</v>
      </c>
      <c r="BG359" s="226">
        <f>IF(N359="zákl. přenesená",J359,0)</f>
        <v>0</v>
      </c>
      <c r="BH359" s="226">
        <f>IF(N359="sníž. přenesená",J359,0)</f>
        <v>0</v>
      </c>
      <c r="BI359" s="226">
        <f>IF(N359="nulová",J359,0)</f>
        <v>0</v>
      </c>
      <c r="BJ359" s="19" t="s">
        <v>79</v>
      </c>
      <c r="BK359" s="226">
        <f>ROUND(I359*H359,2)</f>
        <v>0</v>
      </c>
      <c r="BL359" s="19" t="s">
        <v>159</v>
      </c>
      <c r="BM359" s="225" t="s">
        <v>625</v>
      </c>
    </row>
    <row r="360" s="2" customFormat="1">
      <c r="A360" s="40"/>
      <c r="B360" s="41"/>
      <c r="C360" s="42"/>
      <c r="D360" s="227" t="s">
        <v>161</v>
      </c>
      <c r="E360" s="42"/>
      <c r="F360" s="228" t="s">
        <v>626</v>
      </c>
      <c r="G360" s="42"/>
      <c r="H360" s="42"/>
      <c r="I360" s="229"/>
      <c r="J360" s="42"/>
      <c r="K360" s="42"/>
      <c r="L360" s="46"/>
      <c r="M360" s="230"/>
      <c r="N360" s="231"/>
      <c r="O360" s="86"/>
      <c r="P360" s="86"/>
      <c r="Q360" s="86"/>
      <c r="R360" s="86"/>
      <c r="S360" s="86"/>
      <c r="T360" s="87"/>
      <c r="U360" s="40"/>
      <c r="V360" s="40"/>
      <c r="W360" s="40"/>
      <c r="X360" s="40"/>
      <c r="Y360" s="40"/>
      <c r="Z360" s="40"/>
      <c r="AA360" s="40"/>
      <c r="AB360" s="40"/>
      <c r="AC360" s="40"/>
      <c r="AD360" s="40"/>
      <c r="AE360" s="40"/>
      <c r="AT360" s="19" t="s">
        <v>161</v>
      </c>
      <c r="AU360" s="19" t="s">
        <v>81</v>
      </c>
    </row>
    <row r="361" s="14" customFormat="1">
      <c r="A361" s="14"/>
      <c r="B361" s="243"/>
      <c r="C361" s="244"/>
      <c r="D361" s="234" t="s">
        <v>163</v>
      </c>
      <c r="E361" s="245" t="s">
        <v>19</v>
      </c>
      <c r="F361" s="246" t="s">
        <v>1293</v>
      </c>
      <c r="G361" s="244"/>
      <c r="H361" s="247">
        <v>195.22999999999999</v>
      </c>
      <c r="I361" s="248"/>
      <c r="J361" s="244"/>
      <c r="K361" s="244"/>
      <c r="L361" s="249"/>
      <c r="M361" s="250"/>
      <c r="N361" s="251"/>
      <c r="O361" s="251"/>
      <c r="P361" s="251"/>
      <c r="Q361" s="251"/>
      <c r="R361" s="251"/>
      <c r="S361" s="251"/>
      <c r="T361" s="252"/>
      <c r="U361" s="14"/>
      <c r="V361" s="14"/>
      <c r="W361" s="14"/>
      <c r="X361" s="14"/>
      <c r="Y361" s="14"/>
      <c r="Z361" s="14"/>
      <c r="AA361" s="14"/>
      <c r="AB361" s="14"/>
      <c r="AC361" s="14"/>
      <c r="AD361" s="14"/>
      <c r="AE361" s="14"/>
      <c r="AT361" s="253" t="s">
        <v>163</v>
      </c>
      <c r="AU361" s="253" t="s">
        <v>81</v>
      </c>
      <c r="AV361" s="14" t="s">
        <v>81</v>
      </c>
      <c r="AW361" s="14" t="s">
        <v>33</v>
      </c>
      <c r="AX361" s="14" t="s">
        <v>79</v>
      </c>
      <c r="AY361" s="253" t="s">
        <v>152</v>
      </c>
    </row>
    <row r="362" s="2" customFormat="1" ht="24.15" customHeight="1">
      <c r="A362" s="40"/>
      <c r="B362" s="41"/>
      <c r="C362" s="214" t="s">
        <v>616</v>
      </c>
      <c r="D362" s="214" t="s">
        <v>154</v>
      </c>
      <c r="E362" s="215" t="s">
        <v>629</v>
      </c>
      <c r="F362" s="216" t="s">
        <v>281</v>
      </c>
      <c r="G362" s="217" t="s">
        <v>282</v>
      </c>
      <c r="H362" s="218">
        <v>108.36</v>
      </c>
      <c r="I362" s="219"/>
      <c r="J362" s="220">
        <f>ROUND(I362*H362,2)</f>
        <v>0</v>
      </c>
      <c r="K362" s="216" t="s">
        <v>158</v>
      </c>
      <c r="L362" s="46"/>
      <c r="M362" s="221" t="s">
        <v>19</v>
      </c>
      <c r="N362" s="222" t="s">
        <v>43</v>
      </c>
      <c r="O362" s="86"/>
      <c r="P362" s="223">
        <f>O362*H362</f>
        <v>0</v>
      </c>
      <c r="Q362" s="223">
        <v>0</v>
      </c>
      <c r="R362" s="223">
        <f>Q362*H362</f>
        <v>0</v>
      </c>
      <c r="S362" s="223">
        <v>0</v>
      </c>
      <c r="T362" s="224">
        <f>S362*H362</f>
        <v>0</v>
      </c>
      <c r="U362" s="40"/>
      <c r="V362" s="40"/>
      <c r="W362" s="40"/>
      <c r="X362" s="40"/>
      <c r="Y362" s="40"/>
      <c r="Z362" s="40"/>
      <c r="AA362" s="40"/>
      <c r="AB362" s="40"/>
      <c r="AC362" s="40"/>
      <c r="AD362" s="40"/>
      <c r="AE362" s="40"/>
      <c r="AR362" s="225" t="s">
        <v>159</v>
      </c>
      <c r="AT362" s="225" t="s">
        <v>154</v>
      </c>
      <c r="AU362" s="225" t="s">
        <v>81</v>
      </c>
      <c r="AY362" s="19" t="s">
        <v>152</v>
      </c>
      <c r="BE362" s="226">
        <f>IF(N362="základní",J362,0)</f>
        <v>0</v>
      </c>
      <c r="BF362" s="226">
        <f>IF(N362="snížená",J362,0)</f>
        <v>0</v>
      </c>
      <c r="BG362" s="226">
        <f>IF(N362="zákl. přenesená",J362,0)</f>
        <v>0</v>
      </c>
      <c r="BH362" s="226">
        <f>IF(N362="sníž. přenesená",J362,0)</f>
        <v>0</v>
      </c>
      <c r="BI362" s="226">
        <f>IF(N362="nulová",J362,0)</f>
        <v>0</v>
      </c>
      <c r="BJ362" s="19" t="s">
        <v>79</v>
      </c>
      <c r="BK362" s="226">
        <f>ROUND(I362*H362,2)</f>
        <v>0</v>
      </c>
      <c r="BL362" s="19" t="s">
        <v>159</v>
      </c>
      <c r="BM362" s="225" t="s">
        <v>630</v>
      </c>
    </row>
    <row r="363" s="2" customFormat="1">
      <c r="A363" s="40"/>
      <c r="B363" s="41"/>
      <c r="C363" s="42"/>
      <c r="D363" s="227" t="s">
        <v>161</v>
      </c>
      <c r="E363" s="42"/>
      <c r="F363" s="228" t="s">
        <v>631</v>
      </c>
      <c r="G363" s="42"/>
      <c r="H363" s="42"/>
      <c r="I363" s="229"/>
      <c r="J363" s="42"/>
      <c r="K363" s="42"/>
      <c r="L363" s="46"/>
      <c r="M363" s="230"/>
      <c r="N363" s="231"/>
      <c r="O363" s="86"/>
      <c r="P363" s="86"/>
      <c r="Q363" s="86"/>
      <c r="R363" s="86"/>
      <c r="S363" s="86"/>
      <c r="T363" s="87"/>
      <c r="U363" s="40"/>
      <c r="V363" s="40"/>
      <c r="W363" s="40"/>
      <c r="X363" s="40"/>
      <c r="Y363" s="40"/>
      <c r="Z363" s="40"/>
      <c r="AA363" s="40"/>
      <c r="AB363" s="40"/>
      <c r="AC363" s="40"/>
      <c r="AD363" s="40"/>
      <c r="AE363" s="40"/>
      <c r="AT363" s="19" t="s">
        <v>161</v>
      </c>
      <c r="AU363" s="19" t="s">
        <v>81</v>
      </c>
    </row>
    <row r="364" s="14" customFormat="1">
      <c r="A364" s="14"/>
      <c r="B364" s="243"/>
      <c r="C364" s="244"/>
      <c r="D364" s="234" t="s">
        <v>163</v>
      </c>
      <c r="E364" s="245" t="s">
        <v>19</v>
      </c>
      <c r="F364" s="246" t="s">
        <v>1294</v>
      </c>
      <c r="G364" s="244"/>
      <c r="H364" s="247">
        <v>108.36</v>
      </c>
      <c r="I364" s="248"/>
      <c r="J364" s="244"/>
      <c r="K364" s="244"/>
      <c r="L364" s="249"/>
      <c r="M364" s="250"/>
      <c r="N364" s="251"/>
      <c r="O364" s="251"/>
      <c r="P364" s="251"/>
      <c r="Q364" s="251"/>
      <c r="R364" s="251"/>
      <c r="S364" s="251"/>
      <c r="T364" s="252"/>
      <c r="U364" s="14"/>
      <c r="V364" s="14"/>
      <c r="W364" s="14"/>
      <c r="X364" s="14"/>
      <c r="Y364" s="14"/>
      <c r="Z364" s="14"/>
      <c r="AA364" s="14"/>
      <c r="AB364" s="14"/>
      <c r="AC364" s="14"/>
      <c r="AD364" s="14"/>
      <c r="AE364" s="14"/>
      <c r="AT364" s="253" t="s">
        <v>163</v>
      </c>
      <c r="AU364" s="253" t="s">
        <v>81</v>
      </c>
      <c r="AV364" s="14" t="s">
        <v>81</v>
      </c>
      <c r="AW364" s="14" t="s">
        <v>33</v>
      </c>
      <c r="AX364" s="14" t="s">
        <v>79</v>
      </c>
      <c r="AY364" s="253" t="s">
        <v>152</v>
      </c>
    </row>
    <row r="365" s="2" customFormat="1" ht="24.15" customHeight="1">
      <c r="A365" s="40"/>
      <c r="B365" s="41"/>
      <c r="C365" s="214" t="s">
        <v>622</v>
      </c>
      <c r="D365" s="214" t="s">
        <v>154</v>
      </c>
      <c r="E365" s="215" t="s">
        <v>634</v>
      </c>
      <c r="F365" s="216" t="s">
        <v>635</v>
      </c>
      <c r="G365" s="217" t="s">
        <v>282</v>
      </c>
      <c r="H365" s="218">
        <v>5.75</v>
      </c>
      <c r="I365" s="219"/>
      <c r="J365" s="220">
        <f>ROUND(I365*H365,2)</f>
        <v>0</v>
      </c>
      <c r="K365" s="216" t="s">
        <v>158</v>
      </c>
      <c r="L365" s="46"/>
      <c r="M365" s="221" t="s">
        <v>19</v>
      </c>
      <c r="N365" s="222" t="s">
        <v>43</v>
      </c>
      <c r="O365" s="86"/>
      <c r="P365" s="223">
        <f>O365*H365</f>
        <v>0</v>
      </c>
      <c r="Q365" s="223">
        <v>0</v>
      </c>
      <c r="R365" s="223">
        <f>Q365*H365</f>
        <v>0</v>
      </c>
      <c r="S365" s="223">
        <v>0</v>
      </c>
      <c r="T365" s="224">
        <f>S365*H365</f>
        <v>0</v>
      </c>
      <c r="U365" s="40"/>
      <c r="V365" s="40"/>
      <c r="W365" s="40"/>
      <c r="X365" s="40"/>
      <c r="Y365" s="40"/>
      <c r="Z365" s="40"/>
      <c r="AA365" s="40"/>
      <c r="AB365" s="40"/>
      <c r="AC365" s="40"/>
      <c r="AD365" s="40"/>
      <c r="AE365" s="40"/>
      <c r="AR365" s="225" t="s">
        <v>159</v>
      </c>
      <c r="AT365" s="225" t="s">
        <v>154</v>
      </c>
      <c r="AU365" s="225" t="s">
        <v>81</v>
      </c>
      <c r="AY365" s="19" t="s">
        <v>152</v>
      </c>
      <c r="BE365" s="226">
        <f>IF(N365="základní",J365,0)</f>
        <v>0</v>
      </c>
      <c r="BF365" s="226">
        <f>IF(N365="snížená",J365,0)</f>
        <v>0</v>
      </c>
      <c r="BG365" s="226">
        <f>IF(N365="zákl. přenesená",J365,0)</f>
        <v>0</v>
      </c>
      <c r="BH365" s="226">
        <f>IF(N365="sníž. přenesená",J365,0)</f>
        <v>0</v>
      </c>
      <c r="BI365" s="226">
        <f>IF(N365="nulová",J365,0)</f>
        <v>0</v>
      </c>
      <c r="BJ365" s="19" t="s">
        <v>79</v>
      </c>
      <c r="BK365" s="226">
        <f>ROUND(I365*H365,2)</f>
        <v>0</v>
      </c>
      <c r="BL365" s="19" t="s">
        <v>159</v>
      </c>
      <c r="BM365" s="225" t="s">
        <v>636</v>
      </c>
    </row>
    <row r="366" s="2" customFormat="1">
      <c r="A366" s="40"/>
      <c r="B366" s="41"/>
      <c r="C366" s="42"/>
      <c r="D366" s="227" t="s">
        <v>161</v>
      </c>
      <c r="E366" s="42"/>
      <c r="F366" s="228" t="s">
        <v>637</v>
      </c>
      <c r="G366" s="42"/>
      <c r="H366" s="42"/>
      <c r="I366" s="229"/>
      <c r="J366" s="42"/>
      <c r="K366" s="42"/>
      <c r="L366" s="46"/>
      <c r="M366" s="230"/>
      <c r="N366" s="231"/>
      <c r="O366" s="86"/>
      <c r="P366" s="86"/>
      <c r="Q366" s="86"/>
      <c r="R366" s="86"/>
      <c r="S366" s="86"/>
      <c r="T366" s="87"/>
      <c r="U366" s="40"/>
      <c r="V366" s="40"/>
      <c r="W366" s="40"/>
      <c r="X366" s="40"/>
      <c r="Y366" s="40"/>
      <c r="Z366" s="40"/>
      <c r="AA366" s="40"/>
      <c r="AB366" s="40"/>
      <c r="AC366" s="40"/>
      <c r="AD366" s="40"/>
      <c r="AE366" s="40"/>
      <c r="AT366" s="19" t="s">
        <v>161</v>
      </c>
      <c r="AU366" s="19" t="s">
        <v>81</v>
      </c>
    </row>
    <row r="367" s="14" customFormat="1">
      <c r="A367" s="14"/>
      <c r="B367" s="243"/>
      <c r="C367" s="244"/>
      <c r="D367" s="234" t="s">
        <v>163</v>
      </c>
      <c r="E367" s="245" t="s">
        <v>19</v>
      </c>
      <c r="F367" s="246" t="s">
        <v>1295</v>
      </c>
      <c r="G367" s="244"/>
      <c r="H367" s="247">
        <v>5.75</v>
      </c>
      <c r="I367" s="248"/>
      <c r="J367" s="244"/>
      <c r="K367" s="244"/>
      <c r="L367" s="249"/>
      <c r="M367" s="250"/>
      <c r="N367" s="251"/>
      <c r="O367" s="251"/>
      <c r="P367" s="251"/>
      <c r="Q367" s="251"/>
      <c r="R367" s="251"/>
      <c r="S367" s="251"/>
      <c r="T367" s="252"/>
      <c r="U367" s="14"/>
      <c r="V367" s="14"/>
      <c r="W367" s="14"/>
      <c r="X367" s="14"/>
      <c r="Y367" s="14"/>
      <c r="Z367" s="14"/>
      <c r="AA367" s="14"/>
      <c r="AB367" s="14"/>
      <c r="AC367" s="14"/>
      <c r="AD367" s="14"/>
      <c r="AE367" s="14"/>
      <c r="AT367" s="253" t="s">
        <v>163</v>
      </c>
      <c r="AU367" s="253" t="s">
        <v>81</v>
      </c>
      <c r="AV367" s="14" t="s">
        <v>81</v>
      </c>
      <c r="AW367" s="14" t="s">
        <v>33</v>
      </c>
      <c r="AX367" s="14" t="s">
        <v>79</v>
      </c>
      <c r="AY367" s="253" t="s">
        <v>152</v>
      </c>
    </row>
    <row r="368" s="12" customFormat="1" ht="22.8" customHeight="1">
      <c r="A368" s="12"/>
      <c r="B368" s="198"/>
      <c r="C368" s="199"/>
      <c r="D368" s="200" t="s">
        <v>71</v>
      </c>
      <c r="E368" s="212" t="s">
        <v>639</v>
      </c>
      <c r="F368" s="212" t="s">
        <v>640</v>
      </c>
      <c r="G368" s="199"/>
      <c r="H368" s="199"/>
      <c r="I368" s="202"/>
      <c r="J368" s="213">
        <f>BK368</f>
        <v>0</v>
      </c>
      <c r="K368" s="199"/>
      <c r="L368" s="204"/>
      <c r="M368" s="205"/>
      <c r="N368" s="206"/>
      <c r="O368" s="206"/>
      <c r="P368" s="207">
        <f>SUM(P369:P370)</f>
        <v>0</v>
      </c>
      <c r="Q368" s="206"/>
      <c r="R368" s="207">
        <f>SUM(R369:R370)</f>
        <v>0</v>
      </c>
      <c r="S368" s="206"/>
      <c r="T368" s="208">
        <f>SUM(T369:T370)</f>
        <v>0</v>
      </c>
      <c r="U368" s="12"/>
      <c r="V368" s="12"/>
      <c r="W368" s="12"/>
      <c r="X368" s="12"/>
      <c r="Y368" s="12"/>
      <c r="Z368" s="12"/>
      <c r="AA368" s="12"/>
      <c r="AB368" s="12"/>
      <c r="AC368" s="12"/>
      <c r="AD368" s="12"/>
      <c r="AE368" s="12"/>
      <c r="AR368" s="209" t="s">
        <v>79</v>
      </c>
      <c r="AT368" s="210" t="s">
        <v>71</v>
      </c>
      <c r="AU368" s="210" t="s">
        <v>79</v>
      </c>
      <c r="AY368" s="209" t="s">
        <v>152</v>
      </c>
      <c r="BK368" s="211">
        <f>SUM(BK369:BK370)</f>
        <v>0</v>
      </c>
    </row>
    <row r="369" s="2" customFormat="1" ht="24.15" customHeight="1">
      <c r="A369" s="40"/>
      <c r="B369" s="41"/>
      <c r="C369" s="214" t="s">
        <v>628</v>
      </c>
      <c r="D369" s="214" t="s">
        <v>154</v>
      </c>
      <c r="E369" s="215" t="s">
        <v>642</v>
      </c>
      <c r="F369" s="216" t="s">
        <v>643</v>
      </c>
      <c r="G369" s="217" t="s">
        <v>282</v>
      </c>
      <c r="H369" s="218">
        <v>465.31299999999999</v>
      </c>
      <c r="I369" s="219"/>
      <c r="J369" s="220">
        <f>ROUND(I369*H369,2)</f>
        <v>0</v>
      </c>
      <c r="K369" s="216" t="s">
        <v>158</v>
      </c>
      <c r="L369" s="46"/>
      <c r="M369" s="221" t="s">
        <v>19</v>
      </c>
      <c r="N369" s="222" t="s">
        <v>43</v>
      </c>
      <c r="O369" s="86"/>
      <c r="P369" s="223">
        <f>O369*H369</f>
        <v>0</v>
      </c>
      <c r="Q369" s="223">
        <v>0</v>
      </c>
      <c r="R369" s="223">
        <f>Q369*H369</f>
        <v>0</v>
      </c>
      <c r="S369" s="223">
        <v>0</v>
      </c>
      <c r="T369" s="224">
        <f>S369*H369</f>
        <v>0</v>
      </c>
      <c r="U369" s="40"/>
      <c r="V369" s="40"/>
      <c r="W369" s="40"/>
      <c r="X369" s="40"/>
      <c r="Y369" s="40"/>
      <c r="Z369" s="40"/>
      <c r="AA369" s="40"/>
      <c r="AB369" s="40"/>
      <c r="AC369" s="40"/>
      <c r="AD369" s="40"/>
      <c r="AE369" s="40"/>
      <c r="AR369" s="225" t="s">
        <v>159</v>
      </c>
      <c r="AT369" s="225" t="s">
        <v>154</v>
      </c>
      <c r="AU369" s="225" t="s">
        <v>81</v>
      </c>
      <c r="AY369" s="19" t="s">
        <v>152</v>
      </c>
      <c r="BE369" s="226">
        <f>IF(N369="základní",J369,0)</f>
        <v>0</v>
      </c>
      <c r="BF369" s="226">
        <f>IF(N369="snížená",J369,0)</f>
        <v>0</v>
      </c>
      <c r="BG369" s="226">
        <f>IF(N369="zákl. přenesená",J369,0)</f>
        <v>0</v>
      </c>
      <c r="BH369" s="226">
        <f>IF(N369="sníž. přenesená",J369,0)</f>
        <v>0</v>
      </c>
      <c r="BI369" s="226">
        <f>IF(N369="nulová",J369,0)</f>
        <v>0</v>
      </c>
      <c r="BJ369" s="19" t="s">
        <v>79</v>
      </c>
      <c r="BK369" s="226">
        <f>ROUND(I369*H369,2)</f>
        <v>0</v>
      </c>
      <c r="BL369" s="19" t="s">
        <v>159</v>
      </c>
      <c r="BM369" s="225" t="s">
        <v>644</v>
      </c>
    </row>
    <row r="370" s="2" customFormat="1">
      <c r="A370" s="40"/>
      <c r="B370" s="41"/>
      <c r="C370" s="42"/>
      <c r="D370" s="227" t="s">
        <v>161</v>
      </c>
      <c r="E370" s="42"/>
      <c r="F370" s="228" t="s">
        <v>645</v>
      </c>
      <c r="G370" s="42"/>
      <c r="H370" s="42"/>
      <c r="I370" s="229"/>
      <c r="J370" s="42"/>
      <c r="K370" s="42"/>
      <c r="L370" s="46"/>
      <c r="M370" s="230"/>
      <c r="N370" s="231"/>
      <c r="O370" s="86"/>
      <c r="P370" s="86"/>
      <c r="Q370" s="86"/>
      <c r="R370" s="86"/>
      <c r="S370" s="86"/>
      <c r="T370" s="87"/>
      <c r="U370" s="40"/>
      <c r="V370" s="40"/>
      <c r="W370" s="40"/>
      <c r="X370" s="40"/>
      <c r="Y370" s="40"/>
      <c r="Z370" s="40"/>
      <c r="AA370" s="40"/>
      <c r="AB370" s="40"/>
      <c r="AC370" s="40"/>
      <c r="AD370" s="40"/>
      <c r="AE370" s="40"/>
      <c r="AT370" s="19" t="s">
        <v>161</v>
      </c>
      <c r="AU370" s="19" t="s">
        <v>81</v>
      </c>
    </row>
    <row r="371" s="12" customFormat="1" ht="25.92" customHeight="1">
      <c r="A371" s="12"/>
      <c r="B371" s="198"/>
      <c r="C371" s="199"/>
      <c r="D371" s="200" t="s">
        <v>71</v>
      </c>
      <c r="E371" s="201" t="s">
        <v>646</v>
      </c>
      <c r="F371" s="201" t="s">
        <v>647</v>
      </c>
      <c r="G371" s="199"/>
      <c r="H371" s="199"/>
      <c r="I371" s="202"/>
      <c r="J371" s="203">
        <f>BK371</f>
        <v>0</v>
      </c>
      <c r="K371" s="199"/>
      <c r="L371" s="204"/>
      <c r="M371" s="205"/>
      <c r="N371" s="206"/>
      <c r="O371" s="206"/>
      <c r="P371" s="207">
        <f>P372</f>
        <v>0</v>
      </c>
      <c r="Q371" s="206"/>
      <c r="R371" s="207">
        <f>R372</f>
        <v>0.039004799999999999</v>
      </c>
      <c r="S371" s="206"/>
      <c r="T371" s="208">
        <f>T372</f>
        <v>0</v>
      </c>
      <c r="U371" s="12"/>
      <c r="V371" s="12"/>
      <c r="W371" s="12"/>
      <c r="X371" s="12"/>
      <c r="Y371" s="12"/>
      <c r="Z371" s="12"/>
      <c r="AA371" s="12"/>
      <c r="AB371" s="12"/>
      <c r="AC371" s="12"/>
      <c r="AD371" s="12"/>
      <c r="AE371" s="12"/>
      <c r="AR371" s="209" t="s">
        <v>81</v>
      </c>
      <c r="AT371" s="210" t="s">
        <v>71</v>
      </c>
      <c r="AU371" s="210" t="s">
        <v>72</v>
      </c>
      <c r="AY371" s="209" t="s">
        <v>152</v>
      </c>
      <c r="BK371" s="211">
        <f>BK372</f>
        <v>0</v>
      </c>
    </row>
    <row r="372" s="12" customFormat="1" ht="22.8" customHeight="1">
      <c r="A372" s="12"/>
      <c r="B372" s="198"/>
      <c r="C372" s="199"/>
      <c r="D372" s="200" t="s">
        <v>71</v>
      </c>
      <c r="E372" s="212" t="s">
        <v>648</v>
      </c>
      <c r="F372" s="212" t="s">
        <v>649</v>
      </c>
      <c r="G372" s="199"/>
      <c r="H372" s="199"/>
      <c r="I372" s="202"/>
      <c r="J372" s="213">
        <f>BK372</f>
        <v>0</v>
      </c>
      <c r="K372" s="199"/>
      <c r="L372" s="204"/>
      <c r="M372" s="205"/>
      <c r="N372" s="206"/>
      <c r="O372" s="206"/>
      <c r="P372" s="207">
        <f>SUM(P373:P380)</f>
        <v>0</v>
      </c>
      <c r="Q372" s="206"/>
      <c r="R372" s="207">
        <f>SUM(R373:R380)</f>
        <v>0.039004799999999999</v>
      </c>
      <c r="S372" s="206"/>
      <c r="T372" s="208">
        <f>SUM(T373:T380)</f>
        <v>0</v>
      </c>
      <c r="U372" s="12"/>
      <c r="V372" s="12"/>
      <c r="W372" s="12"/>
      <c r="X372" s="12"/>
      <c r="Y372" s="12"/>
      <c r="Z372" s="12"/>
      <c r="AA372" s="12"/>
      <c r="AB372" s="12"/>
      <c r="AC372" s="12"/>
      <c r="AD372" s="12"/>
      <c r="AE372" s="12"/>
      <c r="AR372" s="209" t="s">
        <v>81</v>
      </c>
      <c r="AT372" s="210" t="s">
        <v>71</v>
      </c>
      <c r="AU372" s="210" t="s">
        <v>79</v>
      </c>
      <c r="AY372" s="209" t="s">
        <v>152</v>
      </c>
      <c r="BK372" s="211">
        <f>SUM(BK373:BK380)</f>
        <v>0</v>
      </c>
    </row>
    <row r="373" s="2" customFormat="1" ht="16.5" customHeight="1">
      <c r="A373" s="40"/>
      <c r="B373" s="41"/>
      <c r="C373" s="214" t="s">
        <v>633</v>
      </c>
      <c r="D373" s="214" t="s">
        <v>154</v>
      </c>
      <c r="E373" s="215" t="s">
        <v>651</v>
      </c>
      <c r="F373" s="216" t="s">
        <v>652</v>
      </c>
      <c r="G373" s="217" t="s">
        <v>182</v>
      </c>
      <c r="H373" s="218">
        <v>96</v>
      </c>
      <c r="I373" s="219"/>
      <c r="J373" s="220">
        <f>ROUND(I373*H373,2)</f>
        <v>0</v>
      </c>
      <c r="K373" s="216" t="s">
        <v>158</v>
      </c>
      <c r="L373" s="46"/>
      <c r="M373" s="221" t="s">
        <v>19</v>
      </c>
      <c r="N373" s="222" t="s">
        <v>43</v>
      </c>
      <c r="O373" s="86"/>
      <c r="P373" s="223">
        <f>O373*H373</f>
        <v>0</v>
      </c>
      <c r="Q373" s="223">
        <v>4.0000000000000003E-05</v>
      </c>
      <c r="R373" s="223">
        <f>Q373*H373</f>
        <v>0.0038400000000000005</v>
      </c>
      <c r="S373" s="223">
        <v>0</v>
      </c>
      <c r="T373" s="224">
        <f>S373*H373</f>
        <v>0</v>
      </c>
      <c r="U373" s="40"/>
      <c r="V373" s="40"/>
      <c r="W373" s="40"/>
      <c r="X373" s="40"/>
      <c r="Y373" s="40"/>
      <c r="Z373" s="40"/>
      <c r="AA373" s="40"/>
      <c r="AB373" s="40"/>
      <c r="AC373" s="40"/>
      <c r="AD373" s="40"/>
      <c r="AE373" s="40"/>
      <c r="AR373" s="225" t="s">
        <v>253</v>
      </c>
      <c r="AT373" s="225" t="s">
        <v>154</v>
      </c>
      <c r="AU373" s="225" t="s">
        <v>81</v>
      </c>
      <c r="AY373" s="19" t="s">
        <v>152</v>
      </c>
      <c r="BE373" s="226">
        <f>IF(N373="základní",J373,0)</f>
        <v>0</v>
      </c>
      <c r="BF373" s="226">
        <f>IF(N373="snížená",J373,0)</f>
        <v>0</v>
      </c>
      <c r="BG373" s="226">
        <f>IF(N373="zákl. přenesená",J373,0)</f>
        <v>0</v>
      </c>
      <c r="BH373" s="226">
        <f>IF(N373="sníž. přenesená",J373,0)</f>
        <v>0</v>
      </c>
      <c r="BI373" s="226">
        <f>IF(N373="nulová",J373,0)</f>
        <v>0</v>
      </c>
      <c r="BJ373" s="19" t="s">
        <v>79</v>
      </c>
      <c r="BK373" s="226">
        <f>ROUND(I373*H373,2)</f>
        <v>0</v>
      </c>
      <c r="BL373" s="19" t="s">
        <v>253</v>
      </c>
      <c r="BM373" s="225" t="s">
        <v>653</v>
      </c>
    </row>
    <row r="374" s="2" customFormat="1">
      <c r="A374" s="40"/>
      <c r="B374" s="41"/>
      <c r="C374" s="42"/>
      <c r="D374" s="227" t="s">
        <v>161</v>
      </c>
      <c r="E374" s="42"/>
      <c r="F374" s="228" t="s">
        <v>654</v>
      </c>
      <c r="G374" s="42"/>
      <c r="H374" s="42"/>
      <c r="I374" s="229"/>
      <c r="J374" s="42"/>
      <c r="K374" s="42"/>
      <c r="L374" s="46"/>
      <c r="M374" s="230"/>
      <c r="N374" s="231"/>
      <c r="O374" s="86"/>
      <c r="P374" s="86"/>
      <c r="Q374" s="86"/>
      <c r="R374" s="86"/>
      <c r="S374" s="86"/>
      <c r="T374" s="87"/>
      <c r="U374" s="40"/>
      <c r="V374" s="40"/>
      <c r="W374" s="40"/>
      <c r="X374" s="40"/>
      <c r="Y374" s="40"/>
      <c r="Z374" s="40"/>
      <c r="AA374" s="40"/>
      <c r="AB374" s="40"/>
      <c r="AC374" s="40"/>
      <c r="AD374" s="40"/>
      <c r="AE374" s="40"/>
      <c r="AT374" s="19" t="s">
        <v>161</v>
      </c>
      <c r="AU374" s="19" t="s">
        <v>81</v>
      </c>
    </row>
    <row r="375" s="13" customFormat="1">
      <c r="A375" s="13"/>
      <c r="B375" s="232"/>
      <c r="C375" s="233"/>
      <c r="D375" s="234" t="s">
        <v>163</v>
      </c>
      <c r="E375" s="235" t="s">
        <v>19</v>
      </c>
      <c r="F375" s="236" t="s">
        <v>655</v>
      </c>
      <c r="G375" s="233"/>
      <c r="H375" s="235" t="s">
        <v>19</v>
      </c>
      <c r="I375" s="237"/>
      <c r="J375" s="233"/>
      <c r="K375" s="233"/>
      <c r="L375" s="238"/>
      <c r="M375" s="239"/>
      <c r="N375" s="240"/>
      <c r="O375" s="240"/>
      <c r="P375" s="240"/>
      <c r="Q375" s="240"/>
      <c r="R375" s="240"/>
      <c r="S375" s="240"/>
      <c r="T375" s="241"/>
      <c r="U375" s="13"/>
      <c r="V375" s="13"/>
      <c r="W375" s="13"/>
      <c r="X375" s="13"/>
      <c r="Y375" s="13"/>
      <c r="Z375" s="13"/>
      <c r="AA375" s="13"/>
      <c r="AB375" s="13"/>
      <c r="AC375" s="13"/>
      <c r="AD375" s="13"/>
      <c r="AE375" s="13"/>
      <c r="AT375" s="242" t="s">
        <v>163</v>
      </c>
      <c r="AU375" s="242" t="s">
        <v>81</v>
      </c>
      <c r="AV375" s="13" t="s">
        <v>79</v>
      </c>
      <c r="AW375" s="13" t="s">
        <v>33</v>
      </c>
      <c r="AX375" s="13" t="s">
        <v>72</v>
      </c>
      <c r="AY375" s="242" t="s">
        <v>152</v>
      </c>
    </row>
    <row r="376" s="14" customFormat="1">
      <c r="A376" s="14"/>
      <c r="B376" s="243"/>
      <c r="C376" s="244"/>
      <c r="D376" s="234" t="s">
        <v>163</v>
      </c>
      <c r="E376" s="245" t="s">
        <v>19</v>
      </c>
      <c r="F376" s="246" t="s">
        <v>1296</v>
      </c>
      <c r="G376" s="244"/>
      <c r="H376" s="247">
        <v>96</v>
      </c>
      <c r="I376" s="248"/>
      <c r="J376" s="244"/>
      <c r="K376" s="244"/>
      <c r="L376" s="249"/>
      <c r="M376" s="250"/>
      <c r="N376" s="251"/>
      <c r="O376" s="251"/>
      <c r="P376" s="251"/>
      <c r="Q376" s="251"/>
      <c r="R376" s="251"/>
      <c r="S376" s="251"/>
      <c r="T376" s="252"/>
      <c r="U376" s="14"/>
      <c r="V376" s="14"/>
      <c r="W376" s="14"/>
      <c r="X376" s="14"/>
      <c r="Y376" s="14"/>
      <c r="Z376" s="14"/>
      <c r="AA376" s="14"/>
      <c r="AB376" s="14"/>
      <c r="AC376" s="14"/>
      <c r="AD376" s="14"/>
      <c r="AE376" s="14"/>
      <c r="AT376" s="253" t="s">
        <v>163</v>
      </c>
      <c r="AU376" s="253" t="s">
        <v>81</v>
      </c>
      <c r="AV376" s="14" t="s">
        <v>81</v>
      </c>
      <c r="AW376" s="14" t="s">
        <v>33</v>
      </c>
      <c r="AX376" s="14" t="s">
        <v>79</v>
      </c>
      <c r="AY376" s="253" t="s">
        <v>152</v>
      </c>
    </row>
    <row r="377" s="2" customFormat="1" ht="16.5" customHeight="1">
      <c r="A377" s="40"/>
      <c r="B377" s="41"/>
      <c r="C377" s="265" t="s">
        <v>641</v>
      </c>
      <c r="D377" s="265" t="s">
        <v>298</v>
      </c>
      <c r="E377" s="266" t="s">
        <v>658</v>
      </c>
      <c r="F377" s="267" t="s">
        <v>659</v>
      </c>
      <c r="G377" s="268" t="s">
        <v>182</v>
      </c>
      <c r="H377" s="269">
        <v>117.21599999999999</v>
      </c>
      <c r="I377" s="270"/>
      <c r="J377" s="271">
        <f>ROUND(I377*H377,2)</f>
        <v>0</v>
      </c>
      <c r="K377" s="267" t="s">
        <v>158</v>
      </c>
      <c r="L377" s="272"/>
      <c r="M377" s="273" t="s">
        <v>19</v>
      </c>
      <c r="N377" s="274" t="s">
        <v>43</v>
      </c>
      <c r="O377" s="86"/>
      <c r="P377" s="223">
        <f>O377*H377</f>
        <v>0</v>
      </c>
      <c r="Q377" s="223">
        <v>0.00029999999999999997</v>
      </c>
      <c r="R377" s="223">
        <f>Q377*H377</f>
        <v>0.035164799999999996</v>
      </c>
      <c r="S377" s="223">
        <v>0</v>
      </c>
      <c r="T377" s="224">
        <f>S377*H377</f>
        <v>0</v>
      </c>
      <c r="U377" s="40"/>
      <c r="V377" s="40"/>
      <c r="W377" s="40"/>
      <c r="X377" s="40"/>
      <c r="Y377" s="40"/>
      <c r="Z377" s="40"/>
      <c r="AA377" s="40"/>
      <c r="AB377" s="40"/>
      <c r="AC377" s="40"/>
      <c r="AD377" s="40"/>
      <c r="AE377" s="40"/>
      <c r="AR377" s="225" t="s">
        <v>347</v>
      </c>
      <c r="AT377" s="225" t="s">
        <v>298</v>
      </c>
      <c r="AU377" s="225" t="s">
        <v>81</v>
      </c>
      <c r="AY377" s="19" t="s">
        <v>152</v>
      </c>
      <c r="BE377" s="226">
        <f>IF(N377="základní",J377,0)</f>
        <v>0</v>
      </c>
      <c r="BF377" s="226">
        <f>IF(N377="snížená",J377,0)</f>
        <v>0</v>
      </c>
      <c r="BG377" s="226">
        <f>IF(N377="zákl. přenesená",J377,0)</f>
        <v>0</v>
      </c>
      <c r="BH377" s="226">
        <f>IF(N377="sníž. přenesená",J377,0)</f>
        <v>0</v>
      </c>
      <c r="BI377" s="226">
        <f>IF(N377="nulová",J377,0)</f>
        <v>0</v>
      </c>
      <c r="BJ377" s="19" t="s">
        <v>79</v>
      </c>
      <c r="BK377" s="226">
        <f>ROUND(I377*H377,2)</f>
        <v>0</v>
      </c>
      <c r="BL377" s="19" t="s">
        <v>253</v>
      </c>
      <c r="BM377" s="225" t="s">
        <v>660</v>
      </c>
    </row>
    <row r="378" s="14" customFormat="1">
      <c r="A378" s="14"/>
      <c r="B378" s="243"/>
      <c r="C378" s="244"/>
      <c r="D378" s="234" t="s">
        <v>163</v>
      </c>
      <c r="E378" s="244"/>
      <c r="F378" s="246" t="s">
        <v>1297</v>
      </c>
      <c r="G378" s="244"/>
      <c r="H378" s="247">
        <v>117.21599999999999</v>
      </c>
      <c r="I378" s="248"/>
      <c r="J378" s="244"/>
      <c r="K378" s="244"/>
      <c r="L378" s="249"/>
      <c r="M378" s="250"/>
      <c r="N378" s="251"/>
      <c r="O378" s="251"/>
      <c r="P378" s="251"/>
      <c r="Q378" s="251"/>
      <c r="R378" s="251"/>
      <c r="S378" s="251"/>
      <c r="T378" s="252"/>
      <c r="U378" s="14"/>
      <c r="V378" s="14"/>
      <c r="W378" s="14"/>
      <c r="X378" s="14"/>
      <c r="Y378" s="14"/>
      <c r="Z378" s="14"/>
      <c r="AA378" s="14"/>
      <c r="AB378" s="14"/>
      <c r="AC378" s="14"/>
      <c r="AD378" s="14"/>
      <c r="AE378" s="14"/>
      <c r="AT378" s="253" t="s">
        <v>163</v>
      </c>
      <c r="AU378" s="253" t="s">
        <v>81</v>
      </c>
      <c r="AV378" s="14" t="s">
        <v>81</v>
      </c>
      <c r="AW378" s="14" t="s">
        <v>4</v>
      </c>
      <c r="AX378" s="14" t="s">
        <v>79</v>
      </c>
      <c r="AY378" s="253" t="s">
        <v>152</v>
      </c>
    </row>
    <row r="379" s="2" customFormat="1" ht="24.15" customHeight="1">
      <c r="A379" s="40"/>
      <c r="B379" s="41"/>
      <c r="C379" s="214" t="s">
        <v>650</v>
      </c>
      <c r="D379" s="214" t="s">
        <v>154</v>
      </c>
      <c r="E379" s="215" t="s">
        <v>663</v>
      </c>
      <c r="F379" s="216" t="s">
        <v>664</v>
      </c>
      <c r="G379" s="217" t="s">
        <v>282</v>
      </c>
      <c r="H379" s="218">
        <v>0.039</v>
      </c>
      <c r="I379" s="219"/>
      <c r="J379" s="220">
        <f>ROUND(I379*H379,2)</f>
        <v>0</v>
      </c>
      <c r="K379" s="216" t="s">
        <v>158</v>
      </c>
      <c r="L379" s="46"/>
      <c r="M379" s="221" t="s">
        <v>19</v>
      </c>
      <c r="N379" s="222" t="s">
        <v>43</v>
      </c>
      <c r="O379" s="86"/>
      <c r="P379" s="223">
        <f>O379*H379</f>
        <v>0</v>
      </c>
      <c r="Q379" s="223">
        <v>0</v>
      </c>
      <c r="R379" s="223">
        <f>Q379*H379</f>
        <v>0</v>
      </c>
      <c r="S379" s="223">
        <v>0</v>
      </c>
      <c r="T379" s="224">
        <f>S379*H379</f>
        <v>0</v>
      </c>
      <c r="U379" s="40"/>
      <c r="V379" s="40"/>
      <c r="W379" s="40"/>
      <c r="X379" s="40"/>
      <c r="Y379" s="40"/>
      <c r="Z379" s="40"/>
      <c r="AA379" s="40"/>
      <c r="AB379" s="40"/>
      <c r="AC379" s="40"/>
      <c r="AD379" s="40"/>
      <c r="AE379" s="40"/>
      <c r="AR379" s="225" t="s">
        <v>253</v>
      </c>
      <c r="AT379" s="225" t="s">
        <v>154</v>
      </c>
      <c r="AU379" s="225" t="s">
        <v>81</v>
      </c>
      <c r="AY379" s="19" t="s">
        <v>152</v>
      </c>
      <c r="BE379" s="226">
        <f>IF(N379="základní",J379,0)</f>
        <v>0</v>
      </c>
      <c r="BF379" s="226">
        <f>IF(N379="snížená",J379,0)</f>
        <v>0</v>
      </c>
      <c r="BG379" s="226">
        <f>IF(N379="zákl. přenesená",J379,0)</f>
        <v>0</v>
      </c>
      <c r="BH379" s="226">
        <f>IF(N379="sníž. přenesená",J379,0)</f>
        <v>0</v>
      </c>
      <c r="BI379" s="226">
        <f>IF(N379="nulová",J379,0)</f>
        <v>0</v>
      </c>
      <c r="BJ379" s="19" t="s">
        <v>79</v>
      </c>
      <c r="BK379" s="226">
        <f>ROUND(I379*H379,2)</f>
        <v>0</v>
      </c>
      <c r="BL379" s="19" t="s">
        <v>253</v>
      </c>
      <c r="BM379" s="225" t="s">
        <v>665</v>
      </c>
    </row>
    <row r="380" s="2" customFormat="1">
      <c r="A380" s="40"/>
      <c r="B380" s="41"/>
      <c r="C380" s="42"/>
      <c r="D380" s="227" t="s">
        <v>161</v>
      </c>
      <c r="E380" s="42"/>
      <c r="F380" s="228" t="s">
        <v>666</v>
      </c>
      <c r="G380" s="42"/>
      <c r="H380" s="42"/>
      <c r="I380" s="229"/>
      <c r="J380" s="42"/>
      <c r="K380" s="42"/>
      <c r="L380" s="46"/>
      <c r="M380" s="230"/>
      <c r="N380" s="231"/>
      <c r="O380" s="86"/>
      <c r="P380" s="86"/>
      <c r="Q380" s="86"/>
      <c r="R380" s="86"/>
      <c r="S380" s="86"/>
      <c r="T380" s="87"/>
      <c r="U380" s="40"/>
      <c r="V380" s="40"/>
      <c r="W380" s="40"/>
      <c r="X380" s="40"/>
      <c r="Y380" s="40"/>
      <c r="Z380" s="40"/>
      <c r="AA380" s="40"/>
      <c r="AB380" s="40"/>
      <c r="AC380" s="40"/>
      <c r="AD380" s="40"/>
      <c r="AE380" s="40"/>
      <c r="AT380" s="19" t="s">
        <v>161</v>
      </c>
      <c r="AU380" s="19" t="s">
        <v>81</v>
      </c>
    </row>
    <row r="381" s="12" customFormat="1" ht="25.92" customHeight="1">
      <c r="A381" s="12"/>
      <c r="B381" s="198"/>
      <c r="C381" s="199"/>
      <c r="D381" s="200" t="s">
        <v>71</v>
      </c>
      <c r="E381" s="201" t="s">
        <v>667</v>
      </c>
      <c r="F381" s="201" t="s">
        <v>668</v>
      </c>
      <c r="G381" s="199"/>
      <c r="H381" s="199"/>
      <c r="I381" s="202"/>
      <c r="J381" s="203">
        <f>BK381</f>
        <v>0</v>
      </c>
      <c r="K381" s="199"/>
      <c r="L381" s="204"/>
      <c r="M381" s="205"/>
      <c r="N381" s="206"/>
      <c r="O381" s="206"/>
      <c r="P381" s="207">
        <f>SUM(P382:P383)</f>
        <v>0</v>
      </c>
      <c r="Q381" s="206"/>
      <c r="R381" s="207">
        <f>SUM(R382:R383)</f>
        <v>0</v>
      </c>
      <c r="S381" s="206"/>
      <c r="T381" s="208">
        <f>SUM(T382:T383)</f>
        <v>0</v>
      </c>
      <c r="U381" s="12"/>
      <c r="V381" s="12"/>
      <c r="W381" s="12"/>
      <c r="X381" s="12"/>
      <c r="Y381" s="12"/>
      <c r="Z381" s="12"/>
      <c r="AA381" s="12"/>
      <c r="AB381" s="12"/>
      <c r="AC381" s="12"/>
      <c r="AD381" s="12"/>
      <c r="AE381" s="12"/>
      <c r="AR381" s="209" t="s">
        <v>159</v>
      </c>
      <c r="AT381" s="210" t="s">
        <v>71</v>
      </c>
      <c r="AU381" s="210" t="s">
        <v>72</v>
      </c>
      <c r="AY381" s="209" t="s">
        <v>152</v>
      </c>
      <c r="BK381" s="211">
        <f>SUM(BK382:BK383)</f>
        <v>0</v>
      </c>
    </row>
    <row r="382" s="2" customFormat="1" ht="16.5" customHeight="1">
      <c r="A382" s="40"/>
      <c r="B382" s="41"/>
      <c r="C382" s="214" t="s">
        <v>657</v>
      </c>
      <c r="D382" s="214" t="s">
        <v>154</v>
      </c>
      <c r="E382" s="215" t="s">
        <v>670</v>
      </c>
      <c r="F382" s="216" t="s">
        <v>671</v>
      </c>
      <c r="G382" s="217" t="s">
        <v>672</v>
      </c>
      <c r="H382" s="218">
        <v>40</v>
      </c>
      <c r="I382" s="219"/>
      <c r="J382" s="220">
        <f>ROUND(I382*H382,2)</f>
        <v>0</v>
      </c>
      <c r="K382" s="216" t="s">
        <v>158</v>
      </c>
      <c r="L382" s="46"/>
      <c r="M382" s="221" t="s">
        <v>19</v>
      </c>
      <c r="N382" s="222" t="s">
        <v>43</v>
      </c>
      <c r="O382" s="86"/>
      <c r="P382" s="223">
        <f>O382*H382</f>
        <v>0</v>
      </c>
      <c r="Q382" s="223">
        <v>0</v>
      </c>
      <c r="R382" s="223">
        <f>Q382*H382</f>
        <v>0</v>
      </c>
      <c r="S382" s="223">
        <v>0</v>
      </c>
      <c r="T382" s="224">
        <f>S382*H382</f>
        <v>0</v>
      </c>
      <c r="U382" s="40"/>
      <c r="V382" s="40"/>
      <c r="W382" s="40"/>
      <c r="X382" s="40"/>
      <c r="Y382" s="40"/>
      <c r="Z382" s="40"/>
      <c r="AA382" s="40"/>
      <c r="AB382" s="40"/>
      <c r="AC382" s="40"/>
      <c r="AD382" s="40"/>
      <c r="AE382" s="40"/>
      <c r="AR382" s="225" t="s">
        <v>673</v>
      </c>
      <c r="AT382" s="225" t="s">
        <v>154</v>
      </c>
      <c r="AU382" s="225" t="s">
        <v>79</v>
      </c>
      <c r="AY382" s="19" t="s">
        <v>152</v>
      </c>
      <c r="BE382" s="226">
        <f>IF(N382="základní",J382,0)</f>
        <v>0</v>
      </c>
      <c r="BF382" s="226">
        <f>IF(N382="snížená",J382,0)</f>
        <v>0</v>
      </c>
      <c r="BG382" s="226">
        <f>IF(N382="zákl. přenesená",J382,0)</f>
        <v>0</v>
      </c>
      <c r="BH382" s="226">
        <f>IF(N382="sníž. přenesená",J382,0)</f>
        <v>0</v>
      </c>
      <c r="BI382" s="226">
        <f>IF(N382="nulová",J382,0)</f>
        <v>0</v>
      </c>
      <c r="BJ382" s="19" t="s">
        <v>79</v>
      </c>
      <c r="BK382" s="226">
        <f>ROUND(I382*H382,2)</f>
        <v>0</v>
      </c>
      <c r="BL382" s="19" t="s">
        <v>673</v>
      </c>
      <c r="BM382" s="225" t="s">
        <v>674</v>
      </c>
    </row>
    <row r="383" s="2" customFormat="1">
      <c r="A383" s="40"/>
      <c r="B383" s="41"/>
      <c r="C383" s="42"/>
      <c r="D383" s="227" t="s">
        <v>161</v>
      </c>
      <c r="E383" s="42"/>
      <c r="F383" s="228" t="s">
        <v>675</v>
      </c>
      <c r="G383" s="42"/>
      <c r="H383" s="42"/>
      <c r="I383" s="229"/>
      <c r="J383" s="42"/>
      <c r="K383" s="42"/>
      <c r="L383" s="46"/>
      <c r="M383" s="230"/>
      <c r="N383" s="231"/>
      <c r="O383" s="86"/>
      <c r="P383" s="86"/>
      <c r="Q383" s="86"/>
      <c r="R383" s="86"/>
      <c r="S383" s="86"/>
      <c r="T383" s="87"/>
      <c r="U383" s="40"/>
      <c r="V383" s="40"/>
      <c r="W383" s="40"/>
      <c r="X383" s="40"/>
      <c r="Y383" s="40"/>
      <c r="Z383" s="40"/>
      <c r="AA383" s="40"/>
      <c r="AB383" s="40"/>
      <c r="AC383" s="40"/>
      <c r="AD383" s="40"/>
      <c r="AE383" s="40"/>
      <c r="AT383" s="19" t="s">
        <v>161</v>
      </c>
      <c r="AU383" s="19" t="s">
        <v>79</v>
      </c>
    </row>
    <row r="384" s="12" customFormat="1" ht="25.92" customHeight="1">
      <c r="A384" s="12"/>
      <c r="B384" s="198"/>
      <c r="C384" s="199"/>
      <c r="D384" s="200" t="s">
        <v>71</v>
      </c>
      <c r="E384" s="201" t="s">
        <v>676</v>
      </c>
      <c r="F384" s="201" t="s">
        <v>677</v>
      </c>
      <c r="G384" s="199"/>
      <c r="H384" s="199"/>
      <c r="I384" s="202"/>
      <c r="J384" s="203">
        <f>BK384</f>
        <v>0</v>
      </c>
      <c r="K384" s="199"/>
      <c r="L384" s="204"/>
      <c r="M384" s="205"/>
      <c r="N384" s="206"/>
      <c r="O384" s="206"/>
      <c r="P384" s="207">
        <f>P385+P394+P402</f>
        <v>0</v>
      </c>
      <c r="Q384" s="206"/>
      <c r="R384" s="207">
        <f>R385+R394+R402</f>
        <v>0</v>
      </c>
      <c r="S384" s="206"/>
      <c r="T384" s="208">
        <f>T385+T394+T402</f>
        <v>0</v>
      </c>
      <c r="U384" s="12"/>
      <c r="V384" s="12"/>
      <c r="W384" s="12"/>
      <c r="X384" s="12"/>
      <c r="Y384" s="12"/>
      <c r="Z384" s="12"/>
      <c r="AA384" s="12"/>
      <c r="AB384" s="12"/>
      <c r="AC384" s="12"/>
      <c r="AD384" s="12"/>
      <c r="AE384" s="12"/>
      <c r="AR384" s="209" t="s">
        <v>179</v>
      </c>
      <c r="AT384" s="210" t="s">
        <v>71</v>
      </c>
      <c r="AU384" s="210" t="s">
        <v>72</v>
      </c>
      <c r="AY384" s="209" t="s">
        <v>152</v>
      </c>
      <c r="BK384" s="211">
        <f>BK385+BK394+BK402</f>
        <v>0</v>
      </c>
    </row>
    <row r="385" s="12" customFormat="1" ht="22.8" customHeight="1">
      <c r="A385" s="12"/>
      <c r="B385" s="198"/>
      <c r="C385" s="199"/>
      <c r="D385" s="200" t="s">
        <v>71</v>
      </c>
      <c r="E385" s="212" t="s">
        <v>678</v>
      </c>
      <c r="F385" s="212" t="s">
        <v>679</v>
      </c>
      <c r="G385" s="199"/>
      <c r="H385" s="199"/>
      <c r="I385" s="202"/>
      <c r="J385" s="213">
        <f>BK385</f>
        <v>0</v>
      </c>
      <c r="K385" s="199"/>
      <c r="L385" s="204"/>
      <c r="M385" s="205"/>
      <c r="N385" s="206"/>
      <c r="O385" s="206"/>
      <c r="P385" s="207">
        <f>SUM(P386:P393)</f>
        <v>0</v>
      </c>
      <c r="Q385" s="206"/>
      <c r="R385" s="207">
        <f>SUM(R386:R393)</f>
        <v>0</v>
      </c>
      <c r="S385" s="206"/>
      <c r="T385" s="208">
        <f>SUM(T386:T393)</f>
        <v>0</v>
      </c>
      <c r="U385" s="12"/>
      <c r="V385" s="12"/>
      <c r="W385" s="12"/>
      <c r="X385" s="12"/>
      <c r="Y385" s="12"/>
      <c r="Z385" s="12"/>
      <c r="AA385" s="12"/>
      <c r="AB385" s="12"/>
      <c r="AC385" s="12"/>
      <c r="AD385" s="12"/>
      <c r="AE385" s="12"/>
      <c r="AR385" s="209" t="s">
        <v>179</v>
      </c>
      <c r="AT385" s="210" t="s">
        <v>71</v>
      </c>
      <c r="AU385" s="210" t="s">
        <v>79</v>
      </c>
      <c r="AY385" s="209" t="s">
        <v>152</v>
      </c>
      <c r="BK385" s="211">
        <f>SUM(BK386:BK393)</f>
        <v>0</v>
      </c>
    </row>
    <row r="386" s="2" customFormat="1" ht="16.5" customHeight="1">
      <c r="A386" s="40"/>
      <c r="B386" s="41"/>
      <c r="C386" s="214" t="s">
        <v>662</v>
      </c>
      <c r="D386" s="214" t="s">
        <v>154</v>
      </c>
      <c r="E386" s="215" t="s">
        <v>681</v>
      </c>
      <c r="F386" s="216" t="s">
        <v>682</v>
      </c>
      <c r="G386" s="217" t="s">
        <v>683</v>
      </c>
      <c r="H386" s="218">
        <v>1</v>
      </c>
      <c r="I386" s="219"/>
      <c r="J386" s="220">
        <f>ROUND(I386*H386,2)</f>
        <v>0</v>
      </c>
      <c r="K386" s="216" t="s">
        <v>19</v>
      </c>
      <c r="L386" s="46"/>
      <c r="M386" s="221" t="s">
        <v>19</v>
      </c>
      <c r="N386" s="222" t="s">
        <v>43</v>
      </c>
      <c r="O386" s="86"/>
      <c r="P386" s="223">
        <f>O386*H386</f>
        <v>0</v>
      </c>
      <c r="Q386" s="223">
        <v>0</v>
      </c>
      <c r="R386" s="223">
        <f>Q386*H386</f>
        <v>0</v>
      </c>
      <c r="S386" s="223">
        <v>0</v>
      </c>
      <c r="T386" s="224">
        <f>S386*H386</f>
        <v>0</v>
      </c>
      <c r="U386" s="40"/>
      <c r="V386" s="40"/>
      <c r="W386" s="40"/>
      <c r="X386" s="40"/>
      <c r="Y386" s="40"/>
      <c r="Z386" s="40"/>
      <c r="AA386" s="40"/>
      <c r="AB386" s="40"/>
      <c r="AC386" s="40"/>
      <c r="AD386" s="40"/>
      <c r="AE386" s="40"/>
      <c r="AR386" s="225" t="s">
        <v>684</v>
      </c>
      <c r="AT386" s="225" t="s">
        <v>154</v>
      </c>
      <c r="AU386" s="225" t="s">
        <v>81</v>
      </c>
      <c r="AY386" s="19" t="s">
        <v>152</v>
      </c>
      <c r="BE386" s="226">
        <f>IF(N386="základní",J386,0)</f>
        <v>0</v>
      </c>
      <c r="BF386" s="226">
        <f>IF(N386="snížená",J386,0)</f>
        <v>0</v>
      </c>
      <c r="BG386" s="226">
        <f>IF(N386="zákl. přenesená",J386,0)</f>
        <v>0</v>
      </c>
      <c r="BH386" s="226">
        <f>IF(N386="sníž. přenesená",J386,0)</f>
        <v>0</v>
      </c>
      <c r="BI386" s="226">
        <f>IF(N386="nulová",J386,0)</f>
        <v>0</v>
      </c>
      <c r="BJ386" s="19" t="s">
        <v>79</v>
      </c>
      <c r="BK386" s="226">
        <f>ROUND(I386*H386,2)</f>
        <v>0</v>
      </c>
      <c r="BL386" s="19" t="s">
        <v>684</v>
      </c>
      <c r="BM386" s="225" t="s">
        <v>685</v>
      </c>
    </row>
    <row r="387" s="2" customFormat="1" ht="16.5" customHeight="1">
      <c r="A387" s="40"/>
      <c r="B387" s="41"/>
      <c r="C387" s="214" t="s">
        <v>669</v>
      </c>
      <c r="D387" s="214" t="s">
        <v>154</v>
      </c>
      <c r="E387" s="215" t="s">
        <v>687</v>
      </c>
      <c r="F387" s="216" t="s">
        <v>688</v>
      </c>
      <c r="G387" s="217" t="s">
        <v>689</v>
      </c>
      <c r="H387" s="218">
        <v>15</v>
      </c>
      <c r="I387" s="219"/>
      <c r="J387" s="220">
        <f>ROUND(I387*H387,2)</f>
        <v>0</v>
      </c>
      <c r="K387" s="216" t="s">
        <v>19</v>
      </c>
      <c r="L387" s="46"/>
      <c r="M387" s="221" t="s">
        <v>19</v>
      </c>
      <c r="N387" s="222" t="s">
        <v>43</v>
      </c>
      <c r="O387" s="86"/>
      <c r="P387" s="223">
        <f>O387*H387</f>
        <v>0</v>
      </c>
      <c r="Q387" s="223">
        <v>0</v>
      </c>
      <c r="R387" s="223">
        <f>Q387*H387</f>
        <v>0</v>
      </c>
      <c r="S387" s="223">
        <v>0</v>
      </c>
      <c r="T387" s="224">
        <f>S387*H387</f>
        <v>0</v>
      </c>
      <c r="U387" s="40"/>
      <c r="V387" s="40"/>
      <c r="W387" s="40"/>
      <c r="X387" s="40"/>
      <c r="Y387" s="40"/>
      <c r="Z387" s="40"/>
      <c r="AA387" s="40"/>
      <c r="AB387" s="40"/>
      <c r="AC387" s="40"/>
      <c r="AD387" s="40"/>
      <c r="AE387" s="40"/>
      <c r="AR387" s="225" t="s">
        <v>684</v>
      </c>
      <c r="AT387" s="225" t="s">
        <v>154</v>
      </c>
      <c r="AU387" s="225" t="s">
        <v>81</v>
      </c>
      <c r="AY387" s="19" t="s">
        <v>152</v>
      </c>
      <c r="BE387" s="226">
        <f>IF(N387="základní",J387,0)</f>
        <v>0</v>
      </c>
      <c r="BF387" s="226">
        <f>IF(N387="snížená",J387,0)</f>
        <v>0</v>
      </c>
      <c r="BG387" s="226">
        <f>IF(N387="zákl. přenesená",J387,0)</f>
        <v>0</v>
      </c>
      <c r="BH387" s="226">
        <f>IF(N387="sníž. přenesená",J387,0)</f>
        <v>0</v>
      </c>
      <c r="BI387" s="226">
        <f>IF(N387="nulová",J387,0)</f>
        <v>0</v>
      </c>
      <c r="BJ387" s="19" t="s">
        <v>79</v>
      </c>
      <c r="BK387" s="226">
        <f>ROUND(I387*H387,2)</f>
        <v>0</v>
      </c>
      <c r="BL387" s="19" t="s">
        <v>684</v>
      </c>
      <c r="BM387" s="225" t="s">
        <v>690</v>
      </c>
    </row>
    <row r="388" s="13" customFormat="1">
      <c r="A388" s="13"/>
      <c r="B388" s="232"/>
      <c r="C388" s="233"/>
      <c r="D388" s="234" t="s">
        <v>163</v>
      </c>
      <c r="E388" s="235" t="s">
        <v>19</v>
      </c>
      <c r="F388" s="236" t="s">
        <v>691</v>
      </c>
      <c r="G388" s="233"/>
      <c r="H388" s="235" t="s">
        <v>19</v>
      </c>
      <c r="I388" s="237"/>
      <c r="J388" s="233"/>
      <c r="K388" s="233"/>
      <c r="L388" s="238"/>
      <c r="M388" s="239"/>
      <c r="N388" s="240"/>
      <c r="O388" s="240"/>
      <c r="P388" s="240"/>
      <c r="Q388" s="240"/>
      <c r="R388" s="240"/>
      <c r="S388" s="240"/>
      <c r="T388" s="241"/>
      <c r="U388" s="13"/>
      <c r="V388" s="13"/>
      <c r="W388" s="13"/>
      <c r="X388" s="13"/>
      <c r="Y388" s="13"/>
      <c r="Z388" s="13"/>
      <c r="AA388" s="13"/>
      <c r="AB388" s="13"/>
      <c r="AC388" s="13"/>
      <c r="AD388" s="13"/>
      <c r="AE388" s="13"/>
      <c r="AT388" s="242" t="s">
        <v>163</v>
      </c>
      <c r="AU388" s="242" t="s">
        <v>81</v>
      </c>
      <c r="AV388" s="13" t="s">
        <v>79</v>
      </c>
      <c r="AW388" s="13" t="s">
        <v>33</v>
      </c>
      <c r="AX388" s="13" t="s">
        <v>72</v>
      </c>
      <c r="AY388" s="242" t="s">
        <v>152</v>
      </c>
    </row>
    <row r="389" s="14" customFormat="1">
      <c r="A389" s="14"/>
      <c r="B389" s="243"/>
      <c r="C389" s="244"/>
      <c r="D389" s="234" t="s">
        <v>163</v>
      </c>
      <c r="E389" s="245" t="s">
        <v>19</v>
      </c>
      <c r="F389" s="246" t="s">
        <v>246</v>
      </c>
      <c r="G389" s="244"/>
      <c r="H389" s="247">
        <v>15</v>
      </c>
      <c r="I389" s="248"/>
      <c r="J389" s="244"/>
      <c r="K389" s="244"/>
      <c r="L389" s="249"/>
      <c r="M389" s="250"/>
      <c r="N389" s="251"/>
      <c r="O389" s="251"/>
      <c r="P389" s="251"/>
      <c r="Q389" s="251"/>
      <c r="R389" s="251"/>
      <c r="S389" s="251"/>
      <c r="T389" s="252"/>
      <c r="U389" s="14"/>
      <c r="V389" s="14"/>
      <c r="W389" s="14"/>
      <c r="X389" s="14"/>
      <c r="Y389" s="14"/>
      <c r="Z389" s="14"/>
      <c r="AA389" s="14"/>
      <c r="AB389" s="14"/>
      <c r="AC389" s="14"/>
      <c r="AD389" s="14"/>
      <c r="AE389" s="14"/>
      <c r="AT389" s="253" t="s">
        <v>163</v>
      </c>
      <c r="AU389" s="253" t="s">
        <v>81</v>
      </c>
      <c r="AV389" s="14" t="s">
        <v>81</v>
      </c>
      <c r="AW389" s="14" t="s">
        <v>33</v>
      </c>
      <c r="AX389" s="14" t="s">
        <v>79</v>
      </c>
      <c r="AY389" s="253" t="s">
        <v>152</v>
      </c>
    </row>
    <row r="390" s="2" customFormat="1" ht="16.5" customHeight="1">
      <c r="A390" s="40"/>
      <c r="B390" s="41"/>
      <c r="C390" s="214" t="s">
        <v>680</v>
      </c>
      <c r="D390" s="214" t="s">
        <v>154</v>
      </c>
      <c r="E390" s="215" t="s">
        <v>693</v>
      </c>
      <c r="F390" s="216" t="s">
        <v>694</v>
      </c>
      <c r="G390" s="217" t="s">
        <v>689</v>
      </c>
      <c r="H390" s="218">
        <v>20</v>
      </c>
      <c r="I390" s="219"/>
      <c r="J390" s="220">
        <f>ROUND(I390*H390,2)</f>
        <v>0</v>
      </c>
      <c r="K390" s="216" t="s">
        <v>19</v>
      </c>
      <c r="L390" s="46"/>
      <c r="M390" s="221" t="s">
        <v>19</v>
      </c>
      <c r="N390" s="222" t="s">
        <v>43</v>
      </c>
      <c r="O390" s="86"/>
      <c r="P390" s="223">
        <f>O390*H390</f>
        <v>0</v>
      </c>
      <c r="Q390" s="223">
        <v>0</v>
      </c>
      <c r="R390" s="223">
        <f>Q390*H390</f>
        <v>0</v>
      </c>
      <c r="S390" s="223">
        <v>0</v>
      </c>
      <c r="T390" s="224">
        <f>S390*H390</f>
        <v>0</v>
      </c>
      <c r="U390" s="40"/>
      <c r="V390" s="40"/>
      <c r="W390" s="40"/>
      <c r="X390" s="40"/>
      <c r="Y390" s="40"/>
      <c r="Z390" s="40"/>
      <c r="AA390" s="40"/>
      <c r="AB390" s="40"/>
      <c r="AC390" s="40"/>
      <c r="AD390" s="40"/>
      <c r="AE390" s="40"/>
      <c r="AR390" s="225" t="s">
        <v>684</v>
      </c>
      <c r="AT390" s="225" t="s">
        <v>154</v>
      </c>
      <c r="AU390" s="225" t="s">
        <v>81</v>
      </c>
      <c r="AY390" s="19" t="s">
        <v>152</v>
      </c>
      <c r="BE390" s="226">
        <f>IF(N390="základní",J390,0)</f>
        <v>0</v>
      </c>
      <c r="BF390" s="226">
        <f>IF(N390="snížená",J390,0)</f>
        <v>0</v>
      </c>
      <c r="BG390" s="226">
        <f>IF(N390="zákl. přenesená",J390,0)</f>
        <v>0</v>
      </c>
      <c r="BH390" s="226">
        <f>IF(N390="sníž. přenesená",J390,0)</f>
        <v>0</v>
      </c>
      <c r="BI390" s="226">
        <f>IF(N390="nulová",J390,0)</f>
        <v>0</v>
      </c>
      <c r="BJ390" s="19" t="s">
        <v>79</v>
      </c>
      <c r="BK390" s="226">
        <f>ROUND(I390*H390,2)</f>
        <v>0</v>
      </c>
      <c r="BL390" s="19" t="s">
        <v>684</v>
      </c>
      <c r="BM390" s="225" t="s">
        <v>695</v>
      </c>
    </row>
    <row r="391" s="13" customFormat="1">
      <c r="A391" s="13"/>
      <c r="B391" s="232"/>
      <c r="C391" s="233"/>
      <c r="D391" s="234" t="s">
        <v>163</v>
      </c>
      <c r="E391" s="235" t="s">
        <v>19</v>
      </c>
      <c r="F391" s="236" t="s">
        <v>696</v>
      </c>
      <c r="G391" s="233"/>
      <c r="H391" s="235" t="s">
        <v>19</v>
      </c>
      <c r="I391" s="237"/>
      <c r="J391" s="233"/>
      <c r="K391" s="233"/>
      <c r="L391" s="238"/>
      <c r="M391" s="239"/>
      <c r="N391" s="240"/>
      <c r="O391" s="240"/>
      <c r="P391" s="240"/>
      <c r="Q391" s="240"/>
      <c r="R391" s="240"/>
      <c r="S391" s="240"/>
      <c r="T391" s="241"/>
      <c r="U391" s="13"/>
      <c r="V391" s="13"/>
      <c r="W391" s="13"/>
      <c r="X391" s="13"/>
      <c r="Y391" s="13"/>
      <c r="Z391" s="13"/>
      <c r="AA391" s="13"/>
      <c r="AB391" s="13"/>
      <c r="AC391" s="13"/>
      <c r="AD391" s="13"/>
      <c r="AE391" s="13"/>
      <c r="AT391" s="242" t="s">
        <v>163</v>
      </c>
      <c r="AU391" s="242" t="s">
        <v>81</v>
      </c>
      <c r="AV391" s="13" t="s">
        <v>79</v>
      </c>
      <c r="AW391" s="13" t="s">
        <v>33</v>
      </c>
      <c r="AX391" s="13" t="s">
        <v>72</v>
      </c>
      <c r="AY391" s="242" t="s">
        <v>152</v>
      </c>
    </row>
    <row r="392" s="14" customFormat="1">
      <c r="A392" s="14"/>
      <c r="B392" s="243"/>
      <c r="C392" s="244"/>
      <c r="D392" s="234" t="s">
        <v>163</v>
      </c>
      <c r="E392" s="245" t="s">
        <v>19</v>
      </c>
      <c r="F392" s="246" t="s">
        <v>165</v>
      </c>
      <c r="G392" s="244"/>
      <c r="H392" s="247">
        <v>20</v>
      </c>
      <c r="I392" s="248"/>
      <c r="J392" s="244"/>
      <c r="K392" s="244"/>
      <c r="L392" s="249"/>
      <c r="M392" s="250"/>
      <c r="N392" s="251"/>
      <c r="O392" s="251"/>
      <c r="P392" s="251"/>
      <c r="Q392" s="251"/>
      <c r="R392" s="251"/>
      <c r="S392" s="251"/>
      <c r="T392" s="252"/>
      <c r="U392" s="14"/>
      <c r="V392" s="14"/>
      <c r="W392" s="14"/>
      <c r="X392" s="14"/>
      <c r="Y392" s="14"/>
      <c r="Z392" s="14"/>
      <c r="AA392" s="14"/>
      <c r="AB392" s="14"/>
      <c r="AC392" s="14"/>
      <c r="AD392" s="14"/>
      <c r="AE392" s="14"/>
      <c r="AT392" s="253" t="s">
        <v>163</v>
      </c>
      <c r="AU392" s="253" t="s">
        <v>81</v>
      </c>
      <c r="AV392" s="14" t="s">
        <v>81</v>
      </c>
      <c r="AW392" s="14" t="s">
        <v>33</v>
      </c>
      <c r="AX392" s="14" t="s">
        <v>79</v>
      </c>
      <c r="AY392" s="253" t="s">
        <v>152</v>
      </c>
    </row>
    <row r="393" s="2" customFormat="1" ht="16.5" customHeight="1">
      <c r="A393" s="40"/>
      <c r="B393" s="41"/>
      <c r="C393" s="214" t="s">
        <v>686</v>
      </c>
      <c r="D393" s="214" t="s">
        <v>154</v>
      </c>
      <c r="E393" s="215" t="s">
        <v>698</v>
      </c>
      <c r="F393" s="216" t="s">
        <v>699</v>
      </c>
      <c r="G393" s="217" t="s">
        <v>683</v>
      </c>
      <c r="H393" s="218">
        <v>1</v>
      </c>
      <c r="I393" s="219"/>
      <c r="J393" s="220">
        <f>ROUND(I393*H393,2)</f>
        <v>0</v>
      </c>
      <c r="K393" s="216" t="s">
        <v>19</v>
      </c>
      <c r="L393" s="46"/>
      <c r="M393" s="221" t="s">
        <v>19</v>
      </c>
      <c r="N393" s="222" t="s">
        <v>43</v>
      </c>
      <c r="O393" s="86"/>
      <c r="P393" s="223">
        <f>O393*H393</f>
        <v>0</v>
      </c>
      <c r="Q393" s="223">
        <v>0</v>
      </c>
      <c r="R393" s="223">
        <f>Q393*H393</f>
        <v>0</v>
      </c>
      <c r="S393" s="223">
        <v>0</v>
      </c>
      <c r="T393" s="224">
        <f>S393*H393</f>
        <v>0</v>
      </c>
      <c r="U393" s="40"/>
      <c r="V393" s="40"/>
      <c r="W393" s="40"/>
      <c r="X393" s="40"/>
      <c r="Y393" s="40"/>
      <c r="Z393" s="40"/>
      <c r="AA393" s="40"/>
      <c r="AB393" s="40"/>
      <c r="AC393" s="40"/>
      <c r="AD393" s="40"/>
      <c r="AE393" s="40"/>
      <c r="AR393" s="225" t="s">
        <v>159</v>
      </c>
      <c r="AT393" s="225" t="s">
        <v>154</v>
      </c>
      <c r="AU393" s="225" t="s">
        <v>81</v>
      </c>
      <c r="AY393" s="19" t="s">
        <v>152</v>
      </c>
      <c r="BE393" s="226">
        <f>IF(N393="základní",J393,0)</f>
        <v>0</v>
      </c>
      <c r="BF393" s="226">
        <f>IF(N393="snížená",J393,0)</f>
        <v>0</v>
      </c>
      <c r="BG393" s="226">
        <f>IF(N393="zákl. přenesená",J393,0)</f>
        <v>0</v>
      </c>
      <c r="BH393" s="226">
        <f>IF(N393="sníž. přenesená",J393,0)</f>
        <v>0</v>
      </c>
      <c r="BI393" s="226">
        <f>IF(N393="nulová",J393,0)</f>
        <v>0</v>
      </c>
      <c r="BJ393" s="19" t="s">
        <v>79</v>
      </c>
      <c r="BK393" s="226">
        <f>ROUND(I393*H393,2)</f>
        <v>0</v>
      </c>
      <c r="BL393" s="19" t="s">
        <v>159</v>
      </c>
      <c r="BM393" s="225" t="s">
        <v>700</v>
      </c>
    </row>
    <row r="394" s="12" customFormat="1" ht="22.8" customHeight="1">
      <c r="A394" s="12"/>
      <c r="B394" s="198"/>
      <c r="C394" s="199"/>
      <c r="D394" s="200" t="s">
        <v>71</v>
      </c>
      <c r="E394" s="212" t="s">
        <v>701</v>
      </c>
      <c r="F394" s="212" t="s">
        <v>702</v>
      </c>
      <c r="G394" s="199"/>
      <c r="H394" s="199"/>
      <c r="I394" s="202"/>
      <c r="J394" s="213">
        <f>BK394</f>
        <v>0</v>
      </c>
      <c r="K394" s="199"/>
      <c r="L394" s="204"/>
      <c r="M394" s="205"/>
      <c r="N394" s="206"/>
      <c r="O394" s="206"/>
      <c r="P394" s="207">
        <f>SUM(P395:P401)</f>
        <v>0</v>
      </c>
      <c r="Q394" s="206"/>
      <c r="R394" s="207">
        <f>SUM(R395:R401)</f>
        <v>0</v>
      </c>
      <c r="S394" s="206"/>
      <c r="T394" s="208">
        <f>SUM(T395:T401)</f>
        <v>0</v>
      </c>
      <c r="U394" s="12"/>
      <c r="V394" s="12"/>
      <c r="W394" s="12"/>
      <c r="X394" s="12"/>
      <c r="Y394" s="12"/>
      <c r="Z394" s="12"/>
      <c r="AA394" s="12"/>
      <c r="AB394" s="12"/>
      <c r="AC394" s="12"/>
      <c r="AD394" s="12"/>
      <c r="AE394" s="12"/>
      <c r="AR394" s="209" t="s">
        <v>179</v>
      </c>
      <c r="AT394" s="210" t="s">
        <v>71</v>
      </c>
      <c r="AU394" s="210" t="s">
        <v>79</v>
      </c>
      <c r="AY394" s="209" t="s">
        <v>152</v>
      </c>
      <c r="BK394" s="211">
        <f>SUM(BK395:BK401)</f>
        <v>0</v>
      </c>
    </row>
    <row r="395" s="2" customFormat="1" ht="16.5" customHeight="1">
      <c r="A395" s="40"/>
      <c r="B395" s="41"/>
      <c r="C395" s="214" t="s">
        <v>692</v>
      </c>
      <c r="D395" s="214" t="s">
        <v>154</v>
      </c>
      <c r="E395" s="215" t="s">
        <v>704</v>
      </c>
      <c r="F395" s="216" t="s">
        <v>705</v>
      </c>
      <c r="G395" s="217" t="s">
        <v>706</v>
      </c>
      <c r="H395" s="218">
        <v>1</v>
      </c>
      <c r="I395" s="219"/>
      <c r="J395" s="220">
        <f>ROUND(I395*H395,2)</f>
        <v>0</v>
      </c>
      <c r="K395" s="216" t="s">
        <v>19</v>
      </c>
      <c r="L395" s="46"/>
      <c r="M395" s="221" t="s">
        <v>19</v>
      </c>
      <c r="N395" s="222" t="s">
        <v>43</v>
      </c>
      <c r="O395" s="86"/>
      <c r="P395" s="223">
        <f>O395*H395</f>
        <v>0</v>
      </c>
      <c r="Q395" s="223">
        <v>0</v>
      </c>
      <c r="R395" s="223">
        <f>Q395*H395</f>
        <v>0</v>
      </c>
      <c r="S395" s="223">
        <v>0</v>
      </c>
      <c r="T395" s="224">
        <f>S395*H395</f>
        <v>0</v>
      </c>
      <c r="U395" s="40"/>
      <c r="V395" s="40"/>
      <c r="W395" s="40"/>
      <c r="X395" s="40"/>
      <c r="Y395" s="40"/>
      <c r="Z395" s="40"/>
      <c r="AA395" s="40"/>
      <c r="AB395" s="40"/>
      <c r="AC395" s="40"/>
      <c r="AD395" s="40"/>
      <c r="AE395" s="40"/>
      <c r="AR395" s="225" t="s">
        <v>684</v>
      </c>
      <c r="AT395" s="225" t="s">
        <v>154</v>
      </c>
      <c r="AU395" s="225" t="s">
        <v>81</v>
      </c>
      <c r="AY395" s="19" t="s">
        <v>152</v>
      </c>
      <c r="BE395" s="226">
        <f>IF(N395="základní",J395,0)</f>
        <v>0</v>
      </c>
      <c r="BF395" s="226">
        <f>IF(N395="snížená",J395,0)</f>
        <v>0</v>
      </c>
      <c r="BG395" s="226">
        <f>IF(N395="zákl. přenesená",J395,0)</f>
        <v>0</v>
      </c>
      <c r="BH395" s="226">
        <f>IF(N395="sníž. přenesená",J395,0)</f>
        <v>0</v>
      </c>
      <c r="BI395" s="226">
        <f>IF(N395="nulová",J395,0)</f>
        <v>0</v>
      </c>
      <c r="BJ395" s="19" t="s">
        <v>79</v>
      </c>
      <c r="BK395" s="226">
        <f>ROUND(I395*H395,2)</f>
        <v>0</v>
      </c>
      <c r="BL395" s="19" t="s">
        <v>684</v>
      </c>
      <c r="BM395" s="225" t="s">
        <v>707</v>
      </c>
    </row>
    <row r="396" s="2" customFormat="1" ht="16.5" customHeight="1">
      <c r="A396" s="40"/>
      <c r="B396" s="41"/>
      <c r="C396" s="214" t="s">
        <v>697</v>
      </c>
      <c r="D396" s="214" t="s">
        <v>154</v>
      </c>
      <c r="E396" s="215" t="s">
        <v>709</v>
      </c>
      <c r="F396" s="216" t="s">
        <v>710</v>
      </c>
      <c r="G396" s="217" t="s">
        <v>711</v>
      </c>
      <c r="H396" s="218">
        <v>1</v>
      </c>
      <c r="I396" s="219"/>
      <c r="J396" s="220">
        <f>ROUND(I396*H396,2)</f>
        <v>0</v>
      </c>
      <c r="K396" s="216" t="s">
        <v>19</v>
      </c>
      <c r="L396" s="46"/>
      <c r="M396" s="221" t="s">
        <v>19</v>
      </c>
      <c r="N396" s="222" t="s">
        <v>43</v>
      </c>
      <c r="O396" s="86"/>
      <c r="P396" s="223">
        <f>O396*H396</f>
        <v>0</v>
      </c>
      <c r="Q396" s="223">
        <v>0</v>
      </c>
      <c r="R396" s="223">
        <f>Q396*H396</f>
        <v>0</v>
      </c>
      <c r="S396" s="223">
        <v>0</v>
      </c>
      <c r="T396" s="224">
        <f>S396*H396</f>
        <v>0</v>
      </c>
      <c r="U396" s="40"/>
      <c r="V396" s="40"/>
      <c r="W396" s="40"/>
      <c r="X396" s="40"/>
      <c r="Y396" s="40"/>
      <c r="Z396" s="40"/>
      <c r="AA396" s="40"/>
      <c r="AB396" s="40"/>
      <c r="AC396" s="40"/>
      <c r="AD396" s="40"/>
      <c r="AE396" s="40"/>
      <c r="AR396" s="225" t="s">
        <v>684</v>
      </c>
      <c r="AT396" s="225" t="s">
        <v>154</v>
      </c>
      <c r="AU396" s="225" t="s">
        <v>81</v>
      </c>
      <c r="AY396" s="19" t="s">
        <v>152</v>
      </c>
      <c r="BE396" s="226">
        <f>IF(N396="základní",J396,0)</f>
        <v>0</v>
      </c>
      <c r="BF396" s="226">
        <f>IF(N396="snížená",J396,0)</f>
        <v>0</v>
      </c>
      <c r="BG396" s="226">
        <f>IF(N396="zákl. přenesená",J396,0)</f>
        <v>0</v>
      </c>
      <c r="BH396" s="226">
        <f>IF(N396="sníž. přenesená",J396,0)</f>
        <v>0</v>
      </c>
      <c r="BI396" s="226">
        <f>IF(N396="nulová",J396,0)</f>
        <v>0</v>
      </c>
      <c r="BJ396" s="19" t="s">
        <v>79</v>
      </c>
      <c r="BK396" s="226">
        <f>ROUND(I396*H396,2)</f>
        <v>0</v>
      </c>
      <c r="BL396" s="19" t="s">
        <v>684</v>
      </c>
      <c r="BM396" s="225" t="s">
        <v>712</v>
      </c>
    </row>
    <row r="397" s="14" customFormat="1">
      <c r="A397" s="14"/>
      <c r="B397" s="243"/>
      <c r="C397" s="244"/>
      <c r="D397" s="234" t="s">
        <v>163</v>
      </c>
      <c r="E397" s="245" t="s">
        <v>19</v>
      </c>
      <c r="F397" s="246" t="s">
        <v>79</v>
      </c>
      <c r="G397" s="244"/>
      <c r="H397" s="247">
        <v>1</v>
      </c>
      <c r="I397" s="248"/>
      <c r="J397" s="244"/>
      <c r="K397" s="244"/>
      <c r="L397" s="249"/>
      <c r="M397" s="250"/>
      <c r="N397" s="251"/>
      <c r="O397" s="251"/>
      <c r="P397" s="251"/>
      <c r="Q397" s="251"/>
      <c r="R397" s="251"/>
      <c r="S397" s="251"/>
      <c r="T397" s="252"/>
      <c r="U397" s="14"/>
      <c r="V397" s="14"/>
      <c r="W397" s="14"/>
      <c r="X397" s="14"/>
      <c r="Y397" s="14"/>
      <c r="Z397" s="14"/>
      <c r="AA397" s="14"/>
      <c r="AB397" s="14"/>
      <c r="AC397" s="14"/>
      <c r="AD397" s="14"/>
      <c r="AE397" s="14"/>
      <c r="AT397" s="253" t="s">
        <v>163</v>
      </c>
      <c r="AU397" s="253" t="s">
        <v>81</v>
      </c>
      <c r="AV397" s="14" t="s">
        <v>81</v>
      </c>
      <c r="AW397" s="14" t="s">
        <v>33</v>
      </c>
      <c r="AX397" s="14" t="s">
        <v>79</v>
      </c>
      <c r="AY397" s="253" t="s">
        <v>152</v>
      </c>
    </row>
    <row r="398" s="2" customFormat="1" ht="16.5" customHeight="1">
      <c r="A398" s="40"/>
      <c r="B398" s="41"/>
      <c r="C398" s="214" t="s">
        <v>703</v>
      </c>
      <c r="D398" s="214" t="s">
        <v>154</v>
      </c>
      <c r="E398" s="215" t="s">
        <v>714</v>
      </c>
      <c r="F398" s="216" t="s">
        <v>715</v>
      </c>
      <c r="G398" s="217" t="s">
        <v>711</v>
      </c>
      <c r="H398" s="218">
        <v>1</v>
      </c>
      <c r="I398" s="219"/>
      <c r="J398" s="220">
        <f>ROUND(I398*H398,2)</f>
        <v>0</v>
      </c>
      <c r="K398" s="216" t="s">
        <v>19</v>
      </c>
      <c r="L398" s="46"/>
      <c r="M398" s="221" t="s">
        <v>19</v>
      </c>
      <c r="N398" s="222" t="s">
        <v>43</v>
      </c>
      <c r="O398" s="86"/>
      <c r="P398" s="223">
        <f>O398*H398</f>
        <v>0</v>
      </c>
      <c r="Q398" s="223">
        <v>0</v>
      </c>
      <c r="R398" s="223">
        <f>Q398*H398</f>
        <v>0</v>
      </c>
      <c r="S398" s="223">
        <v>0</v>
      </c>
      <c r="T398" s="224">
        <f>S398*H398</f>
        <v>0</v>
      </c>
      <c r="U398" s="40"/>
      <c r="V398" s="40"/>
      <c r="W398" s="40"/>
      <c r="X398" s="40"/>
      <c r="Y398" s="40"/>
      <c r="Z398" s="40"/>
      <c r="AA398" s="40"/>
      <c r="AB398" s="40"/>
      <c r="AC398" s="40"/>
      <c r="AD398" s="40"/>
      <c r="AE398" s="40"/>
      <c r="AR398" s="225" t="s">
        <v>684</v>
      </c>
      <c r="AT398" s="225" t="s">
        <v>154</v>
      </c>
      <c r="AU398" s="225" t="s">
        <v>81</v>
      </c>
      <c r="AY398" s="19" t="s">
        <v>152</v>
      </c>
      <c r="BE398" s="226">
        <f>IF(N398="základní",J398,0)</f>
        <v>0</v>
      </c>
      <c r="BF398" s="226">
        <f>IF(N398="snížená",J398,0)</f>
        <v>0</v>
      </c>
      <c r="BG398" s="226">
        <f>IF(N398="zákl. přenesená",J398,0)</f>
        <v>0</v>
      </c>
      <c r="BH398" s="226">
        <f>IF(N398="sníž. přenesená",J398,0)</f>
        <v>0</v>
      </c>
      <c r="BI398" s="226">
        <f>IF(N398="nulová",J398,0)</f>
        <v>0</v>
      </c>
      <c r="BJ398" s="19" t="s">
        <v>79</v>
      </c>
      <c r="BK398" s="226">
        <f>ROUND(I398*H398,2)</f>
        <v>0</v>
      </c>
      <c r="BL398" s="19" t="s">
        <v>684</v>
      </c>
      <c r="BM398" s="225" t="s">
        <v>716</v>
      </c>
    </row>
    <row r="399" s="13" customFormat="1">
      <c r="A399" s="13"/>
      <c r="B399" s="232"/>
      <c r="C399" s="233"/>
      <c r="D399" s="234" t="s">
        <v>163</v>
      </c>
      <c r="E399" s="235" t="s">
        <v>19</v>
      </c>
      <c r="F399" s="236" t="s">
        <v>717</v>
      </c>
      <c r="G399" s="233"/>
      <c r="H399" s="235" t="s">
        <v>19</v>
      </c>
      <c r="I399" s="237"/>
      <c r="J399" s="233"/>
      <c r="K399" s="233"/>
      <c r="L399" s="238"/>
      <c r="M399" s="239"/>
      <c r="N399" s="240"/>
      <c r="O399" s="240"/>
      <c r="P399" s="240"/>
      <c r="Q399" s="240"/>
      <c r="R399" s="240"/>
      <c r="S399" s="240"/>
      <c r="T399" s="241"/>
      <c r="U399" s="13"/>
      <c r="V399" s="13"/>
      <c r="W399" s="13"/>
      <c r="X399" s="13"/>
      <c r="Y399" s="13"/>
      <c r="Z399" s="13"/>
      <c r="AA399" s="13"/>
      <c r="AB399" s="13"/>
      <c r="AC399" s="13"/>
      <c r="AD399" s="13"/>
      <c r="AE399" s="13"/>
      <c r="AT399" s="242" t="s">
        <v>163</v>
      </c>
      <c r="AU399" s="242" t="s">
        <v>81</v>
      </c>
      <c r="AV399" s="13" t="s">
        <v>79</v>
      </c>
      <c r="AW399" s="13" t="s">
        <v>33</v>
      </c>
      <c r="AX399" s="13" t="s">
        <v>72</v>
      </c>
      <c r="AY399" s="242" t="s">
        <v>152</v>
      </c>
    </row>
    <row r="400" s="14" customFormat="1">
      <c r="A400" s="14"/>
      <c r="B400" s="243"/>
      <c r="C400" s="244"/>
      <c r="D400" s="234" t="s">
        <v>163</v>
      </c>
      <c r="E400" s="245" t="s">
        <v>19</v>
      </c>
      <c r="F400" s="246" t="s">
        <v>79</v>
      </c>
      <c r="G400" s="244"/>
      <c r="H400" s="247">
        <v>1</v>
      </c>
      <c r="I400" s="248"/>
      <c r="J400" s="244"/>
      <c r="K400" s="244"/>
      <c r="L400" s="249"/>
      <c r="M400" s="250"/>
      <c r="N400" s="251"/>
      <c r="O400" s="251"/>
      <c r="P400" s="251"/>
      <c r="Q400" s="251"/>
      <c r="R400" s="251"/>
      <c r="S400" s="251"/>
      <c r="T400" s="252"/>
      <c r="U400" s="14"/>
      <c r="V400" s="14"/>
      <c r="W400" s="14"/>
      <c r="X400" s="14"/>
      <c r="Y400" s="14"/>
      <c r="Z400" s="14"/>
      <c r="AA400" s="14"/>
      <c r="AB400" s="14"/>
      <c r="AC400" s="14"/>
      <c r="AD400" s="14"/>
      <c r="AE400" s="14"/>
      <c r="AT400" s="253" t="s">
        <v>163</v>
      </c>
      <c r="AU400" s="253" t="s">
        <v>81</v>
      </c>
      <c r="AV400" s="14" t="s">
        <v>81</v>
      </c>
      <c r="AW400" s="14" t="s">
        <v>33</v>
      </c>
      <c r="AX400" s="14" t="s">
        <v>79</v>
      </c>
      <c r="AY400" s="253" t="s">
        <v>152</v>
      </c>
    </row>
    <row r="401" s="2" customFormat="1" ht="16.5" customHeight="1">
      <c r="A401" s="40"/>
      <c r="B401" s="41"/>
      <c r="C401" s="214" t="s">
        <v>708</v>
      </c>
      <c r="D401" s="214" t="s">
        <v>154</v>
      </c>
      <c r="E401" s="215" t="s">
        <v>719</v>
      </c>
      <c r="F401" s="216" t="s">
        <v>720</v>
      </c>
      <c r="G401" s="217" t="s">
        <v>157</v>
      </c>
      <c r="H401" s="218">
        <v>1</v>
      </c>
      <c r="I401" s="219"/>
      <c r="J401" s="220">
        <f>ROUND(I401*H401,2)</f>
        <v>0</v>
      </c>
      <c r="K401" s="216" t="s">
        <v>19</v>
      </c>
      <c r="L401" s="46"/>
      <c r="M401" s="221" t="s">
        <v>19</v>
      </c>
      <c r="N401" s="222" t="s">
        <v>43</v>
      </c>
      <c r="O401" s="86"/>
      <c r="P401" s="223">
        <f>O401*H401</f>
        <v>0</v>
      </c>
      <c r="Q401" s="223">
        <v>0</v>
      </c>
      <c r="R401" s="223">
        <f>Q401*H401</f>
        <v>0</v>
      </c>
      <c r="S401" s="223">
        <v>0</v>
      </c>
      <c r="T401" s="224">
        <f>S401*H401</f>
        <v>0</v>
      </c>
      <c r="U401" s="40"/>
      <c r="V401" s="40"/>
      <c r="W401" s="40"/>
      <c r="X401" s="40"/>
      <c r="Y401" s="40"/>
      <c r="Z401" s="40"/>
      <c r="AA401" s="40"/>
      <c r="AB401" s="40"/>
      <c r="AC401" s="40"/>
      <c r="AD401" s="40"/>
      <c r="AE401" s="40"/>
      <c r="AR401" s="225" t="s">
        <v>684</v>
      </c>
      <c r="AT401" s="225" t="s">
        <v>154</v>
      </c>
      <c r="AU401" s="225" t="s">
        <v>81</v>
      </c>
      <c r="AY401" s="19" t="s">
        <v>152</v>
      </c>
      <c r="BE401" s="226">
        <f>IF(N401="základní",J401,0)</f>
        <v>0</v>
      </c>
      <c r="BF401" s="226">
        <f>IF(N401="snížená",J401,0)</f>
        <v>0</v>
      </c>
      <c r="BG401" s="226">
        <f>IF(N401="zákl. přenesená",J401,0)</f>
        <v>0</v>
      </c>
      <c r="BH401" s="226">
        <f>IF(N401="sníž. přenesená",J401,0)</f>
        <v>0</v>
      </c>
      <c r="BI401" s="226">
        <f>IF(N401="nulová",J401,0)</f>
        <v>0</v>
      </c>
      <c r="BJ401" s="19" t="s">
        <v>79</v>
      </c>
      <c r="BK401" s="226">
        <f>ROUND(I401*H401,2)</f>
        <v>0</v>
      </c>
      <c r="BL401" s="19" t="s">
        <v>684</v>
      </c>
      <c r="BM401" s="225" t="s">
        <v>721</v>
      </c>
    </row>
    <row r="402" s="12" customFormat="1" ht="22.8" customHeight="1">
      <c r="A402" s="12"/>
      <c r="B402" s="198"/>
      <c r="C402" s="199"/>
      <c r="D402" s="200" t="s">
        <v>71</v>
      </c>
      <c r="E402" s="212" t="s">
        <v>722</v>
      </c>
      <c r="F402" s="212" t="s">
        <v>723</v>
      </c>
      <c r="G402" s="199"/>
      <c r="H402" s="199"/>
      <c r="I402" s="202"/>
      <c r="J402" s="213">
        <f>BK402</f>
        <v>0</v>
      </c>
      <c r="K402" s="199"/>
      <c r="L402" s="204"/>
      <c r="M402" s="205"/>
      <c r="N402" s="206"/>
      <c r="O402" s="206"/>
      <c r="P402" s="207">
        <f>P403</f>
        <v>0</v>
      </c>
      <c r="Q402" s="206"/>
      <c r="R402" s="207">
        <f>R403</f>
        <v>0</v>
      </c>
      <c r="S402" s="206"/>
      <c r="T402" s="208">
        <f>T403</f>
        <v>0</v>
      </c>
      <c r="U402" s="12"/>
      <c r="V402" s="12"/>
      <c r="W402" s="12"/>
      <c r="X402" s="12"/>
      <c r="Y402" s="12"/>
      <c r="Z402" s="12"/>
      <c r="AA402" s="12"/>
      <c r="AB402" s="12"/>
      <c r="AC402" s="12"/>
      <c r="AD402" s="12"/>
      <c r="AE402" s="12"/>
      <c r="AR402" s="209" t="s">
        <v>179</v>
      </c>
      <c r="AT402" s="210" t="s">
        <v>71</v>
      </c>
      <c r="AU402" s="210" t="s">
        <v>79</v>
      </c>
      <c r="AY402" s="209" t="s">
        <v>152</v>
      </c>
      <c r="BK402" s="211">
        <f>BK403</f>
        <v>0</v>
      </c>
    </row>
    <row r="403" s="2" customFormat="1" ht="16.5" customHeight="1">
      <c r="A403" s="40"/>
      <c r="B403" s="41"/>
      <c r="C403" s="214" t="s">
        <v>713</v>
      </c>
      <c r="D403" s="214" t="s">
        <v>154</v>
      </c>
      <c r="E403" s="215" t="s">
        <v>725</v>
      </c>
      <c r="F403" s="216" t="s">
        <v>726</v>
      </c>
      <c r="G403" s="217" t="s">
        <v>706</v>
      </c>
      <c r="H403" s="218">
        <v>4</v>
      </c>
      <c r="I403" s="219"/>
      <c r="J403" s="220">
        <f>ROUND(I403*H403,2)</f>
        <v>0</v>
      </c>
      <c r="K403" s="216" t="s">
        <v>19</v>
      </c>
      <c r="L403" s="46"/>
      <c r="M403" s="275" t="s">
        <v>19</v>
      </c>
      <c r="N403" s="276" t="s">
        <v>43</v>
      </c>
      <c r="O403" s="277"/>
      <c r="P403" s="278">
        <f>O403*H403</f>
        <v>0</v>
      </c>
      <c r="Q403" s="278">
        <v>0</v>
      </c>
      <c r="R403" s="278">
        <f>Q403*H403</f>
        <v>0</v>
      </c>
      <c r="S403" s="278">
        <v>0</v>
      </c>
      <c r="T403" s="279">
        <f>S403*H403</f>
        <v>0</v>
      </c>
      <c r="U403" s="40"/>
      <c r="V403" s="40"/>
      <c r="W403" s="40"/>
      <c r="X403" s="40"/>
      <c r="Y403" s="40"/>
      <c r="Z403" s="40"/>
      <c r="AA403" s="40"/>
      <c r="AB403" s="40"/>
      <c r="AC403" s="40"/>
      <c r="AD403" s="40"/>
      <c r="AE403" s="40"/>
      <c r="AR403" s="225" t="s">
        <v>684</v>
      </c>
      <c r="AT403" s="225" t="s">
        <v>154</v>
      </c>
      <c r="AU403" s="225" t="s">
        <v>81</v>
      </c>
      <c r="AY403" s="19" t="s">
        <v>152</v>
      </c>
      <c r="BE403" s="226">
        <f>IF(N403="základní",J403,0)</f>
        <v>0</v>
      </c>
      <c r="BF403" s="226">
        <f>IF(N403="snížená",J403,0)</f>
        <v>0</v>
      </c>
      <c r="BG403" s="226">
        <f>IF(N403="zákl. přenesená",J403,0)</f>
        <v>0</v>
      </c>
      <c r="BH403" s="226">
        <f>IF(N403="sníž. přenesená",J403,0)</f>
        <v>0</v>
      </c>
      <c r="BI403" s="226">
        <f>IF(N403="nulová",J403,0)</f>
        <v>0</v>
      </c>
      <c r="BJ403" s="19" t="s">
        <v>79</v>
      </c>
      <c r="BK403" s="226">
        <f>ROUND(I403*H403,2)</f>
        <v>0</v>
      </c>
      <c r="BL403" s="19" t="s">
        <v>684</v>
      </c>
      <c r="BM403" s="225" t="s">
        <v>727</v>
      </c>
    </row>
    <row r="404" s="2" customFormat="1" ht="6.96" customHeight="1">
      <c r="A404" s="40"/>
      <c r="B404" s="61"/>
      <c r="C404" s="62"/>
      <c r="D404" s="62"/>
      <c r="E404" s="62"/>
      <c r="F404" s="62"/>
      <c r="G404" s="62"/>
      <c r="H404" s="62"/>
      <c r="I404" s="62"/>
      <c r="J404" s="62"/>
      <c r="K404" s="62"/>
      <c r="L404" s="46"/>
      <c r="M404" s="40"/>
      <c r="O404" s="40"/>
      <c r="P404" s="40"/>
      <c r="Q404" s="40"/>
      <c r="R404" s="40"/>
      <c r="S404" s="40"/>
      <c r="T404" s="40"/>
      <c r="U404" s="40"/>
      <c r="V404" s="40"/>
      <c r="W404" s="40"/>
      <c r="X404" s="40"/>
      <c r="Y404" s="40"/>
      <c r="Z404" s="40"/>
      <c r="AA404" s="40"/>
      <c r="AB404" s="40"/>
      <c r="AC404" s="40"/>
      <c r="AD404" s="40"/>
      <c r="AE404" s="40"/>
    </row>
  </sheetData>
  <sheetProtection sheet="1" autoFilter="0" formatColumns="0" formatRows="0" objects="1" scenarios="1" spinCount="100000" saltValue="78rTgBt/ULSLnfY3B56+djFhR6RNn66ZYle4FgWdp2gbe4jJlnB/r2bzIVfkdNNgjFIp0iggLJe50Uhi3RhYPw==" hashValue="eAvP8yfmk8XPVvr42paBQ2BQtRc5s1g1sKWpXwsAiAXzKA+7s7rIDHEXr4+saLDYog59ouuZa3KYi4CMgNJD8w==" algorithmName="SHA-512" password="CD09"/>
  <autoFilter ref="C99:K403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88:H88"/>
    <mergeCell ref="E90:H90"/>
    <mergeCell ref="E92:H92"/>
    <mergeCell ref="L2:V2"/>
  </mergeCells>
  <hyperlinks>
    <hyperlink ref="F104" r:id="rId1" display="https://podminky.urs.cz/item/CS_URS_2024_01/112101121"/>
    <hyperlink ref="F108" r:id="rId2" display="https://podminky.urs.cz/item/CS_URS_2024_01/112251101"/>
    <hyperlink ref="F112" r:id="rId3" display="https://podminky.urs.cz/item/CS_URS_2024_01/113106123"/>
    <hyperlink ref="F116" r:id="rId4" display="https://podminky.urs.cz/item/CS_URS_2024_01/113107162"/>
    <hyperlink ref="F120" r:id="rId5" display="https://podminky.urs.cz/item/CS_URS_2024_01/113107223"/>
    <hyperlink ref="F124" r:id="rId6" display="https://podminky.urs.cz/item/CS_URS_2024_01/113107243"/>
    <hyperlink ref="F128" r:id="rId7" display="https://podminky.urs.cz/item/CS_URS_2024_01/113107323"/>
    <hyperlink ref="F135" r:id="rId8" display="https://podminky.urs.cz/item/CS_URS_2024_01/113107332"/>
    <hyperlink ref="F139" r:id="rId9" display="https://podminky.urs.cz/item/CS_URS_2024_01/113154114"/>
    <hyperlink ref="F141" r:id="rId10" display="https://podminky.urs.cz/item/CS_URS_2024_01/113201112"/>
    <hyperlink ref="F144" r:id="rId11" display="https://podminky.urs.cz/item/CS_URS_2024_01/121151113"/>
    <hyperlink ref="F146" r:id="rId12" display="https://podminky.urs.cz/item/CS_URS_2024_01/122251104"/>
    <hyperlink ref="F153" r:id="rId13" display="https://podminky.urs.cz/item/CS_URS_2024_01/132251103"/>
    <hyperlink ref="F157" r:id="rId14" display="https://podminky.urs.cz/item/CS_URS_2024_01/162751117"/>
    <hyperlink ref="F163" r:id="rId15" display="https://podminky.urs.cz/item/CS_URS_2024_01/162751119"/>
    <hyperlink ref="F166" r:id="rId16" display="https://podminky.urs.cz/item/CS_URS_2024_01/167151111"/>
    <hyperlink ref="F168" r:id="rId17" display="https://podminky.urs.cz/item/CS_URS_2024_01/171151112"/>
    <hyperlink ref="F175" r:id="rId18" display="https://podminky.urs.cz/item/CS_URS_2024_01/171201231"/>
    <hyperlink ref="F178" r:id="rId19" display="https://podminky.urs.cz/item/CS_URS_2024_01/171251201"/>
    <hyperlink ref="F181" r:id="rId20" display="https://podminky.urs.cz/item/CS_URS_2024_01/181411131"/>
    <hyperlink ref="F186" r:id="rId21" display="https://podminky.urs.cz/item/CS_URS_2024_01/181951112"/>
    <hyperlink ref="F190" r:id="rId22" display="https://podminky.urs.cz/item/CS_URS_2024_01/182303111"/>
    <hyperlink ref="F221" r:id="rId23" display="https://podminky.urs.cz/item/CS_URS_2024_01/212752411"/>
    <hyperlink ref="F225" r:id="rId24" display="https://podminky.urs.cz/item/CS_URS_2024_01/561051111"/>
    <hyperlink ref="F235" r:id="rId25" display="https://podminky.urs.cz/item/CS_URS_2024_01/564851111"/>
    <hyperlink ref="F247" r:id="rId26" display="https://podminky.urs.cz/item/CS_URS_2024_01/564861111"/>
    <hyperlink ref="F256" r:id="rId27" display="https://podminky.urs.cz/item/CS_URS_2024_01/565135101"/>
    <hyperlink ref="F260" r:id="rId28" display="https://podminky.urs.cz/item/CS_URS_2024_01/573211106"/>
    <hyperlink ref="F264" r:id="rId29" display="https://podminky.urs.cz/item/CS_URS_2024_01/573231106"/>
    <hyperlink ref="F268" r:id="rId30" display="https://podminky.urs.cz/item/CS_URS_2024_01/577134031"/>
    <hyperlink ref="F272" r:id="rId31" display="https://podminky.urs.cz/item/CS_URS_2024_01/577154141"/>
    <hyperlink ref="F276" r:id="rId32" display="https://podminky.urs.cz/item/CS_URS_2024_01/596211113"/>
    <hyperlink ref="F286" r:id="rId33" display="https://podminky.urs.cz/item/CS_URS_2024_01/596212212"/>
    <hyperlink ref="F296" r:id="rId34" display="https://podminky.urs.cz/item/CS_URS_2024_01/596412212"/>
    <hyperlink ref="F304" r:id="rId35" display="https://podminky.urs.cz/item/CS_URS_2024_01/915231112"/>
    <hyperlink ref="F335" r:id="rId36" display="https://podminky.urs.cz/item/CS_URS_2024_01/916231213"/>
    <hyperlink ref="F341" r:id="rId37" display="https://podminky.urs.cz/item/CS_URS_2024_01/919122132"/>
    <hyperlink ref="F343" r:id="rId38" display="https://podminky.urs.cz/item/CS_URS_2024_01/919735113"/>
    <hyperlink ref="F347" r:id="rId39" display="https://podminky.urs.cz/item/CS_URS_2024_01/997221571"/>
    <hyperlink ref="F354" r:id="rId40" display="https://podminky.urs.cz/item/CS_URS_2024_01/997221579"/>
    <hyperlink ref="F357" r:id="rId41" display="https://podminky.urs.cz/item/CS_URS_2024_01/997221612"/>
    <hyperlink ref="F360" r:id="rId42" display="https://podminky.urs.cz/item/CS_URS_2024_01/997221861"/>
    <hyperlink ref="F363" r:id="rId43" display="https://podminky.urs.cz/item/CS_URS_2024_01/997221873"/>
    <hyperlink ref="F366" r:id="rId44" display="https://podminky.urs.cz/item/CS_URS_2024_01/997221875"/>
    <hyperlink ref="F370" r:id="rId45" display="https://podminky.urs.cz/item/CS_URS_2024_01/998225111"/>
    <hyperlink ref="F374" r:id="rId46" display="https://podminky.urs.cz/item/CS_URS_2024_01/711161273"/>
    <hyperlink ref="F380" r:id="rId47" display="https://podminky.urs.cz/item/CS_URS_2024_01/998711101"/>
    <hyperlink ref="F383" r:id="rId48" display="https://podminky.urs.cz/item/CS_URS_2024_01/HZS1292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49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100</v>
      </c>
    </row>
    <row r="3" s="1" customFormat="1" ht="6.96" customHeight="1">
      <c r="B3" s="140"/>
      <c r="C3" s="141"/>
      <c r="D3" s="141"/>
      <c r="E3" s="141"/>
      <c r="F3" s="141"/>
      <c r="G3" s="141"/>
      <c r="H3" s="141"/>
      <c r="I3" s="141"/>
      <c r="J3" s="141"/>
      <c r="K3" s="141"/>
      <c r="L3" s="22"/>
      <c r="AT3" s="19" t="s">
        <v>81</v>
      </c>
    </row>
    <row r="4" s="1" customFormat="1" ht="24.96" customHeight="1">
      <c r="B4" s="22"/>
      <c r="D4" s="142" t="s">
        <v>113</v>
      </c>
      <c r="L4" s="22"/>
      <c r="M4" s="14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44" t="s">
        <v>16</v>
      </c>
      <c r="L6" s="22"/>
    </row>
    <row r="7" s="1" customFormat="1" ht="16.5" customHeight="1">
      <c r="B7" s="22"/>
      <c r="E7" s="145" t="str">
        <f>'Rekapitulace stavby'!K6</f>
        <v>Tuchlovice, oprava místních komunikací - lokalita východ</v>
      </c>
      <c r="F7" s="144"/>
      <c r="G7" s="144"/>
      <c r="H7" s="144"/>
      <c r="L7" s="22"/>
    </row>
    <row r="8" s="1" customFormat="1" ht="12" customHeight="1">
      <c r="B8" s="22"/>
      <c r="D8" s="144" t="s">
        <v>114</v>
      </c>
      <c r="L8" s="22"/>
    </row>
    <row r="9" s="2" customFormat="1" ht="16.5" customHeight="1">
      <c r="A9" s="40"/>
      <c r="B9" s="46"/>
      <c r="C9" s="40"/>
      <c r="D9" s="40"/>
      <c r="E9" s="145" t="s">
        <v>1220</v>
      </c>
      <c r="F9" s="40"/>
      <c r="G9" s="40"/>
      <c r="H9" s="40"/>
      <c r="I9" s="40"/>
      <c r="J9" s="40"/>
      <c r="K9" s="40"/>
      <c r="L9" s="14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 ht="12" customHeight="1">
      <c r="A10" s="40"/>
      <c r="B10" s="46"/>
      <c r="C10" s="40"/>
      <c r="D10" s="144" t="s">
        <v>116</v>
      </c>
      <c r="E10" s="40"/>
      <c r="F10" s="40"/>
      <c r="G10" s="40"/>
      <c r="H10" s="40"/>
      <c r="I10" s="40"/>
      <c r="J10" s="40"/>
      <c r="K10" s="40"/>
      <c r="L10" s="14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6.5" customHeight="1">
      <c r="A11" s="40"/>
      <c r="B11" s="46"/>
      <c r="C11" s="40"/>
      <c r="D11" s="40"/>
      <c r="E11" s="147" t="s">
        <v>1298</v>
      </c>
      <c r="F11" s="40"/>
      <c r="G11" s="40"/>
      <c r="H11" s="40"/>
      <c r="I11" s="40"/>
      <c r="J11" s="40"/>
      <c r="K11" s="40"/>
      <c r="L11" s="14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>
      <c r="A12" s="40"/>
      <c r="B12" s="46"/>
      <c r="C12" s="40"/>
      <c r="D12" s="40"/>
      <c r="E12" s="40"/>
      <c r="F12" s="40"/>
      <c r="G12" s="40"/>
      <c r="H12" s="40"/>
      <c r="I12" s="40"/>
      <c r="J12" s="40"/>
      <c r="K12" s="40"/>
      <c r="L12" s="14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2" customHeight="1">
      <c r="A13" s="40"/>
      <c r="B13" s="46"/>
      <c r="C13" s="40"/>
      <c r="D13" s="144" t="s">
        <v>18</v>
      </c>
      <c r="E13" s="40"/>
      <c r="F13" s="135" t="s">
        <v>19</v>
      </c>
      <c r="G13" s="40"/>
      <c r="H13" s="40"/>
      <c r="I13" s="144" t="s">
        <v>20</v>
      </c>
      <c r="J13" s="135" t="s">
        <v>19</v>
      </c>
      <c r="K13" s="40"/>
      <c r="L13" s="14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44" t="s">
        <v>21</v>
      </c>
      <c r="E14" s="40"/>
      <c r="F14" s="135" t="s">
        <v>22</v>
      </c>
      <c r="G14" s="40"/>
      <c r="H14" s="40"/>
      <c r="I14" s="144" t="s">
        <v>23</v>
      </c>
      <c r="J14" s="148" t="str">
        <f>'Rekapitulace stavby'!AN8</f>
        <v>14. 3. 2024</v>
      </c>
      <c r="K14" s="40"/>
      <c r="L14" s="14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0.8" customHeight="1">
      <c r="A15" s="40"/>
      <c r="B15" s="46"/>
      <c r="C15" s="40"/>
      <c r="D15" s="40"/>
      <c r="E15" s="40"/>
      <c r="F15" s="40"/>
      <c r="G15" s="40"/>
      <c r="H15" s="40"/>
      <c r="I15" s="40"/>
      <c r="J15" s="40"/>
      <c r="K15" s="40"/>
      <c r="L15" s="14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12" customHeight="1">
      <c r="A16" s="40"/>
      <c r="B16" s="46"/>
      <c r="C16" s="40"/>
      <c r="D16" s="144" t="s">
        <v>25</v>
      </c>
      <c r="E16" s="40"/>
      <c r="F16" s="40"/>
      <c r="G16" s="40"/>
      <c r="H16" s="40"/>
      <c r="I16" s="144" t="s">
        <v>26</v>
      </c>
      <c r="J16" s="135" t="s">
        <v>19</v>
      </c>
      <c r="K16" s="40"/>
      <c r="L16" s="14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8" customHeight="1">
      <c r="A17" s="40"/>
      <c r="B17" s="46"/>
      <c r="C17" s="40"/>
      <c r="D17" s="40"/>
      <c r="E17" s="135" t="s">
        <v>27</v>
      </c>
      <c r="F17" s="40"/>
      <c r="G17" s="40"/>
      <c r="H17" s="40"/>
      <c r="I17" s="144" t="s">
        <v>28</v>
      </c>
      <c r="J17" s="135" t="s">
        <v>19</v>
      </c>
      <c r="K17" s="40"/>
      <c r="L17" s="14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6.96" customHeight="1">
      <c r="A18" s="40"/>
      <c r="B18" s="46"/>
      <c r="C18" s="40"/>
      <c r="D18" s="40"/>
      <c r="E18" s="40"/>
      <c r="F18" s="40"/>
      <c r="G18" s="40"/>
      <c r="H18" s="40"/>
      <c r="I18" s="40"/>
      <c r="J18" s="40"/>
      <c r="K18" s="40"/>
      <c r="L18" s="14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12" customHeight="1">
      <c r="A19" s="40"/>
      <c r="B19" s="46"/>
      <c r="C19" s="40"/>
      <c r="D19" s="144" t="s">
        <v>29</v>
      </c>
      <c r="E19" s="40"/>
      <c r="F19" s="40"/>
      <c r="G19" s="40"/>
      <c r="H19" s="40"/>
      <c r="I19" s="144" t="s">
        <v>26</v>
      </c>
      <c r="J19" s="35" t="str">
        <f>'Rekapitulace stavby'!AN13</f>
        <v>Vyplň údaj</v>
      </c>
      <c r="K19" s="40"/>
      <c r="L19" s="14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8" customHeight="1">
      <c r="A20" s="40"/>
      <c r="B20" s="46"/>
      <c r="C20" s="40"/>
      <c r="D20" s="40"/>
      <c r="E20" s="35" t="str">
        <f>'Rekapitulace stavby'!E14</f>
        <v>Vyplň údaj</v>
      </c>
      <c r="F20" s="135"/>
      <c r="G20" s="135"/>
      <c r="H20" s="135"/>
      <c r="I20" s="144" t="s">
        <v>28</v>
      </c>
      <c r="J20" s="35" t="str">
        <f>'Rekapitulace stavby'!AN14</f>
        <v>Vyplň údaj</v>
      </c>
      <c r="K20" s="40"/>
      <c r="L20" s="14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6.96" customHeight="1">
      <c r="A21" s="40"/>
      <c r="B21" s="46"/>
      <c r="C21" s="40"/>
      <c r="D21" s="40"/>
      <c r="E21" s="40"/>
      <c r="F21" s="40"/>
      <c r="G21" s="40"/>
      <c r="H21" s="40"/>
      <c r="I21" s="40"/>
      <c r="J21" s="40"/>
      <c r="K21" s="40"/>
      <c r="L21" s="14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12" customHeight="1">
      <c r="A22" s="40"/>
      <c r="B22" s="46"/>
      <c r="C22" s="40"/>
      <c r="D22" s="144" t="s">
        <v>31</v>
      </c>
      <c r="E22" s="40"/>
      <c r="F22" s="40"/>
      <c r="G22" s="40"/>
      <c r="H22" s="40"/>
      <c r="I22" s="144" t="s">
        <v>26</v>
      </c>
      <c r="J22" s="135" t="s">
        <v>19</v>
      </c>
      <c r="K22" s="40"/>
      <c r="L22" s="14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8" customHeight="1">
      <c r="A23" s="40"/>
      <c r="B23" s="46"/>
      <c r="C23" s="40"/>
      <c r="D23" s="40"/>
      <c r="E23" s="135" t="s">
        <v>32</v>
      </c>
      <c r="F23" s="40"/>
      <c r="G23" s="40"/>
      <c r="H23" s="40"/>
      <c r="I23" s="144" t="s">
        <v>28</v>
      </c>
      <c r="J23" s="135" t="s">
        <v>19</v>
      </c>
      <c r="K23" s="40"/>
      <c r="L23" s="14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6.96" customHeight="1">
      <c r="A24" s="40"/>
      <c r="B24" s="46"/>
      <c r="C24" s="40"/>
      <c r="D24" s="40"/>
      <c r="E24" s="40"/>
      <c r="F24" s="40"/>
      <c r="G24" s="40"/>
      <c r="H24" s="40"/>
      <c r="I24" s="40"/>
      <c r="J24" s="40"/>
      <c r="K24" s="40"/>
      <c r="L24" s="14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12" customHeight="1">
      <c r="A25" s="40"/>
      <c r="B25" s="46"/>
      <c r="C25" s="40"/>
      <c r="D25" s="144" t="s">
        <v>34</v>
      </c>
      <c r="E25" s="40"/>
      <c r="F25" s="40"/>
      <c r="G25" s="40"/>
      <c r="H25" s="40"/>
      <c r="I25" s="144" t="s">
        <v>26</v>
      </c>
      <c r="J25" s="135" t="s">
        <v>19</v>
      </c>
      <c r="K25" s="40"/>
      <c r="L25" s="14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8" customHeight="1">
      <c r="A26" s="40"/>
      <c r="B26" s="46"/>
      <c r="C26" s="40"/>
      <c r="D26" s="40"/>
      <c r="E26" s="135" t="s">
        <v>35</v>
      </c>
      <c r="F26" s="40"/>
      <c r="G26" s="40"/>
      <c r="H26" s="40"/>
      <c r="I26" s="144" t="s">
        <v>28</v>
      </c>
      <c r="J26" s="135" t="s">
        <v>19</v>
      </c>
      <c r="K26" s="40"/>
      <c r="L26" s="14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2" customFormat="1" ht="6.96" customHeight="1">
      <c r="A27" s="40"/>
      <c r="B27" s="46"/>
      <c r="C27" s="40"/>
      <c r="D27" s="40"/>
      <c r="E27" s="40"/>
      <c r="F27" s="40"/>
      <c r="G27" s="40"/>
      <c r="H27" s="40"/>
      <c r="I27" s="40"/>
      <c r="J27" s="40"/>
      <c r="K27" s="40"/>
      <c r="L27" s="146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</row>
    <row r="28" s="2" customFormat="1" ht="12" customHeight="1">
      <c r="A28" s="40"/>
      <c r="B28" s="46"/>
      <c r="C28" s="40"/>
      <c r="D28" s="144" t="s">
        <v>36</v>
      </c>
      <c r="E28" s="40"/>
      <c r="F28" s="40"/>
      <c r="G28" s="40"/>
      <c r="H28" s="40"/>
      <c r="I28" s="40"/>
      <c r="J28" s="40"/>
      <c r="K28" s="40"/>
      <c r="L28" s="14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8" customFormat="1" ht="16.5" customHeight="1">
      <c r="A29" s="149"/>
      <c r="B29" s="150"/>
      <c r="C29" s="149"/>
      <c r="D29" s="149"/>
      <c r="E29" s="151" t="s">
        <v>19</v>
      </c>
      <c r="F29" s="151"/>
      <c r="G29" s="151"/>
      <c r="H29" s="151"/>
      <c r="I29" s="149"/>
      <c r="J29" s="149"/>
      <c r="K29" s="149"/>
      <c r="L29" s="152"/>
      <c r="S29" s="149"/>
      <c r="T29" s="149"/>
      <c r="U29" s="149"/>
      <c r="V29" s="149"/>
      <c r="W29" s="149"/>
      <c r="X29" s="149"/>
      <c r="Y29" s="149"/>
      <c r="Z29" s="149"/>
      <c r="AA29" s="149"/>
      <c r="AB29" s="149"/>
      <c r="AC29" s="149"/>
      <c r="AD29" s="149"/>
      <c r="AE29" s="149"/>
    </row>
    <row r="30" s="2" customFormat="1" ht="6.96" customHeight="1">
      <c r="A30" s="40"/>
      <c r="B30" s="46"/>
      <c r="C30" s="40"/>
      <c r="D30" s="40"/>
      <c r="E30" s="40"/>
      <c r="F30" s="40"/>
      <c r="G30" s="40"/>
      <c r="H30" s="40"/>
      <c r="I30" s="40"/>
      <c r="J30" s="40"/>
      <c r="K30" s="40"/>
      <c r="L30" s="14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53"/>
      <c r="E31" s="153"/>
      <c r="F31" s="153"/>
      <c r="G31" s="153"/>
      <c r="H31" s="153"/>
      <c r="I31" s="153"/>
      <c r="J31" s="153"/>
      <c r="K31" s="153"/>
      <c r="L31" s="14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25.44" customHeight="1">
      <c r="A32" s="40"/>
      <c r="B32" s="46"/>
      <c r="C32" s="40"/>
      <c r="D32" s="154" t="s">
        <v>38</v>
      </c>
      <c r="E32" s="40"/>
      <c r="F32" s="40"/>
      <c r="G32" s="40"/>
      <c r="H32" s="40"/>
      <c r="I32" s="40"/>
      <c r="J32" s="155">
        <f>ROUND(J97, 2)</f>
        <v>0</v>
      </c>
      <c r="K32" s="40"/>
      <c r="L32" s="14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6.96" customHeight="1">
      <c r="A33" s="40"/>
      <c r="B33" s="46"/>
      <c r="C33" s="40"/>
      <c r="D33" s="153"/>
      <c r="E33" s="153"/>
      <c r="F33" s="153"/>
      <c r="G33" s="153"/>
      <c r="H33" s="153"/>
      <c r="I33" s="153"/>
      <c r="J33" s="153"/>
      <c r="K33" s="153"/>
      <c r="L33" s="14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40"/>
      <c r="F34" s="156" t="s">
        <v>40</v>
      </c>
      <c r="G34" s="40"/>
      <c r="H34" s="40"/>
      <c r="I34" s="156" t="s">
        <v>39</v>
      </c>
      <c r="J34" s="156" t="s">
        <v>41</v>
      </c>
      <c r="K34" s="40"/>
      <c r="L34" s="14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s="2" customFormat="1" ht="14.4" customHeight="1">
      <c r="A35" s="40"/>
      <c r="B35" s="46"/>
      <c r="C35" s="40"/>
      <c r="D35" s="157" t="s">
        <v>42</v>
      </c>
      <c r="E35" s="144" t="s">
        <v>43</v>
      </c>
      <c r="F35" s="158">
        <f>ROUND((SUM(BE97:BE261)),  2)</f>
        <v>0</v>
      </c>
      <c r="G35" s="40"/>
      <c r="H35" s="40"/>
      <c r="I35" s="159">
        <v>0.20999999999999999</v>
      </c>
      <c r="J35" s="158">
        <f>ROUND(((SUM(BE97:BE261))*I35),  2)</f>
        <v>0</v>
      </c>
      <c r="K35" s="40"/>
      <c r="L35" s="14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s="2" customFormat="1" ht="14.4" customHeight="1">
      <c r="A36" s="40"/>
      <c r="B36" s="46"/>
      <c r="C36" s="40"/>
      <c r="D36" s="40"/>
      <c r="E36" s="144" t="s">
        <v>44</v>
      </c>
      <c r="F36" s="158">
        <f>ROUND((SUM(BF97:BF261)),  2)</f>
        <v>0</v>
      </c>
      <c r="G36" s="40"/>
      <c r="H36" s="40"/>
      <c r="I36" s="159">
        <v>0.12</v>
      </c>
      <c r="J36" s="158">
        <f>ROUND(((SUM(BF97:BF261))*I36),  2)</f>
        <v>0</v>
      </c>
      <c r="K36" s="40"/>
      <c r="L36" s="14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44" t="s">
        <v>45</v>
      </c>
      <c r="F37" s="158">
        <f>ROUND((SUM(BG97:BG261)),  2)</f>
        <v>0</v>
      </c>
      <c r="G37" s="40"/>
      <c r="H37" s="40"/>
      <c r="I37" s="159">
        <v>0.20999999999999999</v>
      </c>
      <c r="J37" s="158">
        <f>0</f>
        <v>0</v>
      </c>
      <c r="K37" s="40"/>
      <c r="L37" s="14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hidden="1" s="2" customFormat="1" ht="14.4" customHeight="1">
      <c r="A38" s="40"/>
      <c r="B38" s="46"/>
      <c r="C38" s="40"/>
      <c r="D38" s="40"/>
      <c r="E38" s="144" t="s">
        <v>46</v>
      </c>
      <c r="F38" s="158">
        <f>ROUND((SUM(BH97:BH261)),  2)</f>
        <v>0</v>
      </c>
      <c r="G38" s="40"/>
      <c r="H38" s="40"/>
      <c r="I38" s="159">
        <v>0.12</v>
      </c>
      <c r="J38" s="158">
        <f>0</f>
        <v>0</v>
      </c>
      <c r="K38" s="40"/>
      <c r="L38" s="14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hidden="1" s="2" customFormat="1" ht="14.4" customHeight="1">
      <c r="A39" s="40"/>
      <c r="B39" s="46"/>
      <c r="C39" s="40"/>
      <c r="D39" s="40"/>
      <c r="E39" s="144" t="s">
        <v>47</v>
      </c>
      <c r="F39" s="158">
        <f>ROUND((SUM(BI97:BI261)),  2)</f>
        <v>0</v>
      </c>
      <c r="G39" s="40"/>
      <c r="H39" s="40"/>
      <c r="I39" s="159">
        <v>0</v>
      </c>
      <c r="J39" s="158">
        <f>0</f>
        <v>0</v>
      </c>
      <c r="K39" s="40"/>
      <c r="L39" s="14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6.96" customHeight="1">
      <c r="A40" s="40"/>
      <c r="B40" s="46"/>
      <c r="C40" s="40"/>
      <c r="D40" s="40"/>
      <c r="E40" s="40"/>
      <c r="F40" s="40"/>
      <c r="G40" s="40"/>
      <c r="H40" s="40"/>
      <c r="I40" s="40"/>
      <c r="J40" s="40"/>
      <c r="K40" s="40"/>
      <c r="L40" s="14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1" s="2" customFormat="1" ht="25.44" customHeight="1">
      <c r="A41" s="40"/>
      <c r="B41" s="46"/>
      <c r="C41" s="160"/>
      <c r="D41" s="161" t="s">
        <v>48</v>
      </c>
      <c r="E41" s="162"/>
      <c r="F41" s="162"/>
      <c r="G41" s="163" t="s">
        <v>49</v>
      </c>
      <c r="H41" s="164" t="s">
        <v>50</v>
      </c>
      <c r="I41" s="162"/>
      <c r="J41" s="165">
        <f>SUM(J32:J39)</f>
        <v>0</v>
      </c>
      <c r="K41" s="166"/>
      <c r="L41" s="146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</row>
    <row r="42" s="2" customFormat="1" ht="14.4" customHeight="1">
      <c r="A42" s="40"/>
      <c r="B42" s="167"/>
      <c r="C42" s="168"/>
      <c r="D42" s="168"/>
      <c r="E42" s="168"/>
      <c r="F42" s="168"/>
      <c r="G42" s="168"/>
      <c r="H42" s="168"/>
      <c r="I42" s="168"/>
      <c r="J42" s="168"/>
      <c r="K42" s="168"/>
      <c r="L42" s="146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</row>
    <row r="46" s="2" customFormat="1" ht="6.96" customHeight="1">
      <c r="A46" s="40"/>
      <c r="B46" s="169"/>
      <c r="C46" s="170"/>
      <c r="D46" s="170"/>
      <c r="E46" s="170"/>
      <c r="F46" s="170"/>
      <c r="G46" s="170"/>
      <c r="H46" s="170"/>
      <c r="I46" s="170"/>
      <c r="J46" s="170"/>
      <c r="K46" s="170"/>
      <c r="L46" s="14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24.96" customHeight="1">
      <c r="A47" s="40"/>
      <c r="B47" s="41"/>
      <c r="C47" s="25" t="s">
        <v>118</v>
      </c>
      <c r="D47" s="42"/>
      <c r="E47" s="42"/>
      <c r="F47" s="42"/>
      <c r="G47" s="42"/>
      <c r="H47" s="42"/>
      <c r="I47" s="42"/>
      <c r="J47" s="42"/>
      <c r="K47" s="42"/>
      <c r="L47" s="14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6.96" customHeight="1">
      <c r="A48" s="40"/>
      <c r="B48" s="41"/>
      <c r="C48" s="42"/>
      <c r="D48" s="42"/>
      <c r="E48" s="42"/>
      <c r="F48" s="42"/>
      <c r="G48" s="42"/>
      <c r="H48" s="42"/>
      <c r="I48" s="42"/>
      <c r="J48" s="42"/>
      <c r="K48" s="42"/>
      <c r="L48" s="14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16</v>
      </c>
      <c r="D49" s="42"/>
      <c r="E49" s="42"/>
      <c r="F49" s="42"/>
      <c r="G49" s="42"/>
      <c r="H49" s="42"/>
      <c r="I49" s="42"/>
      <c r="J49" s="42"/>
      <c r="K49" s="42"/>
      <c r="L49" s="14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171" t="str">
        <f>E7</f>
        <v>Tuchlovice, oprava místních komunikací - lokalita východ</v>
      </c>
      <c r="F50" s="34"/>
      <c r="G50" s="34"/>
      <c r="H50" s="34"/>
      <c r="I50" s="42"/>
      <c r="J50" s="42"/>
      <c r="K50" s="42"/>
      <c r="L50" s="14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1" customFormat="1" ht="12" customHeight="1">
      <c r="B51" s="23"/>
      <c r="C51" s="34" t="s">
        <v>114</v>
      </c>
      <c r="D51" s="24"/>
      <c r="E51" s="24"/>
      <c r="F51" s="24"/>
      <c r="G51" s="24"/>
      <c r="H51" s="24"/>
      <c r="I51" s="24"/>
      <c r="J51" s="24"/>
      <c r="K51" s="24"/>
      <c r="L51" s="22"/>
    </row>
    <row r="52" s="2" customFormat="1" ht="16.5" customHeight="1">
      <c r="A52" s="40"/>
      <c r="B52" s="41"/>
      <c r="C52" s="42"/>
      <c r="D52" s="42"/>
      <c r="E52" s="171" t="s">
        <v>1220</v>
      </c>
      <c r="F52" s="42"/>
      <c r="G52" s="42"/>
      <c r="H52" s="42"/>
      <c r="I52" s="42"/>
      <c r="J52" s="42"/>
      <c r="K52" s="42"/>
      <c r="L52" s="14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12" customHeight="1">
      <c r="A53" s="40"/>
      <c r="B53" s="41"/>
      <c r="C53" s="34" t="s">
        <v>116</v>
      </c>
      <c r="D53" s="42"/>
      <c r="E53" s="42"/>
      <c r="F53" s="42"/>
      <c r="G53" s="42"/>
      <c r="H53" s="42"/>
      <c r="I53" s="42"/>
      <c r="J53" s="42"/>
      <c r="K53" s="42"/>
      <c r="L53" s="14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6.5" customHeight="1">
      <c r="A54" s="40"/>
      <c r="B54" s="41"/>
      <c r="C54" s="42"/>
      <c r="D54" s="42"/>
      <c r="E54" s="71" t="str">
        <f>E11</f>
        <v>SO 102.2 - Kanalizace a odvodnění</v>
      </c>
      <c r="F54" s="42"/>
      <c r="G54" s="42"/>
      <c r="H54" s="42"/>
      <c r="I54" s="42"/>
      <c r="J54" s="42"/>
      <c r="K54" s="42"/>
      <c r="L54" s="14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6.96" customHeight="1">
      <c r="A55" s="40"/>
      <c r="B55" s="41"/>
      <c r="C55" s="42"/>
      <c r="D55" s="42"/>
      <c r="E55" s="42"/>
      <c r="F55" s="42"/>
      <c r="G55" s="42"/>
      <c r="H55" s="42"/>
      <c r="I55" s="42"/>
      <c r="J55" s="42"/>
      <c r="K55" s="42"/>
      <c r="L55" s="14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2" customHeight="1">
      <c r="A56" s="40"/>
      <c r="B56" s="41"/>
      <c r="C56" s="34" t="s">
        <v>21</v>
      </c>
      <c r="D56" s="42"/>
      <c r="E56" s="42"/>
      <c r="F56" s="29" t="str">
        <f>F14</f>
        <v>obec Tuchlovice</v>
      </c>
      <c r="G56" s="42"/>
      <c r="H56" s="42"/>
      <c r="I56" s="34" t="s">
        <v>23</v>
      </c>
      <c r="J56" s="74" t="str">
        <f>IF(J14="","",J14)</f>
        <v>14. 3. 2024</v>
      </c>
      <c r="K56" s="42"/>
      <c r="L56" s="14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6.96" customHeight="1">
      <c r="A57" s="40"/>
      <c r="B57" s="41"/>
      <c r="C57" s="42"/>
      <c r="D57" s="42"/>
      <c r="E57" s="42"/>
      <c r="F57" s="42"/>
      <c r="G57" s="42"/>
      <c r="H57" s="42"/>
      <c r="I57" s="42"/>
      <c r="J57" s="42"/>
      <c r="K57" s="42"/>
      <c r="L57" s="14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5.15" customHeight="1">
      <c r="A58" s="40"/>
      <c r="B58" s="41"/>
      <c r="C58" s="34" t="s">
        <v>25</v>
      </c>
      <c r="D58" s="42"/>
      <c r="E58" s="42"/>
      <c r="F58" s="29" t="str">
        <f>E17</f>
        <v>Obec Tuchlovice</v>
      </c>
      <c r="G58" s="42"/>
      <c r="H58" s="42"/>
      <c r="I58" s="34" t="s">
        <v>31</v>
      </c>
      <c r="J58" s="38" t="str">
        <f>E23</f>
        <v>PFProjekt s.r.o.</v>
      </c>
      <c r="K58" s="42"/>
      <c r="L58" s="14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15.15" customHeight="1">
      <c r="A59" s="40"/>
      <c r="B59" s="41"/>
      <c r="C59" s="34" t="s">
        <v>29</v>
      </c>
      <c r="D59" s="42"/>
      <c r="E59" s="42"/>
      <c r="F59" s="29" t="str">
        <f>IF(E20="","",E20)</f>
        <v>Vyplň údaj</v>
      </c>
      <c r="G59" s="42"/>
      <c r="H59" s="42"/>
      <c r="I59" s="34" t="s">
        <v>34</v>
      </c>
      <c r="J59" s="38" t="str">
        <f>E26</f>
        <v>Lukáš Novák</v>
      </c>
      <c r="K59" s="42"/>
      <c r="L59" s="14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</row>
    <row r="60" s="2" customFormat="1" ht="10.32" customHeight="1">
      <c r="A60" s="40"/>
      <c r="B60" s="41"/>
      <c r="C60" s="42"/>
      <c r="D60" s="42"/>
      <c r="E60" s="42"/>
      <c r="F60" s="42"/>
      <c r="G60" s="42"/>
      <c r="H60" s="42"/>
      <c r="I60" s="42"/>
      <c r="J60" s="42"/>
      <c r="K60" s="42"/>
      <c r="L60" s="146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</row>
    <row r="61" s="2" customFormat="1" ht="29.28" customHeight="1">
      <c r="A61" s="40"/>
      <c r="B61" s="41"/>
      <c r="C61" s="172" t="s">
        <v>119</v>
      </c>
      <c r="D61" s="173"/>
      <c r="E61" s="173"/>
      <c r="F61" s="173"/>
      <c r="G61" s="173"/>
      <c r="H61" s="173"/>
      <c r="I61" s="173"/>
      <c r="J61" s="174" t="s">
        <v>120</v>
      </c>
      <c r="K61" s="173"/>
      <c r="L61" s="146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</row>
    <row r="62" s="2" customFormat="1" ht="10.32" customHeight="1">
      <c r="A62" s="40"/>
      <c r="B62" s="41"/>
      <c r="C62" s="42"/>
      <c r="D62" s="42"/>
      <c r="E62" s="42"/>
      <c r="F62" s="42"/>
      <c r="G62" s="42"/>
      <c r="H62" s="42"/>
      <c r="I62" s="42"/>
      <c r="J62" s="42"/>
      <c r="K62" s="42"/>
      <c r="L62" s="146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</row>
    <row r="63" s="2" customFormat="1" ht="22.8" customHeight="1">
      <c r="A63" s="40"/>
      <c r="B63" s="41"/>
      <c r="C63" s="175" t="s">
        <v>70</v>
      </c>
      <c r="D63" s="42"/>
      <c r="E63" s="42"/>
      <c r="F63" s="42"/>
      <c r="G63" s="42"/>
      <c r="H63" s="42"/>
      <c r="I63" s="42"/>
      <c r="J63" s="104">
        <f>J97</f>
        <v>0</v>
      </c>
      <c r="K63" s="42"/>
      <c r="L63" s="146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U63" s="19" t="s">
        <v>121</v>
      </c>
    </row>
    <row r="64" s="9" customFormat="1" ht="24.96" customHeight="1">
      <c r="A64" s="9"/>
      <c r="B64" s="176"/>
      <c r="C64" s="177"/>
      <c r="D64" s="178" t="s">
        <v>122</v>
      </c>
      <c r="E64" s="179"/>
      <c r="F64" s="179"/>
      <c r="G64" s="179"/>
      <c r="H64" s="179"/>
      <c r="I64" s="179"/>
      <c r="J64" s="180">
        <f>J98</f>
        <v>0</v>
      </c>
      <c r="K64" s="177"/>
      <c r="L64" s="181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10" customFormat="1" ht="19.92" customHeight="1">
      <c r="A65" s="10"/>
      <c r="B65" s="182"/>
      <c r="C65" s="127"/>
      <c r="D65" s="183" t="s">
        <v>123</v>
      </c>
      <c r="E65" s="184"/>
      <c r="F65" s="184"/>
      <c r="G65" s="184"/>
      <c r="H65" s="184"/>
      <c r="I65" s="184"/>
      <c r="J65" s="185">
        <f>J99</f>
        <v>0</v>
      </c>
      <c r="K65" s="127"/>
      <c r="L65" s="186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82"/>
      <c r="C66" s="127"/>
      <c r="D66" s="183" t="s">
        <v>729</v>
      </c>
      <c r="E66" s="184"/>
      <c r="F66" s="184"/>
      <c r="G66" s="184"/>
      <c r="H66" s="184"/>
      <c r="I66" s="184"/>
      <c r="J66" s="185">
        <f>J143</f>
        <v>0</v>
      </c>
      <c r="K66" s="127"/>
      <c r="L66" s="186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82"/>
      <c r="C67" s="127"/>
      <c r="D67" s="183" t="s">
        <v>730</v>
      </c>
      <c r="E67" s="184"/>
      <c r="F67" s="184"/>
      <c r="G67" s="184"/>
      <c r="H67" s="184"/>
      <c r="I67" s="184"/>
      <c r="J67" s="185">
        <f>J149</f>
        <v>0</v>
      </c>
      <c r="K67" s="127"/>
      <c r="L67" s="186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82"/>
      <c r="C68" s="127"/>
      <c r="D68" s="183" t="s">
        <v>127</v>
      </c>
      <c r="E68" s="184"/>
      <c r="F68" s="184"/>
      <c r="G68" s="184"/>
      <c r="H68" s="184"/>
      <c r="I68" s="184"/>
      <c r="J68" s="185">
        <f>J223</f>
        <v>0</v>
      </c>
      <c r="K68" s="127"/>
      <c r="L68" s="186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82"/>
      <c r="C69" s="127"/>
      <c r="D69" s="183" t="s">
        <v>128</v>
      </c>
      <c r="E69" s="184"/>
      <c r="F69" s="184"/>
      <c r="G69" s="184"/>
      <c r="H69" s="184"/>
      <c r="I69" s="184"/>
      <c r="J69" s="185">
        <f>J232</f>
        <v>0</v>
      </c>
      <c r="K69" s="127"/>
      <c r="L69" s="186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9.92" customHeight="1">
      <c r="A70" s="10"/>
      <c r="B70" s="182"/>
      <c r="C70" s="127"/>
      <c r="D70" s="183" t="s">
        <v>129</v>
      </c>
      <c r="E70" s="184"/>
      <c r="F70" s="184"/>
      <c r="G70" s="184"/>
      <c r="H70" s="184"/>
      <c r="I70" s="184"/>
      <c r="J70" s="185">
        <f>J244</f>
        <v>0</v>
      </c>
      <c r="K70" s="127"/>
      <c r="L70" s="186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9" customFormat="1" ht="24.96" customHeight="1">
      <c r="A71" s="9"/>
      <c r="B71" s="176"/>
      <c r="C71" s="177"/>
      <c r="D71" s="178" t="s">
        <v>130</v>
      </c>
      <c r="E71" s="179"/>
      <c r="F71" s="179"/>
      <c r="G71" s="179"/>
      <c r="H71" s="179"/>
      <c r="I71" s="179"/>
      <c r="J71" s="180">
        <f>J247</f>
        <v>0</v>
      </c>
      <c r="K71" s="177"/>
      <c r="L71" s="181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</row>
    <row r="72" s="10" customFormat="1" ht="19.92" customHeight="1">
      <c r="A72" s="10"/>
      <c r="B72" s="182"/>
      <c r="C72" s="127"/>
      <c r="D72" s="183" t="s">
        <v>731</v>
      </c>
      <c r="E72" s="184"/>
      <c r="F72" s="184"/>
      <c r="G72" s="184"/>
      <c r="H72" s="184"/>
      <c r="I72" s="184"/>
      <c r="J72" s="185">
        <f>J248</f>
        <v>0</v>
      </c>
      <c r="K72" s="127"/>
      <c r="L72" s="186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</row>
    <row r="73" s="9" customFormat="1" ht="24.96" customHeight="1">
      <c r="A73" s="9"/>
      <c r="B73" s="176"/>
      <c r="C73" s="177"/>
      <c r="D73" s="178" t="s">
        <v>133</v>
      </c>
      <c r="E73" s="179"/>
      <c r="F73" s="179"/>
      <c r="G73" s="179"/>
      <c r="H73" s="179"/>
      <c r="I73" s="179"/>
      <c r="J73" s="180">
        <f>J253</f>
        <v>0</v>
      </c>
      <c r="K73" s="177"/>
      <c r="L73" s="181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</row>
    <row r="74" s="10" customFormat="1" ht="19.92" customHeight="1">
      <c r="A74" s="10"/>
      <c r="B74" s="182"/>
      <c r="C74" s="127"/>
      <c r="D74" s="183" t="s">
        <v>134</v>
      </c>
      <c r="E74" s="184"/>
      <c r="F74" s="184"/>
      <c r="G74" s="184"/>
      <c r="H74" s="184"/>
      <c r="I74" s="184"/>
      <c r="J74" s="185">
        <f>J254</f>
        <v>0</v>
      </c>
      <c r="K74" s="127"/>
      <c r="L74" s="186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</row>
    <row r="75" s="10" customFormat="1" ht="19.92" customHeight="1">
      <c r="A75" s="10"/>
      <c r="B75" s="182"/>
      <c r="C75" s="127"/>
      <c r="D75" s="183" t="s">
        <v>135</v>
      </c>
      <c r="E75" s="184"/>
      <c r="F75" s="184"/>
      <c r="G75" s="184"/>
      <c r="H75" s="184"/>
      <c r="I75" s="184"/>
      <c r="J75" s="185">
        <f>J260</f>
        <v>0</v>
      </c>
      <c r="K75" s="127"/>
      <c r="L75" s="186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</row>
    <row r="76" s="2" customFormat="1" ht="21.84" customHeight="1">
      <c r="A76" s="40"/>
      <c r="B76" s="41"/>
      <c r="C76" s="42"/>
      <c r="D76" s="42"/>
      <c r="E76" s="42"/>
      <c r="F76" s="42"/>
      <c r="G76" s="42"/>
      <c r="H76" s="42"/>
      <c r="I76" s="42"/>
      <c r="J76" s="42"/>
      <c r="K76" s="42"/>
      <c r="L76" s="146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6.96" customHeight="1">
      <c r="A77" s="40"/>
      <c r="B77" s="61"/>
      <c r="C77" s="62"/>
      <c r="D77" s="62"/>
      <c r="E77" s="62"/>
      <c r="F77" s="62"/>
      <c r="G77" s="62"/>
      <c r="H77" s="62"/>
      <c r="I77" s="62"/>
      <c r="J77" s="62"/>
      <c r="K77" s="62"/>
      <c r="L77" s="14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81" s="2" customFormat="1" ht="6.96" customHeight="1">
      <c r="A81" s="40"/>
      <c r="B81" s="63"/>
      <c r="C81" s="64"/>
      <c r="D81" s="64"/>
      <c r="E81" s="64"/>
      <c r="F81" s="64"/>
      <c r="G81" s="64"/>
      <c r="H81" s="64"/>
      <c r="I81" s="64"/>
      <c r="J81" s="64"/>
      <c r="K81" s="64"/>
      <c r="L81" s="146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24.96" customHeight="1">
      <c r="A82" s="40"/>
      <c r="B82" s="41"/>
      <c r="C82" s="25" t="s">
        <v>137</v>
      </c>
      <c r="D82" s="42"/>
      <c r="E82" s="42"/>
      <c r="F82" s="42"/>
      <c r="G82" s="42"/>
      <c r="H82" s="42"/>
      <c r="I82" s="42"/>
      <c r="J82" s="42"/>
      <c r="K82" s="42"/>
      <c r="L82" s="146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6.96" customHeight="1">
      <c r="A83" s="40"/>
      <c r="B83" s="41"/>
      <c r="C83" s="42"/>
      <c r="D83" s="42"/>
      <c r="E83" s="42"/>
      <c r="F83" s="42"/>
      <c r="G83" s="42"/>
      <c r="H83" s="42"/>
      <c r="I83" s="42"/>
      <c r="J83" s="42"/>
      <c r="K83" s="42"/>
      <c r="L83" s="146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12" customHeight="1">
      <c r="A84" s="40"/>
      <c r="B84" s="41"/>
      <c r="C84" s="34" t="s">
        <v>16</v>
      </c>
      <c r="D84" s="42"/>
      <c r="E84" s="42"/>
      <c r="F84" s="42"/>
      <c r="G84" s="42"/>
      <c r="H84" s="42"/>
      <c r="I84" s="42"/>
      <c r="J84" s="42"/>
      <c r="K84" s="42"/>
      <c r="L84" s="146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2" customFormat="1" ht="16.5" customHeight="1">
      <c r="A85" s="40"/>
      <c r="B85" s="41"/>
      <c r="C85" s="42"/>
      <c r="D85" s="42"/>
      <c r="E85" s="171" t="str">
        <f>E7</f>
        <v>Tuchlovice, oprava místních komunikací - lokalita východ</v>
      </c>
      <c r="F85" s="34"/>
      <c r="G85" s="34"/>
      <c r="H85" s="34"/>
      <c r="I85" s="42"/>
      <c r="J85" s="42"/>
      <c r="K85" s="42"/>
      <c r="L85" s="146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1" customFormat="1" ht="12" customHeight="1">
      <c r="B86" s="23"/>
      <c r="C86" s="34" t="s">
        <v>114</v>
      </c>
      <c r="D86" s="24"/>
      <c r="E86" s="24"/>
      <c r="F86" s="24"/>
      <c r="G86" s="24"/>
      <c r="H86" s="24"/>
      <c r="I86" s="24"/>
      <c r="J86" s="24"/>
      <c r="K86" s="24"/>
      <c r="L86" s="22"/>
    </row>
    <row r="87" s="2" customFormat="1" ht="16.5" customHeight="1">
      <c r="A87" s="40"/>
      <c r="B87" s="41"/>
      <c r="C87" s="42"/>
      <c r="D87" s="42"/>
      <c r="E87" s="171" t="s">
        <v>1220</v>
      </c>
      <c r="F87" s="42"/>
      <c r="G87" s="42"/>
      <c r="H87" s="42"/>
      <c r="I87" s="42"/>
      <c r="J87" s="42"/>
      <c r="K87" s="42"/>
      <c r="L87" s="146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</row>
    <row r="88" s="2" customFormat="1" ht="12" customHeight="1">
      <c r="A88" s="40"/>
      <c r="B88" s="41"/>
      <c r="C88" s="34" t="s">
        <v>116</v>
      </c>
      <c r="D88" s="42"/>
      <c r="E88" s="42"/>
      <c r="F88" s="42"/>
      <c r="G88" s="42"/>
      <c r="H88" s="42"/>
      <c r="I88" s="42"/>
      <c r="J88" s="42"/>
      <c r="K88" s="42"/>
      <c r="L88" s="146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</row>
    <row r="89" s="2" customFormat="1" ht="16.5" customHeight="1">
      <c r="A89" s="40"/>
      <c r="B89" s="41"/>
      <c r="C89" s="42"/>
      <c r="D89" s="42"/>
      <c r="E89" s="71" t="str">
        <f>E11</f>
        <v>SO 102.2 - Kanalizace a odvodnění</v>
      </c>
      <c r="F89" s="42"/>
      <c r="G89" s="42"/>
      <c r="H89" s="42"/>
      <c r="I89" s="42"/>
      <c r="J89" s="42"/>
      <c r="K89" s="42"/>
      <c r="L89" s="146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</row>
    <row r="90" s="2" customFormat="1" ht="6.96" customHeight="1">
      <c r="A90" s="40"/>
      <c r="B90" s="41"/>
      <c r="C90" s="42"/>
      <c r="D90" s="42"/>
      <c r="E90" s="42"/>
      <c r="F90" s="42"/>
      <c r="G90" s="42"/>
      <c r="H90" s="42"/>
      <c r="I90" s="42"/>
      <c r="J90" s="42"/>
      <c r="K90" s="42"/>
      <c r="L90" s="146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</row>
    <row r="91" s="2" customFormat="1" ht="12" customHeight="1">
      <c r="A91" s="40"/>
      <c r="B91" s="41"/>
      <c r="C91" s="34" t="s">
        <v>21</v>
      </c>
      <c r="D91" s="42"/>
      <c r="E91" s="42"/>
      <c r="F91" s="29" t="str">
        <f>F14</f>
        <v>obec Tuchlovice</v>
      </c>
      <c r="G91" s="42"/>
      <c r="H91" s="42"/>
      <c r="I91" s="34" t="s">
        <v>23</v>
      </c>
      <c r="J91" s="74" t="str">
        <f>IF(J14="","",J14)</f>
        <v>14. 3. 2024</v>
      </c>
      <c r="K91" s="42"/>
      <c r="L91" s="146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</row>
    <row r="92" s="2" customFormat="1" ht="6.96" customHeight="1">
      <c r="A92" s="40"/>
      <c r="B92" s="41"/>
      <c r="C92" s="42"/>
      <c r="D92" s="42"/>
      <c r="E92" s="42"/>
      <c r="F92" s="42"/>
      <c r="G92" s="42"/>
      <c r="H92" s="42"/>
      <c r="I92" s="42"/>
      <c r="J92" s="42"/>
      <c r="K92" s="42"/>
      <c r="L92" s="146"/>
      <c r="S92" s="40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</row>
    <row r="93" s="2" customFormat="1" ht="15.15" customHeight="1">
      <c r="A93" s="40"/>
      <c r="B93" s="41"/>
      <c r="C93" s="34" t="s">
        <v>25</v>
      </c>
      <c r="D93" s="42"/>
      <c r="E93" s="42"/>
      <c r="F93" s="29" t="str">
        <f>E17</f>
        <v>Obec Tuchlovice</v>
      </c>
      <c r="G93" s="42"/>
      <c r="H93" s="42"/>
      <c r="I93" s="34" t="s">
        <v>31</v>
      </c>
      <c r="J93" s="38" t="str">
        <f>E23</f>
        <v>PFProjekt s.r.o.</v>
      </c>
      <c r="K93" s="42"/>
      <c r="L93" s="146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</row>
    <row r="94" s="2" customFormat="1" ht="15.15" customHeight="1">
      <c r="A94" s="40"/>
      <c r="B94" s="41"/>
      <c r="C94" s="34" t="s">
        <v>29</v>
      </c>
      <c r="D94" s="42"/>
      <c r="E94" s="42"/>
      <c r="F94" s="29" t="str">
        <f>IF(E20="","",E20)</f>
        <v>Vyplň údaj</v>
      </c>
      <c r="G94" s="42"/>
      <c r="H94" s="42"/>
      <c r="I94" s="34" t="s">
        <v>34</v>
      </c>
      <c r="J94" s="38" t="str">
        <f>E26</f>
        <v>Lukáš Novák</v>
      </c>
      <c r="K94" s="42"/>
      <c r="L94" s="146"/>
      <c r="S94" s="40"/>
      <c r="T94" s="40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</row>
    <row r="95" s="2" customFormat="1" ht="10.32" customHeight="1">
      <c r="A95" s="40"/>
      <c r="B95" s="41"/>
      <c r="C95" s="42"/>
      <c r="D95" s="42"/>
      <c r="E95" s="42"/>
      <c r="F95" s="42"/>
      <c r="G95" s="42"/>
      <c r="H95" s="42"/>
      <c r="I95" s="42"/>
      <c r="J95" s="42"/>
      <c r="K95" s="42"/>
      <c r="L95" s="146"/>
      <c r="S95" s="40"/>
      <c r="T95" s="40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</row>
    <row r="96" s="11" customFormat="1" ht="29.28" customHeight="1">
      <c r="A96" s="187"/>
      <c r="B96" s="188"/>
      <c r="C96" s="189" t="s">
        <v>138</v>
      </c>
      <c r="D96" s="190" t="s">
        <v>57</v>
      </c>
      <c r="E96" s="190" t="s">
        <v>53</v>
      </c>
      <c r="F96" s="190" t="s">
        <v>54</v>
      </c>
      <c r="G96" s="190" t="s">
        <v>139</v>
      </c>
      <c r="H96" s="190" t="s">
        <v>140</v>
      </c>
      <c r="I96" s="190" t="s">
        <v>141</v>
      </c>
      <c r="J96" s="190" t="s">
        <v>120</v>
      </c>
      <c r="K96" s="191" t="s">
        <v>142</v>
      </c>
      <c r="L96" s="192"/>
      <c r="M96" s="94" t="s">
        <v>19</v>
      </c>
      <c r="N96" s="95" t="s">
        <v>42</v>
      </c>
      <c r="O96" s="95" t="s">
        <v>143</v>
      </c>
      <c r="P96" s="95" t="s">
        <v>144</v>
      </c>
      <c r="Q96" s="95" t="s">
        <v>145</v>
      </c>
      <c r="R96" s="95" t="s">
        <v>146</v>
      </c>
      <c r="S96" s="95" t="s">
        <v>147</v>
      </c>
      <c r="T96" s="96" t="s">
        <v>148</v>
      </c>
      <c r="U96" s="187"/>
      <c r="V96" s="187"/>
      <c r="W96" s="187"/>
      <c r="X96" s="187"/>
      <c r="Y96" s="187"/>
      <c r="Z96" s="187"/>
      <c r="AA96" s="187"/>
      <c r="AB96" s="187"/>
      <c r="AC96" s="187"/>
      <c r="AD96" s="187"/>
      <c r="AE96" s="187"/>
    </row>
    <row r="97" s="2" customFormat="1" ht="22.8" customHeight="1">
      <c r="A97" s="40"/>
      <c r="B97" s="41"/>
      <c r="C97" s="101" t="s">
        <v>149</v>
      </c>
      <c r="D97" s="42"/>
      <c r="E97" s="42"/>
      <c r="F97" s="42"/>
      <c r="G97" s="42"/>
      <c r="H97" s="42"/>
      <c r="I97" s="42"/>
      <c r="J97" s="193">
        <f>BK97</f>
        <v>0</v>
      </c>
      <c r="K97" s="42"/>
      <c r="L97" s="46"/>
      <c r="M97" s="97"/>
      <c r="N97" s="194"/>
      <c r="O97" s="98"/>
      <c r="P97" s="195">
        <f>P98+P247+P253</f>
        <v>0</v>
      </c>
      <c r="Q97" s="98"/>
      <c r="R97" s="195">
        <f>R98+R247+R253</f>
        <v>62.71596833000001</v>
      </c>
      <c r="S97" s="98"/>
      <c r="T97" s="196">
        <f>T98+T247+T253</f>
        <v>25.919999999999998</v>
      </c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T97" s="19" t="s">
        <v>71</v>
      </c>
      <c r="AU97" s="19" t="s">
        <v>121</v>
      </c>
      <c r="BK97" s="197">
        <f>BK98+BK247+BK253</f>
        <v>0</v>
      </c>
    </row>
    <row r="98" s="12" customFormat="1" ht="25.92" customHeight="1">
      <c r="A98" s="12"/>
      <c r="B98" s="198"/>
      <c r="C98" s="199"/>
      <c r="D98" s="200" t="s">
        <v>71</v>
      </c>
      <c r="E98" s="201" t="s">
        <v>150</v>
      </c>
      <c r="F98" s="201" t="s">
        <v>151</v>
      </c>
      <c r="G98" s="199"/>
      <c r="H98" s="199"/>
      <c r="I98" s="202"/>
      <c r="J98" s="203">
        <f>BK98</f>
        <v>0</v>
      </c>
      <c r="K98" s="199"/>
      <c r="L98" s="204"/>
      <c r="M98" s="205"/>
      <c r="N98" s="206"/>
      <c r="O98" s="206"/>
      <c r="P98" s="207">
        <f>P99+P143+P149+P223+P232+P244</f>
        <v>0</v>
      </c>
      <c r="Q98" s="206"/>
      <c r="R98" s="207">
        <f>R99+R143+R149+R223+R232+R244</f>
        <v>62.703968330000009</v>
      </c>
      <c r="S98" s="206"/>
      <c r="T98" s="208">
        <f>T99+T143+T149+T223+T232+T244</f>
        <v>25.919999999999998</v>
      </c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R98" s="209" t="s">
        <v>79</v>
      </c>
      <c r="AT98" s="210" t="s">
        <v>71</v>
      </c>
      <c r="AU98" s="210" t="s">
        <v>72</v>
      </c>
      <c r="AY98" s="209" t="s">
        <v>152</v>
      </c>
      <c r="BK98" s="211">
        <f>BK99+BK143+BK149+BK223+BK232+BK244</f>
        <v>0</v>
      </c>
    </row>
    <row r="99" s="12" customFormat="1" ht="22.8" customHeight="1">
      <c r="A99" s="12"/>
      <c r="B99" s="198"/>
      <c r="C99" s="199"/>
      <c r="D99" s="200" t="s">
        <v>71</v>
      </c>
      <c r="E99" s="212" t="s">
        <v>79</v>
      </c>
      <c r="F99" s="212" t="s">
        <v>153</v>
      </c>
      <c r="G99" s="199"/>
      <c r="H99" s="199"/>
      <c r="I99" s="202"/>
      <c r="J99" s="213">
        <f>BK99</f>
        <v>0</v>
      </c>
      <c r="K99" s="199"/>
      <c r="L99" s="204"/>
      <c r="M99" s="205"/>
      <c r="N99" s="206"/>
      <c r="O99" s="206"/>
      <c r="P99" s="207">
        <f>SUM(P100:P142)</f>
        <v>0</v>
      </c>
      <c r="Q99" s="206"/>
      <c r="R99" s="207">
        <f>SUM(R100:R142)</f>
        <v>27.150508800000001</v>
      </c>
      <c r="S99" s="206"/>
      <c r="T99" s="208">
        <f>SUM(T100:T142)</f>
        <v>0</v>
      </c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R99" s="209" t="s">
        <v>79</v>
      </c>
      <c r="AT99" s="210" t="s">
        <v>71</v>
      </c>
      <c r="AU99" s="210" t="s">
        <v>79</v>
      </c>
      <c r="AY99" s="209" t="s">
        <v>152</v>
      </c>
      <c r="BK99" s="211">
        <f>SUM(BK100:BK142)</f>
        <v>0</v>
      </c>
    </row>
    <row r="100" s="2" customFormat="1" ht="24.15" customHeight="1">
      <c r="A100" s="40"/>
      <c r="B100" s="41"/>
      <c r="C100" s="214" t="s">
        <v>79</v>
      </c>
      <c r="D100" s="214" t="s">
        <v>154</v>
      </c>
      <c r="E100" s="215" t="s">
        <v>732</v>
      </c>
      <c r="F100" s="216" t="s">
        <v>733</v>
      </c>
      <c r="G100" s="217" t="s">
        <v>239</v>
      </c>
      <c r="H100" s="218">
        <v>20.25</v>
      </c>
      <c r="I100" s="219"/>
      <c r="J100" s="220">
        <f>ROUND(I100*H100,2)</f>
        <v>0</v>
      </c>
      <c r="K100" s="216" t="s">
        <v>158</v>
      </c>
      <c r="L100" s="46"/>
      <c r="M100" s="221" t="s">
        <v>19</v>
      </c>
      <c r="N100" s="222" t="s">
        <v>43</v>
      </c>
      <c r="O100" s="86"/>
      <c r="P100" s="223">
        <f>O100*H100</f>
        <v>0</v>
      </c>
      <c r="Q100" s="223">
        <v>0</v>
      </c>
      <c r="R100" s="223">
        <f>Q100*H100</f>
        <v>0</v>
      </c>
      <c r="S100" s="223">
        <v>0</v>
      </c>
      <c r="T100" s="224">
        <f>S100*H100</f>
        <v>0</v>
      </c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R100" s="225" t="s">
        <v>159</v>
      </c>
      <c r="AT100" s="225" t="s">
        <v>154</v>
      </c>
      <c r="AU100" s="225" t="s">
        <v>81</v>
      </c>
      <c r="AY100" s="19" t="s">
        <v>152</v>
      </c>
      <c r="BE100" s="226">
        <f>IF(N100="základní",J100,0)</f>
        <v>0</v>
      </c>
      <c r="BF100" s="226">
        <f>IF(N100="snížená",J100,0)</f>
        <v>0</v>
      </c>
      <c r="BG100" s="226">
        <f>IF(N100="zákl. přenesená",J100,0)</f>
        <v>0</v>
      </c>
      <c r="BH100" s="226">
        <f>IF(N100="sníž. přenesená",J100,0)</f>
        <v>0</v>
      </c>
      <c r="BI100" s="226">
        <f>IF(N100="nulová",J100,0)</f>
        <v>0</v>
      </c>
      <c r="BJ100" s="19" t="s">
        <v>79</v>
      </c>
      <c r="BK100" s="226">
        <f>ROUND(I100*H100,2)</f>
        <v>0</v>
      </c>
      <c r="BL100" s="19" t="s">
        <v>159</v>
      </c>
      <c r="BM100" s="225" t="s">
        <v>734</v>
      </c>
    </row>
    <row r="101" s="2" customFormat="1">
      <c r="A101" s="40"/>
      <c r="B101" s="41"/>
      <c r="C101" s="42"/>
      <c r="D101" s="227" t="s">
        <v>161</v>
      </c>
      <c r="E101" s="42"/>
      <c r="F101" s="228" t="s">
        <v>735</v>
      </c>
      <c r="G101" s="42"/>
      <c r="H101" s="42"/>
      <c r="I101" s="229"/>
      <c r="J101" s="42"/>
      <c r="K101" s="42"/>
      <c r="L101" s="46"/>
      <c r="M101" s="230"/>
      <c r="N101" s="231"/>
      <c r="O101" s="86"/>
      <c r="P101" s="86"/>
      <c r="Q101" s="86"/>
      <c r="R101" s="86"/>
      <c r="S101" s="86"/>
      <c r="T101" s="87"/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T101" s="19" t="s">
        <v>161</v>
      </c>
      <c r="AU101" s="19" t="s">
        <v>81</v>
      </c>
    </row>
    <row r="102" s="13" customFormat="1">
      <c r="A102" s="13"/>
      <c r="B102" s="232"/>
      <c r="C102" s="233"/>
      <c r="D102" s="234" t="s">
        <v>163</v>
      </c>
      <c r="E102" s="235" t="s">
        <v>19</v>
      </c>
      <c r="F102" s="236" t="s">
        <v>736</v>
      </c>
      <c r="G102" s="233"/>
      <c r="H102" s="235" t="s">
        <v>19</v>
      </c>
      <c r="I102" s="237"/>
      <c r="J102" s="233"/>
      <c r="K102" s="233"/>
      <c r="L102" s="238"/>
      <c r="M102" s="239"/>
      <c r="N102" s="240"/>
      <c r="O102" s="240"/>
      <c r="P102" s="240"/>
      <c r="Q102" s="240"/>
      <c r="R102" s="240"/>
      <c r="S102" s="240"/>
      <c r="T102" s="241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T102" s="242" t="s">
        <v>163</v>
      </c>
      <c r="AU102" s="242" t="s">
        <v>81</v>
      </c>
      <c r="AV102" s="13" t="s">
        <v>79</v>
      </c>
      <c r="AW102" s="13" t="s">
        <v>33</v>
      </c>
      <c r="AX102" s="13" t="s">
        <v>72</v>
      </c>
      <c r="AY102" s="242" t="s">
        <v>152</v>
      </c>
    </row>
    <row r="103" s="14" customFormat="1">
      <c r="A103" s="14"/>
      <c r="B103" s="243"/>
      <c r="C103" s="244"/>
      <c r="D103" s="234" t="s">
        <v>163</v>
      </c>
      <c r="E103" s="245" t="s">
        <v>19</v>
      </c>
      <c r="F103" s="246" t="s">
        <v>1299</v>
      </c>
      <c r="G103" s="244"/>
      <c r="H103" s="247">
        <v>20.25</v>
      </c>
      <c r="I103" s="248"/>
      <c r="J103" s="244"/>
      <c r="K103" s="244"/>
      <c r="L103" s="249"/>
      <c r="M103" s="250"/>
      <c r="N103" s="251"/>
      <c r="O103" s="251"/>
      <c r="P103" s="251"/>
      <c r="Q103" s="251"/>
      <c r="R103" s="251"/>
      <c r="S103" s="251"/>
      <c r="T103" s="252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T103" s="253" t="s">
        <v>163</v>
      </c>
      <c r="AU103" s="253" t="s">
        <v>81</v>
      </c>
      <c r="AV103" s="14" t="s">
        <v>81</v>
      </c>
      <c r="AW103" s="14" t="s">
        <v>33</v>
      </c>
      <c r="AX103" s="14" t="s">
        <v>72</v>
      </c>
      <c r="AY103" s="253" t="s">
        <v>152</v>
      </c>
    </row>
    <row r="104" s="15" customFormat="1">
      <c r="A104" s="15"/>
      <c r="B104" s="254"/>
      <c r="C104" s="255"/>
      <c r="D104" s="234" t="s">
        <v>163</v>
      </c>
      <c r="E104" s="256" t="s">
        <v>19</v>
      </c>
      <c r="F104" s="257" t="s">
        <v>212</v>
      </c>
      <c r="G104" s="255"/>
      <c r="H104" s="258">
        <v>20.25</v>
      </c>
      <c r="I104" s="259"/>
      <c r="J104" s="255"/>
      <c r="K104" s="255"/>
      <c r="L104" s="260"/>
      <c r="M104" s="261"/>
      <c r="N104" s="262"/>
      <c r="O104" s="262"/>
      <c r="P104" s="262"/>
      <c r="Q104" s="262"/>
      <c r="R104" s="262"/>
      <c r="S104" s="262"/>
      <c r="T104" s="263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T104" s="264" t="s">
        <v>163</v>
      </c>
      <c r="AU104" s="264" t="s">
        <v>81</v>
      </c>
      <c r="AV104" s="15" t="s">
        <v>159</v>
      </c>
      <c r="AW104" s="15" t="s">
        <v>33</v>
      </c>
      <c r="AX104" s="15" t="s">
        <v>79</v>
      </c>
      <c r="AY104" s="264" t="s">
        <v>152</v>
      </c>
    </row>
    <row r="105" s="2" customFormat="1" ht="24.15" customHeight="1">
      <c r="A105" s="40"/>
      <c r="B105" s="41"/>
      <c r="C105" s="214" t="s">
        <v>81</v>
      </c>
      <c r="D105" s="214" t="s">
        <v>154</v>
      </c>
      <c r="E105" s="215" t="s">
        <v>1300</v>
      </c>
      <c r="F105" s="216" t="s">
        <v>1301</v>
      </c>
      <c r="G105" s="217" t="s">
        <v>239</v>
      </c>
      <c r="H105" s="218">
        <v>36.095999999999997</v>
      </c>
      <c r="I105" s="219"/>
      <c r="J105" s="220">
        <f>ROUND(I105*H105,2)</f>
        <v>0</v>
      </c>
      <c r="K105" s="216" t="s">
        <v>158</v>
      </c>
      <c r="L105" s="46"/>
      <c r="M105" s="221" t="s">
        <v>19</v>
      </c>
      <c r="N105" s="222" t="s">
        <v>43</v>
      </c>
      <c r="O105" s="86"/>
      <c r="P105" s="223">
        <f>O105*H105</f>
        <v>0</v>
      </c>
      <c r="Q105" s="223">
        <v>0</v>
      </c>
      <c r="R105" s="223">
        <f>Q105*H105</f>
        <v>0</v>
      </c>
      <c r="S105" s="223">
        <v>0</v>
      </c>
      <c r="T105" s="224">
        <f>S105*H105</f>
        <v>0</v>
      </c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R105" s="225" t="s">
        <v>159</v>
      </c>
      <c r="AT105" s="225" t="s">
        <v>154</v>
      </c>
      <c r="AU105" s="225" t="s">
        <v>81</v>
      </c>
      <c r="AY105" s="19" t="s">
        <v>152</v>
      </c>
      <c r="BE105" s="226">
        <f>IF(N105="základní",J105,0)</f>
        <v>0</v>
      </c>
      <c r="BF105" s="226">
        <f>IF(N105="snížená",J105,0)</f>
        <v>0</v>
      </c>
      <c r="BG105" s="226">
        <f>IF(N105="zákl. přenesená",J105,0)</f>
        <v>0</v>
      </c>
      <c r="BH105" s="226">
        <f>IF(N105="sníž. přenesená",J105,0)</f>
        <v>0</v>
      </c>
      <c r="BI105" s="226">
        <f>IF(N105="nulová",J105,0)</f>
        <v>0</v>
      </c>
      <c r="BJ105" s="19" t="s">
        <v>79</v>
      </c>
      <c r="BK105" s="226">
        <f>ROUND(I105*H105,2)</f>
        <v>0</v>
      </c>
      <c r="BL105" s="19" t="s">
        <v>159</v>
      </c>
      <c r="BM105" s="225" t="s">
        <v>1302</v>
      </c>
    </row>
    <row r="106" s="2" customFormat="1">
      <c r="A106" s="40"/>
      <c r="B106" s="41"/>
      <c r="C106" s="42"/>
      <c r="D106" s="227" t="s">
        <v>161</v>
      </c>
      <c r="E106" s="42"/>
      <c r="F106" s="228" t="s">
        <v>1303</v>
      </c>
      <c r="G106" s="42"/>
      <c r="H106" s="42"/>
      <c r="I106" s="229"/>
      <c r="J106" s="42"/>
      <c r="K106" s="42"/>
      <c r="L106" s="46"/>
      <c r="M106" s="230"/>
      <c r="N106" s="231"/>
      <c r="O106" s="86"/>
      <c r="P106" s="86"/>
      <c r="Q106" s="86"/>
      <c r="R106" s="86"/>
      <c r="S106" s="86"/>
      <c r="T106" s="87"/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T106" s="19" t="s">
        <v>161</v>
      </c>
      <c r="AU106" s="19" t="s">
        <v>81</v>
      </c>
    </row>
    <row r="107" s="13" customFormat="1">
      <c r="A107" s="13"/>
      <c r="B107" s="232"/>
      <c r="C107" s="233"/>
      <c r="D107" s="234" t="s">
        <v>163</v>
      </c>
      <c r="E107" s="235" t="s">
        <v>19</v>
      </c>
      <c r="F107" s="236" t="s">
        <v>742</v>
      </c>
      <c r="G107" s="233"/>
      <c r="H107" s="235" t="s">
        <v>19</v>
      </c>
      <c r="I107" s="237"/>
      <c r="J107" s="233"/>
      <c r="K107" s="233"/>
      <c r="L107" s="238"/>
      <c r="M107" s="239"/>
      <c r="N107" s="240"/>
      <c r="O107" s="240"/>
      <c r="P107" s="240"/>
      <c r="Q107" s="240"/>
      <c r="R107" s="240"/>
      <c r="S107" s="240"/>
      <c r="T107" s="241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T107" s="242" t="s">
        <v>163</v>
      </c>
      <c r="AU107" s="242" t="s">
        <v>81</v>
      </c>
      <c r="AV107" s="13" t="s">
        <v>79</v>
      </c>
      <c r="AW107" s="13" t="s">
        <v>33</v>
      </c>
      <c r="AX107" s="13" t="s">
        <v>72</v>
      </c>
      <c r="AY107" s="242" t="s">
        <v>152</v>
      </c>
    </row>
    <row r="108" s="14" customFormat="1">
      <c r="A108" s="14"/>
      <c r="B108" s="243"/>
      <c r="C108" s="244"/>
      <c r="D108" s="234" t="s">
        <v>163</v>
      </c>
      <c r="E108" s="245" t="s">
        <v>19</v>
      </c>
      <c r="F108" s="246" t="s">
        <v>1304</v>
      </c>
      <c r="G108" s="244"/>
      <c r="H108" s="247">
        <v>36.095999999999997</v>
      </c>
      <c r="I108" s="248"/>
      <c r="J108" s="244"/>
      <c r="K108" s="244"/>
      <c r="L108" s="249"/>
      <c r="M108" s="250"/>
      <c r="N108" s="251"/>
      <c r="O108" s="251"/>
      <c r="P108" s="251"/>
      <c r="Q108" s="251"/>
      <c r="R108" s="251"/>
      <c r="S108" s="251"/>
      <c r="T108" s="252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T108" s="253" t="s">
        <v>163</v>
      </c>
      <c r="AU108" s="253" t="s">
        <v>81</v>
      </c>
      <c r="AV108" s="14" t="s">
        <v>81</v>
      </c>
      <c r="AW108" s="14" t="s">
        <v>33</v>
      </c>
      <c r="AX108" s="14" t="s">
        <v>72</v>
      </c>
      <c r="AY108" s="253" t="s">
        <v>152</v>
      </c>
    </row>
    <row r="109" s="15" customFormat="1">
      <c r="A109" s="15"/>
      <c r="B109" s="254"/>
      <c r="C109" s="255"/>
      <c r="D109" s="234" t="s">
        <v>163</v>
      </c>
      <c r="E109" s="256" t="s">
        <v>19</v>
      </c>
      <c r="F109" s="257" t="s">
        <v>212</v>
      </c>
      <c r="G109" s="255"/>
      <c r="H109" s="258">
        <v>36.095999999999997</v>
      </c>
      <c r="I109" s="259"/>
      <c r="J109" s="255"/>
      <c r="K109" s="255"/>
      <c r="L109" s="260"/>
      <c r="M109" s="261"/>
      <c r="N109" s="262"/>
      <c r="O109" s="262"/>
      <c r="P109" s="262"/>
      <c r="Q109" s="262"/>
      <c r="R109" s="262"/>
      <c r="S109" s="262"/>
      <c r="T109" s="263"/>
      <c r="U109" s="15"/>
      <c r="V109" s="15"/>
      <c r="W109" s="15"/>
      <c r="X109" s="15"/>
      <c r="Y109" s="15"/>
      <c r="Z109" s="15"/>
      <c r="AA109" s="15"/>
      <c r="AB109" s="15"/>
      <c r="AC109" s="15"/>
      <c r="AD109" s="15"/>
      <c r="AE109" s="15"/>
      <c r="AT109" s="264" t="s">
        <v>163</v>
      </c>
      <c r="AU109" s="264" t="s">
        <v>81</v>
      </c>
      <c r="AV109" s="15" t="s">
        <v>159</v>
      </c>
      <c r="AW109" s="15" t="s">
        <v>33</v>
      </c>
      <c r="AX109" s="15" t="s">
        <v>79</v>
      </c>
      <c r="AY109" s="264" t="s">
        <v>152</v>
      </c>
    </row>
    <row r="110" s="2" customFormat="1" ht="24.15" customHeight="1">
      <c r="A110" s="40"/>
      <c r="B110" s="41"/>
      <c r="C110" s="214" t="s">
        <v>170</v>
      </c>
      <c r="D110" s="214" t="s">
        <v>154</v>
      </c>
      <c r="E110" s="215" t="s">
        <v>745</v>
      </c>
      <c r="F110" s="216" t="s">
        <v>746</v>
      </c>
      <c r="G110" s="217" t="s">
        <v>182</v>
      </c>
      <c r="H110" s="218">
        <v>135.36000000000001</v>
      </c>
      <c r="I110" s="219"/>
      <c r="J110" s="220">
        <f>ROUND(I110*H110,2)</f>
        <v>0</v>
      </c>
      <c r="K110" s="216" t="s">
        <v>158</v>
      </c>
      <c r="L110" s="46"/>
      <c r="M110" s="221" t="s">
        <v>19</v>
      </c>
      <c r="N110" s="222" t="s">
        <v>43</v>
      </c>
      <c r="O110" s="86"/>
      <c r="P110" s="223">
        <f>O110*H110</f>
        <v>0</v>
      </c>
      <c r="Q110" s="223">
        <v>0.00058</v>
      </c>
      <c r="R110" s="223">
        <f>Q110*H110</f>
        <v>0.078508800000000004</v>
      </c>
      <c r="S110" s="223">
        <v>0</v>
      </c>
      <c r="T110" s="224">
        <f>S110*H110</f>
        <v>0</v>
      </c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R110" s="225" t="s">
        <v>159</v>
      </c>
      <c r="AT110" s="225" t="s">
        <v>154</v>
      </c>
      <c r="AU110" s="225" t="s">
        <v>81</v>
      </c>
      <c r="AY110" s="19" t="s">
        <v>152</v>
      </c>
      <c r="BE110" s="226">
        <f>IF(N110="základní",J110,0)</f>
        <v>0</v>
      </c>
      <c r="BF110" s="226">
        <f>IF(N110="snížená",J110,0)</f>
        <v>0</v>
      </c>
      <c r="BG110" s="226">
        <f>IF(N110="zákl. přenesená",J110,0)</f>
        <v>0</v>
      </c>
      <c r="BH110" s="226">
        <f>IF(N110="sníž. přenesená",J110,0)</f>
        <v>0</v>
      </c>
      <c r="BI110" s="226">
        <f>IF(N110="nulová",J110,0)</f>
        <v>0</v>
      </c>
      <c r="BJ110" s="19" t="s">
        <v>79</v>
      </c>
      <c r="BK110" s="226">
        <f>ROUND(I110*H110,2)</f>
        <v>0</v>
      </c>
      <c r="BL110" s="19" t="s">
        <v>159</v>
      </c>
      <c r="BM110" s="225" t="s">
        <v>747</v>
      </c>
    </row>
    <row r="111" s="2" customFormat="1">
      <c r="A111" s="40"/>
      <c r="B111" s="41"/>
      <c r="C111" s="42"/>
      <c r="D111" s="227" t="s">
        <v>161</v>
      </c>
      <c r="E111" s="42"/>
      <c r="F111" s="228" t="s">
        <v>748</v>
      </c>
      <c r="G111" s="42"/>
      <c r="H111" s="42"/>
      <c r="I111" s="229"/>
      <c r="J111" s="42"/>
      <c r="K111" s="42"/>
      <c r="L111" s="46"/>
      <c r="M111" s="230"/>
      <c r="N111" s="231"/>
      <c r="O111" s="86"/>
      <c r="P111" s="86"/>
      <c r="Q111" s="86"/>
      <c r="R111" s="86"/>
      <c r="S111" s="86"/>
      <c r="T111" s="87"/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T111" s="19" t="s">
        <v>161</v>
      </c>
      <c r="AU111" s="19" t="s">
        <v>81</v>
      </c>
    </row>
    <row r="112" s="13" customFormat="1">
      <c r="A112" s="13"/>
      <c r="B112" s="232"/>
      <c r="C112" s="233"/>
      <c r="D112" s="234" t="s">
        <v>163</v>
      </c>
      <c r="E112" s="235" t="s">
        <v>19</v>
      </c>
      <c r="F112" s="236" t="s">
        <v>742</v>
      </c>
      <c r="G112" s="233"/>
      <c r="H112" s="235" t="s">
        <v>19</v>
      </c>
      <c r="I112" s="237"/>
      <c r="J112" s="233"/>
      <c r="K112" s="233"/>
      <c r="L112" s="238"/>
      <c r="M112" s="239"/>
      <c r="N112" s="240"/>
      <c r="O112" s="240"/>
      <c r="P112" s="240"/>
      <c r="Q112" s="240"/>
      <c r="R112" s="240"/>
      <c r="S112" s="240"/>
      <c r="T112" s="241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T112" s="242" t="s">
        <v>163</v>
      </c>
      <c r="AU112" s="242" t="s">
        <v>81</v>
      </c>
      <c r="AV112" s="13" t="s">
        <v>79</v>
      </c>
      <c r="AW112" s="13" t="s">
        <v>33</v>
      </c>
      <c r="AX112" s="13" t="s">
        <v>72</v>
      </c>
      <c r="AY112" s="242" t="s">
        <v>152</v>
      </c>
    </row>
    <row r="113" s="14" customFormat="1">
      <c r="A113" s="14"/>
      <c r="B113" s="243"/>
      <c r="C113" s="244"/>
      <c r="D113" s="234" t="s">
        <v>163</v>
      </c>
      <c r="E113" s="245" t="s">
        <v>19</v>
      </c>
      <c r="F113" s="246" t="s">
        <v>1305</v>
      </c>
      <c r="G113" s="244"/>
      <c r="H113" s="247">
        <v>135.36000000000001</v>
      </c>
      <c r="I113" s="248"/>
      <c r="J113" s="244"/>
      <c r="K113" s="244"/>
      <c r="L113" s="249"/>
      <c r="M113" s="250"/>
      <c r="N113" s="251"/>
      <c r="O113" s="251"/>
      <c r="P113" s="251"/>
      <c r="Q113" s="251"/>
      <c r="R113" s="251"/>
      <c r="S113" s="251"/>
      <c r="T113" s="252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T113" s="253" t="s">
        <v>163</v>
      </c>
      <c r="AU113" s="253" t="s">
        <v>81</v>
      </c>
      <c r="AV113" s="14" t="s">
        <v>81</v>
      </c>
      <c r="AW113" s="14" t="s">
        <v>33</v>
      </c>
      <c r="AX113" s="14" t="s">
        <v>72</v>
      </c>
      <c r="AY113" s="253" t="s">
        <v>152</v>
      </c>
    </row>
    <row r="114" s="15" customFormat="1">
      <c r="A114" s="15"/>
      <c r="B114" s="254"/>
      <c r="C114" s="255"/>
      <c r="D114" s="234" t="s">
        <v>163</v>
      </c>
      <c r="E114" s="256" t="s">
        <v>19</v>
      </c>
      <c r="F114" s="257" t="s">
        <v>212</v>
      </c>
      <c r="G114" s="255"/>
      <c r="H114" s="258">
        <v>135.36000000000001</v>
      </c>
      <c r="I114" s="259"/>
      <c r="J114" s="255"/>
      <c r="K114" s="255"/>
      <c r="L114" s="260"/>
      <c r="M114" s="261"/>
      <c r="N114" s="262"/>
      <c r="O114" s="262"/>
      <c r="P114" s="262"/>
      <c r="Q114" s="262"/>
      <c r="R114" s="262"/>
      <c r="S114" s="262"/>
      <c r="T114" s="263"/>
      <c r="U114" s="15"/>
      <c r="V114" s="15"/>
      <c r="W114" s="15"/>
      <c r="X114" s="15"/>
      <c r="Y114" s="15"/>
      <c r="Z114" s="15"/>
      <c r="AA114" s="15"/>
      <c r="AB114" s="15"/>
      <c r="AC114" s="15"/>
      <c r="AD114" s="15"/>
      <c r="AE114" s="15"/>
      <c r="AT114" s="264" t="s">
        <v>163</v>
      </c>
      <c r="AU114" s="264" t="s">
        <v>81</v>
      </c>
      <c r="AV114" s="15" t="s">
        <v>159</v>
      </c>
      <c r="AW114" s="15" t="s">
        <v>33</v>
      </c>
      <c r="AX114" s="15" t="s">
        <v>79</v>
      </c>
      <c r="AY114" s="264" t="s">
        <v>152</v>
      </c>
    </row>
    <row r="115" s="2" customFormat="1" ht="24.15" customHeight="1">
      <c r="A115" s="40"/>
      <c r="B115" s="41"/>
      <c r="C115" s="214" t="s">
        <v>159</v>
      </c>
      <c r="D115" s="214" t="s">
        <v>154</v>
      </c>
      <c r="E115" s="215" t="s">
        <v>750</v>
      </c>
      <c r="F115" s="216" t="s">
        <v>751</v>
      </c>
      <c r="G115" s="217" t="s">
        <v>182</v>
      </c>
      <c r="H115" s="218">
        <v>135.36000000000001</v>
      </c>
      <c r="I115" s="219"/>
      <c r="J115" s="220">
        <f>ROUND(I115*H115,2)</f>
        <v>0</v>
      </c>
      <c r="K115" s="216" t="s">
        <v>158</v>
      </c>
      <c r="L115" s="46"/>
      <c r="M115" s="221" t="s">
        <v>19</v>
      </c>
      <c r="N115" s="222" t="s">
        <v>43</v>
      </c>
      <c r="O115" s="86"/>
      <c r="P115" s="223">
        <f>O115*H115</f>
        <v>0</v>
      </c>
      <c r="Q115" s="223">
        <v>0</v>
      </c>
      <c r="R115" s="223">
        <f>Q115*H115</f>
        <v>0</v>
      </c>
      <c r="S115" s="223">
        <v>0</v>
      </c>
      <c r="T115" s="224">
        <f>S115*H115</f>
        <v>0</v>
      </c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R115" s="225" t="s">
        <v>159</v>
      </c>
      <c r="AT115" s="225" t="s">
        <v>154</v>
      </c>
      <c r="AU115" s="225" t="s">
        <v>81</v>
      </c>
      <c r="AY115" s="19" t="s">
        <v>152</v>
      </c>
      <c r="BE115" s="226">
        <f>IF(N115="základní",J115,0)</f>
        <v>0</v>
      </c>
      <c r="BF115" s="226">
        <f>IF(N115="snížená",J115,0)</f>
        <v>0</v>
      </c>
      <c r="BG115" s="226">
        <f>IF(N115="zákl. přenesená",J115,0)</f>
        <v>0</v>
      </c>
      <c r="BH115" s="226">
        <f>IF(N115="sníž. přenesená",J115,0)</f>
        <v>0</v>
      </c>
      <c r="BI115" s="226">
        <f>IF(N115="nulová",J115,0)</f>
        <v>0</v>
      </c>
      <c r="BJ115" s="19" t="s">
        <v>79</v>
      </c>
      <c r="BK115" s="226">
        <f>ROUND(I115*H115,2)</f>
        <v>0</v>
      </c>
      <c r="BL115" s="19" t="s">
        <v>159</v>
      </c>
      <c r="BM115" s="225" t="s">
        <v>752</v>
      </c>
    </row>
    <row r="116" s="2" customFormat="1">
      <c r="A116" s="40"/>
      <c r="B116" s="41"/>
      <c r="C116" s="42"/>
      <c r="D116" s="227" t="s">
        <v>161</v>
      </c>
      <c r="E116" s="42"/>
      <c r="F116" s="228" t="s">
        <v>753</v>
      </c>
      <c r="G116" s="42"/>
      <c r="H116" s="42"/>
      <c r="I116" s="229"/>
      <c r="J116" s="42"/>
      <c r="K116" s="42"/>
      <c r="L116" s="46"/>
      <c r="M116" s="230"/>
      <c r="N116" s="231"/>
      <c r="O116" s="86"/>
      <c r="P116" s="86"/>
      <c r="Q116" s="86"/>
      <c r="R116" s="86"/>
      <c r="S116" s="86"/>
      <c r="T116" s="87"/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T116" s="19" t="s">
        <v>161</v>
      </c>
      <c r="AU116" s="19" t="s">
        <v>81</v>
      </c>
    </row>
    <row r="117" s="2" customFormat="1" ht="37.8" customHeight="1">
      <c r="A117" s="40"/>
      <c r="B117" s="41"/>
      <c r="C117" s="214" t="s">
        <v>179</v>
      </c>
      <c r="D117" s="214" t="s">
        <v>154</v>
      </c>
      <c r="E117" s="215" t="s">
        <v>254</v>
      </c>
      <c r="F117" s="216" t="s">
        <v>255</v>
      </c>
      <c r="G117" s="217" t="s">
        <v>239</v>
      </c>
      <c r="H117" s="218">
        <v>38.298000000000002</v>
      </c>
      <c r="I117" s="219"/>
      <c r="J117" s="220">
        <f>ROUND(I117*H117,2)</f>
        <v>0</v>
      </c>
      <c r="K117" s="216" t="s">
        <v>158</v>
      </c>
      <c r="L117" s="46"/>
      <c r="M117" s="221" t="s">
        <v>19</v>
      </c>
      <c r="N117" s="222" t="s">
        <v>43</v>
      </c>
      <c r="O117" s="86"/>
      <c r="P117" s="223">
        <f>O117*H117</f>
        <v>0</v>
      </c>
      <c r="Q117" s="223">
        <v>0</v>
      </c>
      <c r="R117" s="223">
        <f>Q117*H117</f>
        <v>0</v>
      </c>
      <c r="S117" s="223">
        <v>0</v>
      </c>
      <c r="T117" s="224">
        <f>S117*H117</f>
        <v>0</v>
      </c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R117" s="225" t="s">
        <v>159</v>
      </c>
      <c r="AT117" s="225" t="s">
        <v>154</v>
      </c>
      <c r="AU117" s="225" t="s">
        <v>81</v>
      </c>
      <c r="AY117" s="19" t="s">
        <v>152</v>
      </c>
      <c r="BE117" s="226">
        <f>IF(N117="základní",J117,0)</f>
        <v>0</v>
      </c>
      <c r="BF117" s="226">
        <f>IF(N117="snížená",J117,0)</f>
        <v>0</v>
      </c>
      <c r="BG117" s="226">
        <f>IF(N117="zákl. přenesená",J117,0)</f>
        <v>0</v>
      </c>
      <c r="BH117" s="226">
        <f>IF(N117="sníž. přenesená",J117,0)</f>
        <v>0</v>
      </c>
      <c r="BI117" s="226">
        <f>IF(N117="nulová",J117,0)</f>
        <v>0</v>
      </c>
      <c r="BJ117" s="19" t="s">
        <v>79</v>
      </c>
      <c r="BK117" s="226">
        <f>ROUND(I117*H117,2)</f>
        <v>0</v>
      </c>
      <c r="BL117" s="19" t="s">
        <v>159</v>
      </c>
      <c r="BM117" s="225" t="s">
        <v>754</v>
      </c>
    </row>
    <row r="118" s="2" customFormat="1">
      <c r="A118" s="40"/>
      <c r="B118" s="41"/>
      <c r="C118" s="42"/>
      <c r="D118" s="227" t="s">
        <v>161</v>
      </c>
      <c r="E118" s="42"/>
      <c r="F118" s="228" t="s">
        <v>257</v>
      </c>
      <c r="G118" s="42"/>
      <c r="H118" s="42"/>
      <c r="I118" s="229"/>
      <c r="J118" s="42"/>
      <c r="K118" s="42"/>
      <c r="L118" s="46"/>
      <c r="M118" s="230"/>
      <c r="N118" s="231"/>
      <c r="O118" s="86"/>
      <c r="P118" s="86"/>
      <c r="Q118" s="86"/>
      <c r="R118" s="86"/>
      <c r="S118" s="86"/>
      <c r="T118" s="87"/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T118" s="19" t="s">
        <v>161</v>
      </c>
      <c r="AU118" s="19" t="s">
        <v>81</v>
      </c>
    </row>
    <row r="119" s="14" customFormat="1">
      <c r="A119" s="14"/>
      <c r="B119" s="243"/>
      <c r="C119" s="244"/>
      <c r="D119" s="234" t="s">
        <v>163</v>
      </c>
      <c r="E119" s="245" t="s">
        <v>19</v>
      </c>
      <c r="F119" s="246" t="s">
        <v>1306</v>
      </c>
      <c r="G119" s="244"/>
      <c r="H119" s="247">
        <v>38.298000000000002</v>
      </c>
      <c r="I119" s="248"/>
      <c r="J119" s="244"/>
      <c r="K119" s="244"/>
      <c r="L119" s="249"/>
      <c r="M119" s="250"/>
      <c r="N119" s="251"/>
      <c r="O119" s="251"/>
      <c r="P119" s="251"/>
      <c r="Q119" s="251"/>
      <c r="R119" s="251"/>
      <c r="S119" s="251"/>
      <c r="T119" s="252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T119" s="253" t="s">
        <v>163</v>
      </c>
      <c r="AU119" s="253" t="s">
        <v>81</v>
      </c>
      <c r="AV119" s="14" t="s">
        <v>81</v>
      </c>
      <c r="AW119" s="14" t="s">
        <v>33</v>
      </c>
      <c r="AX119" s="14" t="s">
        <v>79</v>
      </c>
      <c r="AY119" s="253" t="s">
        <v>152</v>
      </c>
    </row>
    <row r="120" s="2" customFormat="1" ht="37.8" customHeight="1">
      <c r="A120" s="40"/>
      <c r="B120" s="41"/>
      <c r="C120" s="214" t="s">
        <v>187</v>
      </c>
      <c r="D120" s="214" t="s">
        <v>154</v>
      </c>
      <c r="E120" s="215" t="s">
        <v>262</v>
      </c>
      <c r="F120" s="216" t="s">
        <v>263</v>
      </c>
      <c r="G120" s="217" t="s">
        <v>239</v>
      </c>
      <c r="H120" s="218">
        <v>574.47000000000003</v>
      </c>
      <c r="I120" s="219"/>
      <c r="J120" s="220">
        <f>ROUND(I120*H120,2)</f>
        <v>0</v>
      </c>
      <c r="K120" s="216" t="s">
        <v>158</v>
      </c>
      <c r="L120" s="46"/>
      <c r="M120" s="221" t="s">
        <v>19</v>
      </c>
      <c r="N120" s="222" t="s">
        <v>43</v>
      </c>
      <c r="O120" s="86"/>
      <c r="P120" s="223">
        <f>O120*H120</f>
        <v>0</v>
      </c>
      <c r="Q120" s="223">
        <v>0</v>
      </c>
      <c r="R120" s="223">
        <f>Q120*H120</f>
        <v>0</v>
      </c>
      <c r="S120" s="223">
        <v>0</v>
      </c>
      <c r="T120" s="224">
        <f>S120*H120</f>
        <v>0</v>
      </c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R120" s="225" t="s">
        <v>159</v>
      </c>
      <c r="AT120" s="225" t="s">
        <v>154</v>
      </c>
      <c r="AU120" s="225" t="s">
        <v>81</v>
      </c>
      <c r="AY120" s="19" t="s">
        <v>152</v>
      </c>
      <c r="BE120" s="226">
        <f>IF(N120="základní",J120,0)</f>
        <v>0</v>
      </c>
      <c r="BF120" s="226">
        <f>IF(N120="snížená",J120,0)</f>
        <v>0</v>
      </c>
      <c r="BG120" s="226">
        <f>IF(N120="zákl. přenesená",J120,0)</f>
        <v>0</v>
      </c>
      <c r="BH120" s="226">
        <f>IF(N120="sníž. přenesená",J120,0)</f>
        <v>0</v>
      </c>
      <c r="BI120" s="226">
        <f>IF(N120="nulová",J120,0)</f>
        <v>0</v>
      </c>
      <c r="BJ120" s="19" t="s">
        <v>79</v>
      </c>
      <c r="BK120" s="226">
        <f>ROUND(I120*H120,2)</f>
        <v>0</v>
      </c>
      <c r="BL120" s="19" t="s">
        <v>159</v>
      </c>
      <c r="BM120" s="225" t="s">
        <v>756</v>
      </c>
    </row>
    <row r="121" s="2" customFormat="1">
      <c r="A121" s="40"/>
      <c r="B121" s="41"/>
      <c r="C121" s="42"/>
      <c r="D121" s="227" t="s">
        <v>161</v>
      </c>
      <c r="E121" s="42"/>
      <c r="F121" s="228" t="s">
        <v>265</v>
      </c>
      <c r="G121" s="42"/>
      <c r="H121" s="42"/>
      <c r="I121" s="229"/>
      <c r="J121" s="42"/>
      <c r="K121" s="42"/>
      <c r="L121" s="46"/>
      <c r="M121" s="230"/>
      <c r="N121" s="231"/>
      <c r="O121" s="86"/>
      <c r="P121" s="86"/>
      <c r="Q121" s="86"/>
      <c r="R121" s="86"/>
      <c r="S121" s="86"/>
      <c r="T121" s="87"/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T121" s="19" t="s">
        <v>161</v>
      </c>
      <c r="AU121" s="19" t="s">
        <v>81</v>
      </c>
    </row>
    <row r="122" s="14" customFormat="1">
      <c r="A122" s="14"/>
      <c r="B122" s="243"/>
      <c r="C122" s="244"/>
      <c r="D122" s="234" t="s">
        <v>163</v>
      </c>
      <c r="E122" s="245" t="s">
        <v>19</v>
      </c>
      <c r="F122" s="246" t="s">
        <v>1307</v>
      </c>
      <c r="G122" s="244"/>
      <c r="H122" s="247">
        <v>574.47000000000003</v>
      </c>
      <c r="I122" s="248"/>
      <c r="J122" s="244"/>
      <c r="K122" s="244"/>
      <c r="L122" s="249"/>
      <c r="M122" s="250"/>
      <c r="N122" s="251"/>
      <c r="O122" s="251"/>
      <c r="P122" s="251"/>
      <c r="Q122" s="251"/>
      <c r="R122" s="251"/>
      <c r="S122" s="251"/>
      <c r="T122" s="252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T122" s="253" t="s">
        <v>163</v>
      </c>
      <c r="AU122" s="253" t="s">
        <v>81</v>
      </c>
      <c r="AV122" s="14" t="s">
        <v>81</v>
      </c>
      <c r="AW122" s="14" t="s">
        <v>33</v>
      </c>
      <c r="AX122" s="14" t="s">
        <v>79</v>
      </c>
      <c r="AY122" s="253" t="s">
        <v>152</v>
      </c>
    </row>
    <row r="123" s="2" customFormat="1" ht="24.15" customHeight="1">
      <c r="A123" s="40"/>
      <c r="B123" s="41"/>
      <c r="C123" s="214" t="s">
        <v>192</v>
      </c>
      <c r="D123" s="214" t="s">
        <v>154</v>
      </c>
      <c r="E123" s="215" t="s">
        <v>268</v>
      </c>
      <c r="F123" s="216" t="s">
        <v>269</v>
      </c>
      <c r="G123" s="217" t="s">
        <v>239</v>
      </c>
      <c r="H123" s="218">
        <v>38.298000000000002</v>
      </c>
      <c r="I123" s="219"/>
      <c r="J123" s="220">
        <f>ROUND(I123*H123,2)</f>
        <v>0</v>
      </c>
      <c r="K123" s="216" t="s">
        <v>158</v>
      </c>
      <c r="L123" s="46"/>
      <c r="M123" s="221" t="s">
        <v>19</v>
      </c>
      <c r="N123" s="222" t="s">
        <v>43</v>
      </c>
      <c r="O123" s="86"/>
      <c r="P123" s="223">
        <f>O123*H123</f>
        <v>0</v>
      </c>
      <c r="Q123" s="223">
        <v>0</v>
      </c>
      <c r="R123" s="223">
        <f>Q123*H123</f>
        <v>0</v>
      </c>
      <c r="S123" s="223">
        <v>0</v>
      </c>
      <c r="T123" s="224">
        <f>S123*H123</f>
        <v>0</v>
      </c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R123" s="225" t="s">
        <v>159</v>
      </c>
      <c r="AT123" s="225" t="s">
        <v>154</v>
      </c>
      <c r="AU123" s="225" t="s">
        <v>81</v>
      </c>
      <c r="AY123" s="19" t="s">
        <v>152</v>
      </c>
      <c r="BE123" s="226">
        <f>IF(N123="základní",J123,0)</f>
        <v>0</v>
      </c>
      <c r="BF123" s="226">
        <f>IF(N123="snížená",J123,0)</f>
        <v>0</v>
      </c>
      <c r="BG123" s="226">
        <f>IF(N123="zákl. přenesená",J123,0)</f>
        <v>0</v>
      </c>
      <c r="BH123" s="226">
        <f>IF(N123="sníž. přenesená",J123,0)</f>
        <v>0</v>
      </c>
      <c r="BI123" s="226">
        <f>IF(N123="nulová",J123,0)</f>
        <v>0</v>
      </c>
      <c r="BJ123" s="19" t="s">
        <v>79</v>
      </c>
      <c r="BK123" s="226">
        <f>ROUND(I123*H123,2)</f>
        <v>0</v>
      </c>
      <c r="BL123" s="19" t="s">
        <v>159</v>
      </c>
      <c r="BM123" s="225" t="s">
        <v>758</v>
      </c>
    </row>
    <row r="124" s="2" customFormat="1">
      <c r="A124" s="40"/>
      <c r="B124" s="41"/>
      <c r="C124" s="42"/>
      <c r="D124" s="227" t="s">
        <v>161</v>
      </c>
      <c r="E124" s="42"/>
      <c r="F124" s="228" t="s">
        <v>271</v>
      </c>
      <c r="G124" s="42"/>
      <c r="H124" s="42"/>
      <c r="I124" s="229"/>
      <c r="J124" s="42"/>
      <c r="K124" s="42"/>
      <c r="L124" s="46"/>
      <c r="M124" s="230"/>
      <c r="N124" s="231"/>
      <c r="O124" s="86"/>
      <c r="P124" s="86"/>
      <c r="Q124" s="86"/>
      <c r="R124" s="86"/>
      <c r="S124" s="86"/>
      <c r="T124" s="87"/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T124" s="19" t="s">
        <v>161</v>
      </c>
      <c r="AU124" s="19" t="s">
        <v>81</v>
      </c>
    </row>
    <row r="125" s="14" customFormat="1">
      <c r="A125" s="14"/>
      <c r="B125" s="243"/>
      <c r="C125" s="244"/>
      <c r="D125" s="234" t="s">
        <v>163</v>
      </c>
      <c r="E125" s="245" t="s">
        <v>19</v>
      </c>
      <c r="F125" s="246" t="s">
        <v>1308</v>
      </c>
      <c r="G125" s="244"/>
      <c r="H125" s="247">
        <v>38.298000000000002</v>
      </c>
      <c r="I125" s="248"/>
      <c r="J125" s="244"/>
      <c r="K125" s="244"/>
      <c r="L125" s="249"/>
      <c r="M125" s="250"/>
      <c r="N125" s="251"/>
      <c r="O125" s="251"/>
      <c r="P125" s="251"/>
      <c r="Q125" s="251"/>
      <c r="R125" s="251"/>
      <c r="S125" s="251"/>
      <c r="T125" s="252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T125" s="253" t="s">
        <v>163</v>
      </c>
      <c r="AU125" s="253" t="s">
        <v>81</v>
      </c>
      <c r="AV125" s="14" t="s">
        <v>81</v>
      </c>
      <c r="AW125" s="14" t="s">
        <v>33</v>
      </c>
      <c r="AX125" s="14" t="s">
        <v>79</v>
      </c>
      <c r="AY125" s="253" t="s">
        <v>152</v>
      </c>
    </row>
    <row r="126" s="2" customFormat="1" ht="24.15" customHeight="1">
      <c r="A126" s="40"/>
      <c r="B126" s="41"/>
      <c r="C126" s="214" t="s">
        <v>199</v>
      </c>
      <c r="D126" s="214" t="s">
        <v>154</v>
      </c>
      <c r="E126" s="215" t="s">
        <v>280</v>
      </c>
      <c r="F126" s="216" t="s">
        <v>281</v>
      </c>
      <c r="G126" s="217" t="s">
        <v>282</v>
      </c>
      <c r="H126" s="218">
        <v>68.936000000000007</v>
      </c>
      <c r="I126" s="219"/>
      <c r="J126" s="220">
        <f>ROUND(I126*H126,2)</f>
        <v>0</v>
      </c>
      <c r="K126" s="216" t="s">
        <v>158</v>
      </c>
      <c r="L126" s="46"/>
      <c r="M126" s="221" t="s">
        <v>19</v>
      </c>
      <c r="N126" s="222" t="s">
        <v>43</v>
      </c>
      <c r="O126" s="86"/>
      <c r="P126" s="223">
        <f>O126*H126</f>
        <v>0</v>
      </c>
      <c r="Q126" s="223">
        <v>0</v>
      </c>
      <c r="R126" s="223">
        <f>Q126*H126</f>
        <v>0</v>
      </c>
      <c r="S126" s="223">
        <v>0</v>
      </c>
      <c r="T126" s="224">
        <f>S126*H126</f>
        <v>0</v>
      </c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R126" s="225" t="s">
        <v>159</v>
      </c>
      <c r="AT126" s="225" t="s">
        <v>154</v>
      </c>
      <c r="AU126" s="225" t="s">
        <v>81</v>
      </c>
      <c r="AY126" s="19" t="s">
        <v>152</v>
      </c>
      <c r="BE126" s="226">
        <f>IF(N126="základní",J126,0)</f>
        <v>0</v>
      </c>
      <c r="BF126" s="226">
        <f>IF(N126="snížená",J126,0)</f>
        <v>0</v>
      </c>
      <c r="BG126" s="226">
        <f>IF(N126="zákl. přenesená",J126,0)</f>
        <v>0</v>
      </c>
      <c r="BH126" s="226">
        <f>IF(N126="sníž. přenesená",J126,0)</f>
        <v>0</v>
      </c>
      <c r="BI126" s="226">
        <f>IF(N126="nulová",J126,0)</f>
        <v>0</v>
      </c>
      <c r="BJ126" s="19" t="s">
        <v>79</v>
      </c>
      <c r="BK126" s="226">
        <f>ROUND(I126*H126,2)</f>
        <v>0</v>
      </c>
      <c r="BL126" s="19" t="s">
        <v>159</v>
      </c>
      <c r="BM126" s="225" t="s">
        <v>760</v>
      </c>
    </row>
    <row r="127" s="2" customFormat="1">
      <c r="A127" s="40"/>
      <c r="B127" s="41"/>
      <c r="C127" s="42"/>
      <c r="D127" s="227" t="s">
        <v>161</v>
      </c>
      <c r="E127" s="42"/>
      <c r="F127" s="228" t="s">
        <v>284</v>
      </c>
      <c r="G127" s="42"/>
      <c r="H127" s="42"/>
      <c r="I127" s="229"/>
      <c r="J127" s="42"/>
      <c r="K127" s="42"/>
      <c r="L127" s="46"/>
      <c r="M127" s="230"/>
      <c r="N127" s="231"/>
      <c r="O127" s="86"/>
      <c r="P127" s="86"/>
      <c r="Q127" s="86"/>
      <c r="R127" s="86"/>
      <c r="S127" s="86"/>
      <c r="T127" s="87"/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T127" s="19" t="s">
        <v>161</v>
      </c>
      <c r="AU127" s="19" t="s">
        <v>81</v>
      </c>
    </row>
    <row r="128" s="14" customFormat="1">
      <c r="A128" s="14"/>
      <c r="B128" s="243"/>
      <c r="C128" s="244"/>
      <c r="D128" s="234" t="s">
        <v>163</v>
      </c>
      <c r="E128" s="245" t="s">
        <v>19</v>
      </c>
      <c r="F128" s="246" t="s">
        <v>1309</v>
      </c>
      <c r="G128" s="244"/>
      <c r="H128" s="247">
        <v>68.936000000000007</v>
      </c>
      <c r="I128" s="248"/>
      <c r="J128" s="244"/>
      <c r="K128" s="244"/>
      <c r="L128" s="249"/>
      <c r="M128" s="250"/>
      <c r="N128" s="251"/>
      <c r="O128" s="251"/>
      <c r="P128" s="251"/>
      <c r="Q128" s="251"/>
      <c r="R128" s="251"/>
      <c r="S128" s="251"/>
      <c r="T128" s="252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T128" s="253" t="s">
        <v>163</v>
      </c>
      <c r="AU128" s="253" t="s">
        <v>81</v>
      </c>
      <c r="AV128" s="14" t="s">
        <v>81</v>
      </c>
      <c r="AW128" s="14" t="s">
        <v>33</v>
      </c>
      <c r="AX128" s="14" t="s">
        <v>79</v>
      </c>
      <c r="AY128" s="253" t="s">
        <v>152</v>
      </c>
    </row>
    <row r="129" s="2" customFormat="1" ht="24.15" customHeight="1">
      <c r="A129" s="40"/>
      <c r="B129" s="41"/>
      <c r="C129" s="214" t="s">
        <v>204</v>
      </c>
      <c r="D129" s="214" t="s">
        <v>154</v>
      </c>
      <c r="E129" s="215" t="s">
        <v>286</v>
      </c>
      <c r="F129" s="216" t="s">
        <v>287</v>
      </c>
      <c r="G129" s="217" t="s">
        <v>239</v>
      </c>
      <c r="H129" s="218">
        <v>38.298000000000002</v>
      </c>
      <c r="I129" s="219"/>
      <c r="J129" s="220">
        <f>ROUND(I129*H129,2)</f>
        <v>0</v>
      </c>
      <c r="K129" s="216" t="s">
        <v>158</v>
      </c>
      <c r="L129" s="46"/>
      <c r="M129" s="221" t="s">
        <v>19</v>
      </c>
      <c r="N129" s="222" t="s">
        <v>43</v>
      </c>
      <c r="O129" s="86"/>
      <c r="P129" s="223">
        <f>O129*H129</f>
        <v>0</v>
      </c>
      <c r="Q129" s="223">
        <v>0</v>
      </c>
      <c r="R129" s="223">
        <f>Q129*H129</f>
        <v>0</v>
      </c>
      <c r="S129" s="223">
        <v>0</v>
      </c>
      <c r="T129" s="224">
        <f>S129*H129</f>
        <v>0</v>
      </c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R129" s="225" t="s">
        <v>159</v>
      </c>
      <c r="AT129" s="225" t="s">
        <v>154</v>
      </c>
      <c r="AU129" s="225" t="s">
        <v>81</v>
      </c>
      <c r="AY129" s="19" t="s">
        <v>152</v>
      </c>
      <c r="BE129" s="226">
        <f>IF(N129="základní",J129,0)</f>
        <v>0</v>
      </c>
      <c r="BF129" s="226">
        <f>IF(N129="snížená",J129,0)</f>
        <v>0</v>
      </c>
      <c r="BG129" s="226">
        <f>IF(N129="zákl. přenesená",J129,0)</f>
        <v>0</v>
      </c>
      <c r="BH129" s="226">
        <f>IF(N129="sníž. přenesená",J129,0)</f>
        <v>0</v>
      </c>
      <c r="BI129" s="226">
        <f>IF(N129="nulová",J129,0)</f>
        <v>0</v>
      </c>
      <c r="BJ129" s="19" t="s">
        <v>79</v>
      </c>
      <c r="BK129" s="226">
        <f>ROUND(I129*H129,2)</f>
        <v>0</v>
      </c>
      <c r="BL129" s="19" t="s">
        <v>159</v>
      </c>
      <c r="BM129" s="225" t="s">
        <v>762</v>
      </c>
    </row>
    <row r="130" s="2" customFormat="1">
      <c r="A130" s="40"/>
      <c r="B130" s="41"/>
      <c r="C130" s="42"/>
      <c r="D130" s="227" t="s">
        <v>161</v>
      </c>
      <c r="E130" s="42"/>
      <c r="F130" s="228" t="s">
        <v>289</v>
      </c>
      <c r="G130" s="42"/>
      <c r="H130" s="42"/>
      <c r="I130" s="229"/>
      <c r="J130" s="42"/>
      <c r="K130" s="42"/>
      <c r="L130" s="46"/>
      <c r="M130" s="230"/>
      <c r="N130" s="231"/>
      <c r="O130" s="86"/>
      <c r="P130" s="86"/>
      <c r="Q130" s="86"/>
      <c r="R130" s="86"/>
      <c r="S130" s="86"/>
      <c r="T130" s="87"/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T130" s="19" t="s">
        <v>161</v>
      </c>
      <c r="AU130" s="19" t="s">
        <v>81</v>
      </c>
    </row>
    <row r="131" s="14" customFormat="1">
      <c r="A131" s="14"/>
      <c r="B131" s="243"/>
      <c r="C131" s="244"/>
      <c r="D131" s="234" t="s">
        <v>163</v>
      </c>
      <c r="E131" s="245" t="s">
        <v>19</v>
      </c>
      <c r="F131" s="246" t="s">
        <v>1308</v>
      </c>
      <c r="G131" s="244"/>
      <c r="H131" s="247">
        <v>38.298000000000002</v>
      </c>
      <c r="I131" s="248"/>
      <c r="J131" s="244"/>
      <c r="K131" s="244"/>
      <c r="L131" s="249"/>
      <c r="M131" s="250"/>
      <c r="N131" s="251"/>
      <c r="O131" s="251"/>
      <c r="P131" s="251"/>
      <c r="Q131" s="251"/>
      <c r="R131" s="251"/>
      <c r="S131" s="251"/>
      <c r="T131" s="252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T131" s="253" t="s">
        <v>163</v>
      </c>
      <c r="AU131" s="253" t="s">
        <v>81</v>
      </c>
      <c r="AV131" s="14" t="s">
        <v>81</v>
      </c>
      <c r="AW131" s="14" t="s">
        <v>33</v>
      </c>
      <c r="AX131" s="14" t="s">
        <v>79</v>
      </c>
      <c r="AY131" s="253" t="s">
        <v>152</v>
      </c>
    </row>
    <row r="132" s="2" customFormat="1" ht="24.15" customHeight="1">
      <c r="A132" s="40"/>
      <c r="B132" s="41"/>
      <c r="C132" s="214" t="s">
        <v>213</v>
      </c>
      <c r="D132" s="214" t="s">
        <v>154</v>
      </c>
      <c r="E132" s="215" t="s">
        <v>763</v>
      </c>
      <c r="F132" s="216" t="s">
        <v>764</v>
      </c>
      <c r="G132" s="217" t="s">
        <v>239</v>
      </c>
      <c r="H132" s="218">
        <v>18.047999999999998</v>
      </c>
      <c r="I132" s="219"/>
      <c r="J132" s="220">
        <f>ROUND(I132*H132,2)</f>
        <v>0</v>
      </c>
      <c r="K132" s="216" t="s">
        <v>158</v>
      </c>
      <c r="L132" s="46"/>
      <c r="M132" s="221" t="s">
        <v>19</v>
      </c>
      <c r="N132" s="222" t="s">
        <v>43</v>
      </c>
      <c r="O132" s="86"/>
      <c r="P132" s="223">
        <f>O132*H132</f>
        <v>0</v>
      </c>
      <c r="Q132" s="223">
        <v>0</v>
      </c>
      <c r="R132" s="223">
        <f>Q132*H132</f>
        <v>0</v>
      </c>
      <c r="S132" s="223">
        <v>0</v>
      </c>
      <c r="T132" s="224">
        <f>S132*H132</f>
        <v>0</v>
      </c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R132" s="225" t="s">
        <v>159</v>
      </c>
      <c r="AT132" s="225" t="s">
        <v>154</v>
      </c>
      <c r="AU132" s="225" t="s">
        <v>81</v>
      </c>
      <c r="AY132" s="19" t="s">
        <v>152</v>
      </c>
      <c r="BE132" s="226">
        <f>IF(N132="základní",J132,0)</f>
        <v>0</v>
      </c>
      <c r="BF132" s="226">
        <f>IF(N132="snížená",J132,0)</f>
        <v>0</v>
      </c>
      <c r="BG132" s="226">
        <f>IF(N132="zákl. přenesená",J132,0)</f>
        <v>0</v>
      </c>
      <c r="BH132" s="226">
        <f>IF(N132="sníž. přenesená",J132,0)</f>
        <v>0</v>
      </c>
      <c r="BI132" s="226">
        <f>IF(N132="nulová",J132,0)</f>
        <v>0</v>
      </c>
      <c r="BJ132" s="19" t="s">
        <v>79</v>
      </c>
      <c r="BK132" s="226">
        <f>ROUND(I132*H132,2)</f>
        <v>0</v>
      </c>
      <c r="BL132" s="19" t="s">
        <v>159</v>
      </c>
      <c r="BM132" s="225" t="s">
        <v>765</v>
      </c>
    </row>
    <row r="133" s="2" customFormat="1">
      <c r="A133" s="40"/>
      <c r="B133" s="41"/>
      <c r="C133" s="42"/>
      <c r="D133" s="227" t="s">
        <v>161</v>
      </c>
      <c r="E133" s="42"/>
      <c r="F133" s="228" t="s">
        <v>766</v>
      </c>
      <c r="G133" s="42"/>
      <c r="H133" s="42"/>
      <c r="I133" s="229"/>
      <c r="J133" s="42"/>
      <c r="K133" s="42"/>
      <c r="L133" s="46"/>
      <c r="M133" s="230"/>
      <c r="N133" s="231"/>
      <c r="O133" s="86"/>
      <c r="P133" s="86"/>
      <c r="Q133" s="86"/>
      <c r="R133" s="86"/>
      <c r="S133" s="86"/>
      <c r="T133" s="87"/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T133" s="19" t="s">
        <v>161</v>
      </c>
      <c r="AU133" s="19" t="s">
        <v>81</v>
      </c>
    </row>
    <row r="134" s="13" customFormat="1">
      <c r="A134" s="13"/>
      <c r="B134" s="232"/>
      <c r="C134" s="233"/>
      <c r="D134" s="234" t="s">
        <v>163</v>
      </c>
      <c r="E134" s="235" t="s">
        <v>19</v>
      </c>
      <c r="F134" s="236" t="s">
        <v>767</v>
      </c>
      <c r="G134" s="233"/>
      <c r="H134" s="235" t="s">
        <v>19</v>
      </c>
      <c r="I134" s="237"/>
      <c r="J134" s="233"/>
      <c r="K134" s="233"/>
      <c r="L134" s="238"/>
      <c r="M134" s="239"/>
      <c r="N134" s="240"/>
      <c r="O134" s="240"/>
      <c r="P134" s="240"/>
      <c r="Q134" s="240"/>
      <c r="R134" s="240"/>
      <c r="S134" s="240"/>
      <c r="T134" s="241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42" t="s">
        <v>163</v>
      </c>
      <c r="AU134" s="242" t="s">
        <v>81</v>
      </c>
      <c r="AV134" s="13" t="s">
        <v>79</v>
      </c>
      <c r="AW134" s="13" t="s">
        <v>33</v>
      </c>
      <c r="AX134" s="13" t="s">
        <v>72</v>
      </c>
      <c r="AY134" s="242" t="s">
        <v>152</v>
      </c>
    </row>
    <row r="135" s="14" customFormat="1">
      <c r="A135" s="14"/>
      <c r="B135" s="243"/>
      <c r="C135" s="244"/>
      <c r="D135" s="234" t="s">
        <v>163</v>
      </c>
      <c r="E135" s="245" t="s">
        <v>19</v>
      </c>
      <c r="F135" s="246" t="s">
        <v>1310</v>
      </c>
      <c r="G135" s="244"/>
      <c r="H135" s="247">
        <v>18.047999999999998</v>
      </c>
      <c r="I135" s="248"/>
      <c r="J135" s="244"/>
      <c r="K135" s="244"/>
      <c r="L135" s="249"/>
      <c r="M135" s="250"/>
      <c r="N135" s="251"/>
      <c r="O135" s="251"/>
      <c r="P135" s="251"/>
      <c r="Q135" s="251"/>
      <c r="R135" s="251"/>
      <c r="S135" s="251"/>
      <c r="T135" s="252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T135" s="253" t="s">
        <v>163</v>
      </c>
      <c r="AU135" s="253" t="s">
        <v>81</v>
      </c>
      <c r="AV135" s="14" t="s">
        <v>81</v>
      </c>
      <c r="AW135" s="14" t="s">
        <v>33</v>
      </c>
      <c r="AX135" s="14" t="s">
        <v>79</v>
      </c>
      <c r="AY135" s="253" t="s">
        <v>152</v>
      </c>
    </row>
    <row r="136" s="2" customFormat="1" ht="37.8" customHeight="1">
      <c r="A136" s="40"/>
      <c r="B136" s="41"/>
      <c r="C136" s="214" t="s">
        <v>220</v>
      </c>
      <c r="D136" s="214" t="s">
        <v>154</v>
      </c>
      <c r="E136" s="215" t="s">
        <v>769</v>
      </c>
      <c r="F136" s="216" t="s">
        <v>770</v>
      </c>
      <c r="G136" s="217" t="s">
        <v>239</v>
      </c>
      <c r="H136" s="218">
        <v>13.536</v>
      </c>
      <c r="I136" s="219"/>
      <c r="J136" s="220">
        <f>ROUND(I136*H136,2)</f>
        <v>0</v>
      </c>
      <c r="K136" s="216" t="s">
        <v>158</v>
      </c>
      <c r="L136" s="46"/>
      <c r="M136" s="221" t="s">
        <v>19</v>
      </c>
      <c r="N136" s="222" t="s">
        <v>43</v>
      </c>
      <c r="O136" s="86"/>
      <c r="P136" s="223">
        <f>O136*H136</f>
        <v>0</v>
      </c>
      <c r="Q136" s="223">
        <v>0</v>
      </c>
      <c r="R136" s="223">
        <f>Q136*H136</f>
        <v>0</v>
      </c>
      <c r="S136" s="223">
        <v>0</v>
      </c>
      <c r="T136" s="224">
        <f>S136*H136</f>
        <v>0</v>
      </c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R136" s="225" t="s">
        <v>159</v>
      </c>
      <c r="AT136" s="225" t="s">
        <v>154</v>
      </c>
      <c r="AU136" s="225" t="s">
        <v>81</v>
      </c>
      <c r="AY136" s="19" t="s">
        <v>152</v>
      </c>
      <c r="BE136" s="226">
        <f>IF(N136="základní",J136,0)</f>
        <v>0</v>
      </c>
      <c r="BF136" s="226">
        <f>IF(N136="snížená",J136,0)</f>
        <v>0</v>
      </c>
      <c r="BG136" s="226">
        <f>IF(N136="zákl. přenesená",J136,0)</f>
        <v>0</v>
      </c>
      <c r="BH136" s="226">
        <f>IF(N136="sníž. přenesená",J136,0)</f>
        <v>0</v>
      </c>
      <c r="BI136" s="226">
        <f>IF(N136="nulová",J136,0)</f>
        <v>0</v>
      </c>
      <c r="BJ136" s="19" t="s">
        <v>79</v>
      </c>
      <c r="BK136" s="226">
        <f>ROUND(I136*H136,2)</f>
        <v>0</v>
      </c>
      <c r="BL136" s="19" t="s">
        <v>159</v>
      </c>
      <c r="BM136" s="225" t="s">
        <v>771</v>
      </c>
    </row>
    <row r="137" s="2" customFormat="1">
      <c r="A137" s="40"/>
      <c r="B137" s="41"/>
      <c r="C137" s="42"/>
      <c r="D137" s="227" t="s">
        <v>161</v>
      </c>
      <c r="E137" s="42"/>
      <c r="F137" s="228" t="s">
        <v>772</v>
      </c>
      <c r="G137" s="42"/>
      <c r="H137" s="42"/>
      <c r="I137" s="229"/>
      <c r="J137" s="42"/>
      <c r="K137" s="42"/>
      <c r="L137" s="46"/>
      <c r="M137" s="230"/>
      <c r="N137" s="231"/>
      <c r="O137" s="86"/>
      <c r="P137" s="86"/>
      <c r="Q137" s="86"/>
      <c r="R137" s="86"/>
      <c r="S137" s="86"/>
      <c r="T137" s="87"/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T137" s="19" t="s">
        <v>161</v>
      </c>
      <c r="AU137" s="19" t="s">
        <v>81</v>
      </c>
    </row>
    <row r="138" s="13" customFormat="1">
      <c r="A138" s="13"/>
      <c r="B138" s="232"/>
      <c r="C138" s="233"/>
      <c r="D138" s="234" t="s">
        <v>163</v>
      </c>
      <c r="E138" s="235" t="s">
        <v>19</v>
      </c>
      <c r="F138" s="236" t="s">
        <v>742</v>
      </c>
      <c r="G138" s="233"/>
      <c r="H138" s="235" t="s">
        <v>19</v>
      </c>
      <c r="I138" s="237"/>
      <c r="J138" s="233"/>
      <c r="K138" s="233"/>
      <c r="L138" s="238"/>
      <c r="M138" s="239"/>
      <c r="N138" s="240"/>
      <c r="O138" s="240"/>
      <c r="P138" s="240"/>
      <c r="Q138" s="240"/>
      <c r="R138" s="240"/>
      <c r="S138" s="240"/>
      <c r="T138" s="241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42" t="s">
        <v>163</v>
      </c>
      <c r="AU138" s="242" t="s">
        <v>81</v>
      </c>
      <c r="AV138" s="13" t="s">
        <v>79</v>
      </c>
      <c r="AW138" s="13" t="s">
        <v>33</v>
      </c>
      <c r="AX138" s="13" t="s">
        <v>72</v>
      </c>
      <c r="AY138" s="242" t="s">
        <v>152</v>
      </c>
    </row>
    <row r="139" s="14" customFormat="1">
      <c r="A139" s="14"/>
      <c r="B139" s="243"/>
      <c r="C139" s="244"/>
      <c r="D139" s="234" t="s">
        <v>163</v>
      </c>
      <c r="E139" s="245" t="s">
        <v>19</v>
      </c>
      <c r="F139" s="246" t="s">
        <v>1311</v>
      </c>
      <c r="G139" s="244"/>
      <c r="H139" s="247">
        <v>13.536</v>
      </c>
      <c r="I139" s="248"/>
      <c r="J139" s="244"/>
      <c r="K139" s="244"/>
      <c r="L139" s="249"/>
      <c r="M139" s="250"/>
      <c r="N139" s="251"/>
      <c r="O139" s="251"/>
      <c r="P139" s="251"/>
      <c r="Q139" s="251"/>
      <c r="R139" s="251"/>
      <c r="S139" s="251"/>
      <c r="T139" s="252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T139" s="253" t="s">
        <v>163</v>
      </c>
      <c r="AU139" s="253" t="s">
        <v>81</v>
      </c>
      <c r="AV139" s="14" t="s">
        <v>81</v>
      </c>
      <c r="AW139" s="14" t="s">
        <v>33</v>
      </c>
      <c r="AX139" s="14" t="s">
        <v>72</v>
      </c>
      <c r="AY139" s="253" t="s">
        <v>152</v>
      </c>
    </row>
    <row r="140" s="15" customFormat="1">
      <c r="A140" s="15"/>
      <c r="B140" s="254"/>
      <c r="C140" s="255"/>
      <c r="D140" s="234" t="s">
        <v>163</v>
      </c>
      <c r="E140" s="256" t="s">
        <v>19</v>
      </c>
      <c r="F140" s="257" t="s">
        <v>212</v>
      </c>
      <c r="G140" s="255"/>
      <c r="H140" s="258">
        <v>13.536</v>
      </c>
      <c r="I140" s="259"/>
      <c r="J140" s="255"/>
      <c r="K140" s="255"/>
      <c r="L140" s="260"/>
      <c r="M140" s="261"/>
      <c r="N140" s="262"/>
      <c r="O140" s="262"/>
      <c r="P140" s="262"/>
      <c r="Q140" s="262"/>
      <c r="R140" s="262"/>
      <c r="S140" s="262"/>
      <c r="T140" s="263"/>
      <c r="U140" s="15"/>
      <c r="V140" s="15"/>
      <c r="W140" s="15"/>
      <c r="X140" s="15"/>
      <c r="Y140" s="15"/>
      <c r="Z140" s="15"/>
      <c r="AA140" s="15"/>
      <c r="AB140" s="15"/>
      <c r="AC140" s="15"/>
      <c r="AD140" s="15"/>
      <c r="AE140" s="15"/>
      <c r="AT140" s="264" t="s">
        <v>163</v>
      </c>
      <c r="AU140" s="264" t="s">
        <v>81</v>
      </c>
      <c r="AV140" s="15" t="s">
        <v>159</v>
      </c>
      <c r="AW140" s="15" t="s">
        <v>33</v>
      </c>
      <c r="AX140" s="15" t="s">
        <v>79</v>
      </c>
      <c r="AY140" s="264" t="s">
        <v>152</v>
      </c>
    </row>
    <row r="141" s="2" customFormat="1" ht="16.5" customHeight="1">
      <c r="A141" s="40"/>
      <c r="B141" s="41"/>
      <c r="C141" s="265" t="s">
        <v>8</v>
      </c>
      <c r="D141" s="265" t="s">
        <v>298</v>
      </c>
      <c r="E141" s="266" t="s">
        <v>774</v>
      </c>
      <c r="F141" s="267" t="s">
        <v>775</v>
      </c>
      <c r="G141" s="268" t="s">
        <v>282</v>
      </c>
      <c r="H141" s="269">
        <v>27.071999999999999</v>
      </c>
      <c r="I141" s="270"/>
      <c r="J141" s="271">
        <f>ROUND(I141*H141,2)</f>
        <v>0</v>
      </c>
      <c r="K141" s="267" t="s">
        <v>158</v>
      </c>
      <c r="L141" s="272"/>
      <c r="M141" s="273" t="s">
        <v>19</v>
      </c>
      <c r="N141" s="274" t="s">
        <v>43</v>
      </c>
      <c r="O141" s="86"/>
      <c r="P141" s="223">
        <f>O141*H141</f>
        <v>0</v>
      </c>
      <c r="Q141" s="223">
        <v>1</v>
      </c>
      <c r="R141" s="223">
        <f>Q141*H141</f>
        <v>27.071999999999999</v>
      </c>
      <c r="S141" s="223">
        <v>0</v>
      </c>
      <c r="T141" s="224">
        <f>S141*H141</f>
        <v>0</v>
      </c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R141" s="225" t="s">
        <v>199</v>
      </c>
      <c r="AT141" s="225" t="s">
        <v>298</v>
      </c>
      <c r="AU141" s="225" t="s">
        <v>81</v>
      </c>
      <c r="AY141" s="19" t="s">
        <v>152</v>
      </c>
      <c r="BE141" s="226">
        <f>IF(N141="základní",J141,0)</f>
        <v>0</v>
      </c>
      <c r="BF141" s="226">
        <f>IF(N141="snížená",J141,0)</f>
        <v>0</v>
      </c>
      <c r="BG141" s="226">
        <f>IF(N141="zákl. přenesená",J141,0)</f>
        <v>0</v>
      </c>
      <c r="BH141" s="226">
        <f>IF(N141="sníž. přenesená",J141,0)</f>
        <v>0</v>
      </c>
      <c r="BI141" s="226">
        <f>IF(N141="nulová",J141,0)</f>
        <v>0</v>
      </c>
      <c r="BJ141" s="19" t="s">
        <v>79</v>
      </c>
      <c r="BK141" s="226">
        <f>ROUND(I141*H141,2)</f>
        <v>0</v>
      </c>
      <c r="BL141" s="19" t="s">
        <v>159</v>
      </c>
      <c r="BM141" s="225" t="s">
        <v>776</v>
      </c>
    </row>
    <row r="142" s="14" customFormat="1">
      <c r="A142" s="14"/>
      <c r="B142" s="243"/>
      <c r="C142" s="244"/>
      <c r="D142" s="234" t="s">
        <v>163</v>
      </c>
      <c r="E142" s="244"/>
      <c r="F142" s="246" t="s">
        <v>1312</v>
      </c>
      <c r="G142" s="244"/>
      <c r="H142" s="247">
        <v>27.071999999999999</v>
      </c>
      <c r="I142" s="248"/>
      <c r="J142" s="244"/>
      <c r="K142" s="244"/>
      <c r="L142" s="249"/>
      <c r="M142" s="250"/>
      <c r="N142" s="251"/>
      <c r="O142" s="251"/>
      <c r="P142" s="251"/>
      <c r="Q142" s="251"/>
      <c r="R142" s="251"/>
      <c r="S142" s="251"/>
      <c r="T142" s="252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T142" s="253" t="s">
        <v>163</v>
      </c>
      <c r="AU142" s="253" t="s">
        <v>81</v>
      </c>
      <c r="AV142" s="14" t="s">
        <v>81</v>
      </c>
      <c r="AW142" s="14" t="s">
        <v>4</v>
      </c>
      <c r="AX142" s="14" t="s">
        <v>79</v>
      </c>
      <c r="AY142" s="253" t="s">
        <v>152</v>
      </c>
    </row>
    <row r="143" s="12" customFormat="1" ht="22.8" customHeight="1">
      <c r="A143" s="12"/>
      <c r="B143" s="198"/>
      <c r="C143" s="199"/>
      <c r="D143" s="200" t="s">
        <v>71</v>
      </c>
      <c r="E143" s="212" t="s">
        <v>159</v>
      </c>
      <c r="F143" s="212" t="s">
        <v>778</v>
      </c>
      <c r="G143" s="199"/>
      <c r="H143" s="199"/>
      <c r="I143" s="202"/>
      <c r="J143" s="213">
        <f>BK143</f>
        <v>0</v>
      </c>
      <c r="K143" s="199"/>
      <c r="L143" s="204"/>
      <c r="M143" s="205"/>
      <c r="N143" s="206"/>
      <c r="O143" s="206"/>
      <c r="P143" s="207">
        <f>SUM(P144:P148)</f>
        <v>0</v>
      </c>
      <c r="Q143" s="206"/>
      <c r="R143" s="207">
        <f>SUM(R144:R148)</f>
        <v>8.5311542399999993</v>
      </c>
      <c r="S143" s="206"/>
      <c r="T143" s="208">
        <f>SUM(T144:T148)</f>
        <v>0</v>
      </c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R143" s="209" t="s">
        <v>79</v>
      </c>
      <c r="AT143" s="210" t="s">
        <v>71</v>
      </c>
      <c r="AU143" s="210" t="s">
        <v>79</v>
      </c>
      <c r="AY143" s="209" t="s">
        <v>152</v>
      </c>
      <c r="BK143" s="211">
        <f>SUM(BK144:BK148)</f>
        <v>0</v>
      </c>
    </row>
    <row r="144" s="2" customFormat="1" ht="21.75" customHeight="1">
      <c r="A144" s="40"/>
      <c r="B144" s="41"/>
      <c r="C144" s="214" t="s">
        <v>231</v>
      </c>
      <c r="D144" s="214" t="s">
        <v>154</v>
      </c>
      <c r="E144" s="215" t="s">
        <v>779</v>
      </c>
      <c r="F144" s="216" t="s">
        <v>780</v>
      </c>
      <c r="G144" s="217" t="s">
        <v>239</v>
      </c>
      <c r="H144" s="218">
        <v>4.5119999999999996</v>
      </c>
      <c r="I144" s="219"/>
      <c r="J144" s="220">
        <f>ROUND(I144*H144,2)</f>
        <v>0</v>
      </c>
      <c r="K144" s="216" t="s">
        <v>158</v>
      </c>
      <c r="L144" s="46"/>
      <c r="M144" s="221" t="s">
        <v>19</v>
      </c>
      <c r="N144" s="222" t="s">
        <v>43</v>
      </c>
      <c r="O144" s="86"/>
      <c r="P144" s="223">
        <f>O144*H144</f>
        <v>0</v>
      </c>
      <c r="Q144" s="223">
        <v>1.8907700000000001</v>
      </c>
      <c r="R144" s="223">
        <f>Q144*H144</f>
        <v>8.5311542399999993</v>
      </c>
      <c r="S144" s="223">
        <v>0</v>
      </c>
      <c r="T144" s="224">
        <f>S144*H144</f>
        <v>0</v>
      </c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R144" s="225" t="s">
        <v>159</v>
      </c>
      <c r="AT144" s="225" t="s">
        <v>154</v>
      </c>
      <c r="AU144" s="225" t="s">
        <v>81</v>
      </c>
      <c r="AY144" s="19" t="s">
        <v>152</v>
      </c>
      <c r="BE144" s="226">
        <f>IF(N144="základní",J144,0)</f>
        <v>0</v>
      </c>
      <c r="BF144" s="226">
        <f>IF(N144="snížená",J144,0)</f>
        <v>0</v>
      </c>
      <c r="BG144" s="226">
        <f>IF(N144="zákl. přenesená",J144,0)</f>
        <v>0</v>
      </c>
      <c r="BH144" s="226">
        <f>IF(N144="sníž. přenesená",J144,0)</f>
        <v>0</v>
      </c>
      <c r="BI144" s="226">
        <f>IF(N144="nulová",J144,0)</f>
        <v>0</v>
      </c>
      <c r="BJ144" s="19" t="s">
        <v>79</v>
      </c>
      <c r="BK144" s="226">
        <f>ROUND(I144*H144,2)</f>
        <v>0</v>
      </c>
      <c r="BL144" s="19" t="s">
        <v>159</v>
      </c>
      <c r="BM144" s="225" t="s">
        <v>781</v>
      </c>
    </row>
    <row r="145" s="2" customFormat="1">
      <c r="A145" s="40"/>
      <c r="B145" s="41"/>
      <c r="C145" s="42"/>
      <c r="D145" s="227" t="s">
        <v>161</v>
      </c>
      <c r="E145" s="42"/>
      <c r="F145" s="228" t="s">
        <v>782</v>
      </c>
      <c r="G145" s="42"/>
      <c r="H145" s="42"/>
      <c r="I145" s="229"/>
      <c r="J145" s="42"/>
      <c r="K145" s="42"/>
      <c r="L145" s="46"/>
      <c r="M145" s="230"/>
      <c r="N145" s="231"/>
      <c r="O145" s="86"/>
      <c r="P145" s="86"/>
      <c r="Q145" s="86"/>
      <c r="R145" s="86"/>
      <c r="S145" s="86"/>
      <c r="T145" s="87"/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T145" s="19" t="s">
        <v>161</v>
      </c>
      <c r="AU145" s="19" t="s">
        <v>81</v>
      </c>
    </row>
    <row r="146" s="13" customFormat="1">
      <c r="A146" s="13"/>
      <c r="B146" s="232"/>
      <c r="C146" s="233"/>
      <c r="D146" s="234" t="s">
        <v>163</v>
      </c>
      <c r="E146" s="235" t="s">
        <v>19</v>
      </c>
      <c r="F146" s="236" t="s">
        <v>742</v>
      </c>
      <c r="G146" s="233"/>
      <c r="H146" s="235" t="s">
        <v>19</v>
      </c>
      <c r="I146" s="237"/>
      <c r="J146" s="233"/>
      <c r="K146" s="233"/>
      <c r="L146" s="238"/>
      <c r="M146" s="239"/>
      <c r="N146" s="240"/>
      <c r="O146" s="240"/>
      <c r="P146" s="240"/>
      <c r="Q146" s="240"/>
      <c r="R146" s="240"/>
      <c r="S146" s="240"/>
      <c r="T146" s="241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42" t="s">
        <v>163</v>
      </c>
      <c r="AU146" s="242" t="s">
        <v>81</v>
      </c>
      <c r="AV146" s="13" t="s">
        <v>79</v>
      </c>
      <c r="AW146" s="13" t="s">
        <v>33</v>
      </c>
      <c r="AX146" s="13" t="s">
        <v>72</v>
      </c>
      <c r="AY146" s="242" t="s">
        <v>152</v>
      </c>
    </row>
    <row r="147" s="14" customFormat="1">
      <c r="A147" s="14"/>
      <c r="B147" s="243"/>
      <c r="C147" s="244"/>
      <c r="D147" s="234" t="s">
        <v>163</v>
      </c>
      <c r="E147" s="245" t="s">
        <v>19</v>
      </c>
      <c r="F147" s="246" t="s">
        <v>1313</v>
      </c>
      <c r="G147" s="244"/>
      <c r="H147" s="247">
        <v>4.5119999999999996</v>
      </c>
      <c r="I147" s="248"/>
      <c r="J147" s="244"/>
      <c r="K147" s="244"/>
      <c r="L147" s="249"/>
      <c r="M147" s="250"/>
      <c r="N147" s="251"/>
      <c r="O147" s="251"/>
      <c r="P147" s="251"/>
      <c r="Q147" s="251"/>
      <c r="R147" s="251"/>
      <c r="S147" s="251"/>
      <c r="T147" s="252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T147" s="253" t="s">
        <v>163</v>
      </c>
      <c r="AU147" s="253" t="s">
        <v>81</v>
      </c>
      <c r="AV147" s="14" t="s">
        <v>81</v>
      </c>
      <c r="AW147" s="14" t="s">
        <v>33</v>
      </c>
      <c r="AX147" s="14" t="s">
        <v>72</v>
      </c>
      <c r="AY147" s="253" t="s">
        <v>152</v>
      </c>
    </row>
    <row r="148" s="15" customFormat="1">
      <c r="A148" s="15"/>
      <c r="B148" s="254"/>
      <c r="C148" s="255"/>
      <c r="D148" s="234" t="s">
        <v>163</v>
      </c>
      <c r="E148" s="256" t="s">
        <v>19</v>
      </c>
      <c r="F148" s="257" t="s">
        <v>212</v>
      </c>
      <c r="G148" s="255"/>
      <c r="H148" s="258">
        <v>4.5119999999999996</v>
      </c>
      <c r="I148" s="259"/>
      <c r="J148" s="255"/>
      <c r="K148" s="255"/>
      <c r="L148" s="260"/>
      <c r="M148" s="261"/>
      <c r="N148" s="262"/>
      <c r="O148" s="262"/>
      <c r="P148" s="262"/>
      <c r="Q148" s="262"/>
      <c r="R148" s="262"/>
      <c r="S148" s="262"/>
      <c r="T148" s="263"/>
      <c r="U148" s="15"/>
      <c r="V148" s="15"/>
      <c r="W148" s="15"/>
      <c r="X148" s="15"/>
      <c r="Y148" s="15"/>
      <c r="Z148" s="15"/>
      <c r="AA148" s="15"/>
      <c r="AB148" s="15"/>
      <c r="AC148" s="15"/>
      <c r="AD148" s="15"/>
      <c r="AE148" s="15"/>
      <c r="AT148" s="264" t="s">
        <v>163</v>
      </c>
      <c r="AU148" s="264" t="s">
        <v>81</v>
      </c>
      <c r="AV148" s="15" t="s">
        <v>159</v>
      </c>
      <c r="AW148" s="15" t="s">
        <v>33</v>
      </c>
      <c r="AX148" s="15" t="s">
        <v>79</v>
      </c>
      <c r="AY148" s="264" t="s">
        <v>152</v>
      </c>
    </row>
    <row r="149" s="12" customFormat="1" ht="22.8" customHeight="1">
      <c r="A149" s="12"/>
      <c r="B149" s="198"/>
      <c r="C149" s="199"/>
      <c r="D149" s="200" t="s">
        <v>71</v>
      </c>
      <c r="E149" s="212" t="s">
        <v>199</v>
      </c>
      <c r="F149" s="212" t="s">
        <v>784</v>
      </c>
      <c r="G149" s="199"/>
      <c r="H149" s="199"/>
      <c r="I149" s="202"/>
      <c r="J149" s="213">
        <f>BK149</f>
        <v>0</v>
      </c>
      <c r="K149" s="199"/>
      <c r="L149" s="204"/>
      <c r="M149" s="205"/>
      <c r="N149" s="206"/>
      <c r="O149" s="206"/>
      <c r="P149" s="207">
        <f>SUM(P150:P222)</f>
        <v>0</v>
      </c>
      <c r="Q149" s="206"/>
      <c r="R149" s="207">
        <f>SUM(R150:R222)</f>
        <v>3.9314752900000003</v>
      </c>
      <c r="S149" s="206"/>
      <c r="T149" s="208">
        <f>SUM(T150:T222)</f>
        <v>25.919999999999998</v>
      </c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R149" s="209" t="s">
        <v>79</v>
      </c>
      <c r="AT149" s="210" t="s">
        <v>71</v>
      </c>
      <c r="AU149" s="210" t="s">
        <v>79</v>
      </c>
      <c r="AY149" s="209" t="s">
        <v>152</v>
      </c>
      <c r="BK149" s="211">
        <f>SUM(BK150:BK222)</f>
        <v>0</v>
      </c>
    </row>
    <row r="150" s="2" customFormat="1" ht="21.75" customHeight="1">
      <c r="A150" s="40"/>
      <c r="B150" s="41"/>
      <c r="C150" s="214" t="s">
        <v>236</v>
      </c>
      <c r="D150" s="214" t="s">
        <v>154</v>
      </c>
      <c r="E150" s="215" t="s">
        <v>785</v>
      </c>
      <c r="F150" s="216" t="s">
        <v>786</v>
      </c>
      <c r="G150" s="217" t="s">
        <v>239</v>
      </c>
      <c r="H150" s="218">
        <v>13.5</v>
      </c>
      <c r="I150" s="219"/>
      <c r="J150" s="220">
        <f>ROUND(I150*H150,2)</f>
        <v>0</v>
      </c>
      <c r="K150" s="216" t="s">
        <v>158</v>
      </c>
      <c r="L150" s="46"/>
      <c r="M150" s="221" t="s">
        <v>19</v>
      </c>
      <c r="N150" s="222" t="s">
        <v>43</v>
      </c>
      <c r="O150" s="86"/>
      <c r="P150" s="223">
        <f>O150*H150</f>
        <v>0</v>
      </c>
      <c r="Q150" s="223">
        <v>0</v>
      </c>
      <c r="R150" s="223">
        <f>Q150*H150</f>
        <v>0</v>
      </c>
      <c r="S150" s="223">
        <v>1.9199999999999999</v>
      </c>
      <c r="T150" s="224">
        <f>S150*H150</f>
        <v>25.919999999999998</v>
      </c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R150" s="225" t="s">
        <v>159</v>
      </c>
      <c r="AT150" s="225" t="s">
        <v>154</v>
      </c>
      <c r="AU150" s="225" t="s">
        <v>81</v>
      </c>
      <c r="AY150" s="19" t="s">
        <v>152</v>
      </c>
      <c r="BE150" s="226">
        <f>IF(N150="základní",J150,0)</f>
        <v>0</v>
      </c>
      <c r="BF150" s="226">
        <f>IF(N150="snížená",J150,0)</f>
        <v>0</v>
      </c>
      <c r="BG150" s="226">
        <f>IF(N150="zákl. přenesená",J150,0)</f>
        <v>0</v>
      </c>
      <c r="BH150" s="226">
        <f>IF(N150="sníž. přenesená",J150,0)</f>
        <v>0</v>
      </c>
      <c r="BI150" s="226">
        <f>IF(N150="nulová",J150,0)</f>
        <v>0</v>
      </c>
      <c r="BJ150" s="19" t="s">
        <v>79</v>
      </c>
      <c r="BK150" s="226">
        <f>ROUND(I150*H150,2)</f>
        <v>0</v>
      </c>
      <c r="BL150" s="19" t="s">
        <v>159</v>
      </c>
      <c r="BM150" s="225" t="s">
        <v>787</v>
      </c>
    </row>
    <row r="151" s="2" customFormat="1">
      <c r="A151" s="40"/>
      <c r="B151" s="41"/>
      <c r="C151" s="42"/>
      <c r="D151" s="227" t="s">
        <v>161</v>
      </c>
      <c r="E151" s="42"/>
      <c r="F151" s="228" t="s">
        <v>788</v>
      </c>
      <c r="G151" s="42"/>
      <c r="H151" s="42"/>
      <c r="I151" s="229"/>
      <c r="J151" s="42"/>
      <c r="K151" s="42"/>
      <c r="L151" s="46"/>
      <c r="M151" s="230"/>
      <c r="N151" s="231"/>
      <c r="O151" s="86"/>
      <c r="P151" s="86"/>
      <c r="Q151" s="86"/>
      <c r="R151" s="86"/>
      <c r="S151" s="86"/>
      <c r="T151" s="87"/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T151" s="19" t="s">
        <v>161</v>
      </c>
      <c r="AU151" s="19" t="s">
        <v>81</v>
      </c>
    </row>
    <row r="152" s="14" customFormat="1">
      <c r="A152" s="14"/>
      <c r="B152" s="243"/>
      <c r="C152" s="244"/>
      <c r="D152" s="234" t="s">
        <v>163</v>
      </c>
      <c r="E152" s="245" t="s">
        <v>19</v>
      </c>
      <c r="F152" s="246" t="s">
        <v>1314</v>
      </c>
      <c r="G152" s="244"/>
      <c r="H152" s="247">
        <v>13.5</v>
      </c>
      <c r="I152" s="248"/>
      <c r="J152" s="244"/>
      <c r="K152" s="244"/>
      <c r="L152" s="249"/>
      <c r="M152" s="250"/>
      <c r="N152" s="251"/>
      <c r="O152" s="251"/>
      <c r="P152" s="251"/>
      <c r="Q152" s="251"/>
      <c r="R152" s="251"/>
      <c r="S152" s="251"/>
      <c r="T152" s="252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T152" s="253" t="s">
        <v>163</v>
      </c>
      <c r="AU152" s="253" t="s">
        <v>81</v>
      </c>
      <c r="AV152" s="14" t="s">
        <v>81</v>
      </c>
      <c r="AW152" s="14" t="s">
        <v>33</v>
      </c>
      <c r="AX152" s="14" t="s">
        <v>79</v>
      </c>
      <c r="AY152" s="253" t="s">
        <v>152</v>
      </c>
    </row>
    <row r="153" s="2" customFormat="1" ht="16.5" customHeight="1">
      <c r="A153" s="40"/>
      <c r="B153" s="41"/>
      <c r="C153" s="214" t="s">
        <v>246</v>
      </c>
      <c r="D153" s="214" t="s">
        <v>154</v>
      </c>
      <c r="E153" s="215" t="s">
        <v>790</v>
      </c>
      <c r="F153" s="216" t="s">
        <v>791</v>
      </c>
      <c r="G153" s="217" t="s">
        <v>227</v>
      </c>
      <c r="H153" s="218">
        <v>9.5399999999999991</v>
      </c>
      <c r="I153" s="219"/>
      <c r="J153" s="220">
        <f>ROUND(I153*H153,2)</f>
        <v>0</v>
      </c>
      <c r="K153" s="216" t="s">
        <v>158</v>
      </c>
      <c r="L153" s="46"/>
      <c r="M153" s="221" t="s">
        <v>19</v>
      </c>
      <c r="N153" s="222" t="s">
        <v>43</v>
      </c>
      <c r="O153" s="86"/>
      <c r="P153" s="223">
        <f>O153*H153</f>
        <v>0</v>
      </c>
      <c r="Q153" s="223">
        <v>1.0000000000000001E-05</v>
      </c>
      <c r="R153" s="223">
        <f>Q153*H153</f>
        <v>9.5400000000000001E-05</v>
      </c>
      <c r="S153" s="223">
        <v>0</v>
      </c>
      <c r="T153" s="224">
        <f>S153*H153</f>
        <v>0</v>
      </c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R153" s="225" t="s">
        <v>159</v>
      </c>
      <c r="AT153" s="225" t="s">
        <v>154</v>
      </c>
      <c r="AU153" s="225" t="s">
        <v>81</v>
      </c>
      <c r="AY153" s="19" t="s">
        <v>152</v>
      </c>
      <c r="BE153" s="226">
        <f>IF(N153="základní",J153,0)</f>
        <v>0</v>
      </c>
      <c r="BF153" s="226">
        <f>IF(N153="snížená",J153,0)</f>
        <v>0</v>
      </c>
      <c r="BG153" s="226">
        <f>IF(N153="zákl. přenesená",J153,0)</f>
        <v>0</v>
      </c>
      <c r="BH153" s="226">
        <f>IF(N153="sníž. přenesená",J153,0)</f>
        <v>0</v>
      </c>
      <c r="BI153" s="226">
        <f>IF(N153="nulová",J153,0)</f>
        <v>0</v>
      </c>
      <c r="BJ153" s="19" t="s">
        <v>79</v>
      </c>
      <c r="BK153" s="226">
        <f>ROUND(I153*H153,2)</f>
        <v>0</v>
      </c>
      <c r="BL153" s="19" t="s">
        <v>159</v>
      </c>
      <c r="BM153" s="225" t="s">
        <v>792</v>
      </c>
    </row>
    <row r="154" s="2" customFormat="1">
      <c r="A154" s="40"/>
      <c r="B154" s="41"/>
      <c r="C154" s="42"/>
      <c r="D154" s="227" t="s">
        <v>161</v>
      </c>
      <c r="E154" s="42"/>
      <c r="F154" s="228" t="s">
        <v>793</v>
      </c>
      <c r="G154" s="42"/>
      <c r="H154" s="42"/>
      <c r="I154" s="229"/>
      <c r="J154" s="42"/>
      <c r="K154" s="42"/>
      <c r="L154" s="46"/>
      <c r="M154" s="230"/>
      <c r="N154" s="231"/>
      <c r="O154" s="86"/>
      <c r="P154" s="86"/>
      <c r="Q154" s="86"/>
      <c r="R154" s="86"/>
      <c r="S154" s="86"/>
      <c r="T154" s="87"/>
      <c r="U154" s="40"/>
      <c r="V154" s="40"/>
      <c r="W154" s="40"/>
      <c r="X154" s="40"/>
      <c r="Y154" s="40"/>
      <c r="Z154" s="40"/>
      <c r="AA154" s="40"/>
      <c r="AB154" s="40"/>
      <c r="AC154" s="40"/>
      <c r="AD154" s="40"/>
      <c r="AE154" s="40"/>
      <c r="AT154" s="19" t="s">
        <v>161</v>
      </c>
      <c r="AU154" s="19" t="s">
        <v>81</v>
      </c>
    </row>
    <row r="155" s="14" customFormat="1">
      <c r="A155" s="14"/>
      <c r="B155" s="243"/>
      <c r="C155" s="244"/>
      <c r="D155" s="234" t="s">
        <v>163</v>
      </c>
      <c r="E155" s="245" t="s">
        <v>19</v>
      </c>
      <c r="F155" s="246" t="s">
        <v>1315</v>
      </c>
      <c r="G155" s="244"/>
      <c r="H155" s="247">
        <v>9.5399999999999991</v>
      </c>
      <c r="I155" s="248"/>
      <c r="J155" s="244"/>
      <c r="K155" s="244"/>
      <c r="L155" s="249"/>
      <c r="M155" s="250"/>
      <c r="N155" s="251"/>
      <c r="O155" s="251"/>
      <c r="P155" s="251"/>
      <c r="Q155" s="251"/>
      <c r="R155" s="251"/>
      <c r="S155" s="251"/>
      <c r="T155" s="252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T155" s="253" t="s">
        <v>163</v>
      </c>
      <c r="AU155" s="253" t="s">
        <v>81</v>
      </c>
      <c r="AV155" s="14" t="s">
        <v>81</v>
      </c>
      <c r="AW155" s="14" t="s">
        <v>33</v>
      </c>
      <c r="AX155" s="14" t="s">
        <v>79</v>
      </c>
      <c r="AY155" s="253" t="s">
        <v>152</v>
      </c>
    </row>
    <row r="156" s="2" customFormat="1" ht="16.5" customHeight="1">
      <c r="A156" s="40"/>
      <c r="B156" s="41"/>
      <c r="C156" s="265" t="s">
        <v>253</v>
      </c>
      <c r="D156" s="265" t="s">
        <v>298</v>
      </c>
      <c r="E156" s="266" t="s">
        <v>795</v>
      </c>
      <c r="F156" s="267" t="s">
        <v>796</v>
      </c>
      <c r="G156" s="268" t="s">
        <v>227</v>
      </c>
      <c r="H156" s="269">
        <v>9.6829999999999998</v>
      </c>
      <c r="I156" s="270"/>
      <c r="J156" s="271">
        <f>ROUND(I156*H156,2)</f>
        <v>0</v>
      </c>
      <c r="K156" s="267" t="s">
        <v>158</v>
      </c>
      <c r="L156" s="272"/>
      <c r="M156" s="273" t="s">
        <v>19</v>
      </c>
      <c r="N156" s="274" t="s">
        <v>43</v>
      </c>
      <c r="O156" s="86"/>
      <c r="P156" s="223">
        <f>O156*H156</f>
        <v>0</v>
      </c>
      <c r="Q156" s="223">
        <v>0.00365</v>
      </c>
      <c r="R156" s="223">
        <f>Q156*H156</f>
        <v>0.035342949999999998</v>
      </c>
      <c r="S156" s="223">
        <v>0</v>
      </c>
      <c r="T156" s="224">
        <f>S156*H156</f>
        <v>0</v>
      </c>
      <c r="U156" s="40"/>
      <c r="V156" s="40"/>
      <c r="W156" s="40"/>
      <c r="X156" s="40"/>
      <c r="Y156" s="40"/>
      <c r="Z156" s="40"/>
      <c r="AA156" s="40"/>
      <c r="AB156" s="40"/>
      <c r="AC156" s="40"/>
      <c r="AD156" s="40"/>
      <c r="AE156" s="40"/>
      <c r="AR156" s="225" t="s">
        <v>199</v>
      </c>
      <c r="AT156" s="225" t="s">
        <v>298</v>
      </c>
      <c r="AU156" s="225" t="s">
        <v>81</v>
      </c>
      <c r="AY156" s="19" t="s">
        <v>152</v>
      </c>
      <c r="BE156" s="226">
        <f>IF(N156="základní",J156,0)</f>
        <v>0</v>
      </c>
      <c r="BF156" s="226">
        <f>IF(N156="snížená",J156,0)</f>
        <v>0</v>
      </c>
      <c r="BG156" s="226">
        <f>IF(N156="zákl. přenesená",J156,0)</f>
        <v>0</v>
      </c>
      <c r="BH156" s="226">
        <f>IF(N156="sníž. přenesená",J156,0)</f>
        <v>0</v>
      </c>
      <c r="BI156" s="226">
        <f>IF(N156="nulová",J156,0)</f>
        <v>0</v>
      </c>
      <c r="BJ156" s="19" t="s">
        <v>79</v>
      </c>
      <c r="BK156" s="226">
        <f>ROUND(I156*H156,2)</f>
        <v>0</v>
      </c>
      <c r="BL156" s="19" t="s">
        <v>159</v>
      </c>
      <c r="BM156" s="225" t="s">
        <v>797</v>
      </c>
    </row>
    <row r="157" s="14" customFormat="1">
      <c r="A157" s="14"/>
      <c r="B157" s="243"/>
      <c r="C157" s="244"/>
      <c r="D157" s="234" t="s">
        <v>163</v>
      </c>
      <c r="E157" s="244"/>
      <c r="F157" s="246" t="s">
        <v>1316</v>
      </c>
      <c r="G157" s="244"/>
      <c r="H157" s="247">
        <v>9.6829999999999998</v>
      </c>
      <c r="I157" s="248"/>
      <c r="J157" s="244"/>
      <c r="K157" s="244"/>
      <c r="L157" s="249"/>
      <c r="M157" s="250"/>
      <c r="N157" s="251"/>
      <c r="O157" s="251"/>
      <c r="P157" s="251"/>
      <c r="Q157" s="251"/>
      <c r="R157" s="251"/>
      <c r="S157" s="251"/>
      <c r="T157" s="252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T157" s="253" t="s">
        <v>163</v>
      </c>
      <c r="AU157" s="253" t="s">
        <v>81</v>
      </c>
      <c r="AV157" s="14" t="s">
        <v>81</v>
      </c>
      <c r="AW157" s="14" t="s">
        <v>4</v>
      </c>
      <c r="AX157" s="14" t="s">
        <v>79</v>
      </c>
      <c r="AY157" s="253" t="s">
        <v>152</v>
      </c>
    </row>
    <row r="158" s="2" customFormat="1" ht="16.5" customHeight="1">
      <c r="A158" s="40"/>
      <c r="B158" s="41"/>
      <c r="C158" s="214" t="s">
        <v>261</v>
      </c>
      <c r="D158" s="214" t="s">
        <v>154</v>
      </c>
      <c r="E158" s="215" t="s">
        <v>799</v>
      </c>
      <c r="F158" s="216" t="s">
        <v>800</v>
      </c>
      <c r="G158" s="217" t="s">
        <v>227</v>
      </c>
      <c r="H158" s="218">
        <v>1</v>
      </c>
      <c r="I158" s="219"/>
      <c r="J158" s="220">
        <f>ROUND(I158*H158,2)</f>
        <v>0</v>
      </c>
      <c r="K158" s="216" t="s">
        <v>158</v>
      </c>
      <c r="L158" s="46"/>
      <c r="M158" s="221" t="s">
        <v>19</v>
      </c>
      <c r="N158" s="222" t="s">
        <v>43</v>
      </c>
      <c r="O158" s="86"/>
      <c r="P158" s="223">
        <f>O158*H158</f>
        <v>0</v>
      </c>
      <c r="Q158" s="223">
        <v>1.0000000000000001E-05</v>
      </c>
      <c r="R158" s="223">
        <f>Q158*H158</f>
        <v>1.0000000000000001E-05</v>
      </c>
      <c r="S158" s="223">
        <v>0</v>
      </c>
      <c r="T158" s="224">
        <f>S158*H158</f>
        <v>0</v>
      </c>
      <c r="U158" s="40"/>
      <c r="V158" s="40"/>
      <c r="W158" s="40"/>
      <c r="X158" s="40"/>
      <c r="Y158" s="40"/>
      <c r="Z158" s="40"/>
      <c r="AA158" s="40"/>
      <c r="AB158" s="40"/>
      <c r="AC158" s="40"/>
      <c r="AD158" s="40"/>
      <c r="AE158" s="40"/>
      <c r="AR158" s="225" t="s">
        <v>159</v>
      </c>
      <c r="AT158" s="225" t="s">
        <v>154</v>
      </c>
      <c r="AU158" s="225" t="s">
        <v>81</v>
      </c>
      <c r="AY158" s="19" t="s">
        <v>152</v>
      </c>
      <c r="BE158" s="226">
        <f>IF(N158="základní",J158,0)</f>
        <v>0</v>
      </c>
      <c r="BF158" s="226">
        <f>IF(N158="snížená",J158,0)</f>
        <v>0</v>
      </c>
      <c r="BG158" s="226">
        <f>IF(N158="zákl. přenesená",J158,0)</f>
        <v>0</v>
      </c>
      <c r="BH158" s="226">
        <f>IF(N158="sníž. přenesená",J158,0)</f>
        <v>0</v>
      </c>
      <c r="BI158" s="226">
        <f>IF(N158="nulová",J158,0)</f>
        <v>0</v>
      </c>
      <c r="BJ158" s="19" t="s">
        <v>79</v>
      </c>
      <c r="BK158" s="226">
        <f>ROUND(I158*H158,2)</f>
        <v>0</v>
      </c>
      <c r="BL158" s="19" t="s">
        <v>159</v>
      </c>
      <c r="BM158" s="225" t="s">
        <v>801</v>
      </c>
    </row>
    <row r="159" s="2" customFormat="1">
      <c r="A159" s="40"/>
      <c r="B159" s="41"/>
      <c r="C159" s="42"/>
      <c r="D159" s="227" t="s">
        <v>161</v>
      </c>
      <c r="E159" s="42"/>
      <c r="F159" s="228" t="s">
        <v>802</v>
      </c>
      <c r="G159" s="42"/>
      <c r="H159" s="42"/>
      <c r="I159" s="229"/>
      <c r="J159" s="42"/>
      <c r="K159" s="42"/>
      <c r="L159" s="46"/>
      <c r="M159" s="230"/>
      <c r="N159" s="231"/>
      <c r="O159" s="86"/>
      <c r="P159" s="86"/>
      <c r="Q159" s="86"/>
      <c r="R159" s="86"/>
      <c r="S159" s="86"/>
      <c r="T159" s="87"/>
      <c r="U159" s="40"/>
      <c r="V159" s="40"/>
      <c r="W159" s="40"/>
      <c r="X159" s="40"/>
      <c r="Y159" s="40"/>
      <c r="Z159" s="40"/>
      <c r="AA159" s="40"/>
      <c r="AB159" s="40"/>
      <c r="AC159" s="40"/>
      <c r="AD159" s="40"/>
      <c r="AE159" s="40"/>
      <c r="AT159" s="19" t="s">
        <v>161</v>
      </c>
      <c r="AU159" s="19" t="s">
        <v>81</v>
      </c>
    </row>
    <row r="160" s="14" customFormat="1">
      <c r="A160" s="14"/>
      <c r="B160" s="243"/>
      <c r="C160" s="244"/>
      <c r="D160" s="234" t="s">
        <v>163</v>
      </c>
      <c r="E160" s="245" t="s">
        <v>19</v>
      </c>
      <c r="F160" s="246" t="s">
        <v>79</v>
      </c>
      <c r="G160" s="244"/>
      <c r="H160" s="247">
        <v>1</v>
      </c>
      <c r="I160" s="248"/>
      <c r="J160" s="244"/>
      <c r="K160" s="244"/>
      <c r="L160" s="249"/>
      <c r="M160" s="250"/>
      <c r="N160" s="251"/>
      <c r="O160" s="251"/>
      <c r="P160" s="251"/>
      <c r="Q160" s="251"/>
      <c r="R160" s="251"/>
      <c r="S160" s="251"/>
      <c r="T160" s="252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T160" s="253" t="s">
        <v>163</v>
      </c>
      <c r="AU160" s="253" t="s">
        <v>81</v>
      </c>
      <c r="AV160" s="14" t="s">
        <v>81</v>
      </c>
      <c r="AW160" s="14" t="s">
        <v>33</v>
      </c>
      <c r="AX160" s="14" t="s">
        <v>79</v>
      </c>
      <c r="AY160" s="253" t="s">
        <v>152</v>
      </c>
    </row>
    <row r="161" s="2" customFormat="1" ht="16.5" customHeight="1">
      <c r="A161" s="40"/>
      <c r="B161" s="41"/>
      <c r="C161" s="265" t="s">
        <v>267</v>
      </c>
      <c r="D161" s="265" t="s">
        <v>298</v>
      </c>
      <c r="E161" s="266" t="s">
        <v>804</v>
      </c>
      <c r="F161" s="267" t="s">
        <v>805</v>
      </c>
      <c r="G161" s="268" t="s">
        <v>227</v>
      </c>
      <c r="H161" s="269">
        <v>1.0149999999999999</v>
      </c>
      <c r="I161" s="270"/>
      <c r="J161" s="271">
        <f>ROUND(I161*H161,2)</f>
        <v>0</v>
      </c>
      <c r="K161" s="267" t="s">
        <v>158</v>
      </c>
      <c r="L161" s="272"/>
      <c r="M161" s="273" t="s">
        <v>19</v>
      </c>
      <c r="N161" s="274" t="s">
        <v>43</v>
      </c>
      <c r="O161" s="86"/>
      <c r="P161" s="223">
        <f>O161*H161</f>
        <v>0</v>
      </c>
      <c r="Q161" s="223">
        <v>0.0051399999999999996</v>
      </c>
      <c r="R161" s="223">
        <f>Q161*H161</f>
        <v>0.0052170999999999988</v>
      </c>
      <c r="S161" s="223">
        <v>0</v>
      </c>
      <c r="T161" s="224">
        <f>S161*H161</f>
        <v>0</v>
      </c>
      <c r="U161" s="40"/>
      <c r="V161" s="40"/>
      <c r="W161" s="40"/>
      <c r="X161" s="40"/>
      <c r="Y161" s="40"/>
      <c r="Z161" s="40"/>
      <c r="AA161" s="40"/>
      <c r="AB161" s="40"/>
      <c r="AC161" s="40"/>
      <c r="AD161" s="40"/>
      <c r="AE161" s="40"/>
      <c r="AR161" s="225" t="s">
        <v>199</v>
      </c>
      <c r="AT161" s="225" t="s">
        <v>298</v>
      </c>
      <c r="AU161" s="225" t="s">
        <v>81</v>
      </c>
      <c r="AY161" s="19" t="s">
        <v>152</v>
      </c>
      <c r="BE161" s="226">
        <f>IF(N161="základní",J161,0)</f>
        <v>0</v>
      </c>
      <c r="BF161" s="226">
        <f>IF(N161="snížená",J161,0)</f>
        <v>0</v>
      </c>
      <c r="BG161" s="226">
        <f>IF(N161="zákl. přenesená",J161,0)</f>
        <v>0</v>
      </c>
      <c r="BH161" s="226">
        <f>IF(N161="sníž. přenesená",J161,0)</f>
        <v>0</v>
      </c>
      <c r="BI161" s="226">
        <f>IF(N161="nulová",J161,0)</f>
        <v>0</v>
      </c>
      <c r="BJ161" s="19" t="s">
        <v>79</v>
      </c>
      <c r="BK161" s="226">
        <f>ROUND(I161*H161,2)</f>
        <v>0</v>
      </c>
      <c r="BL161" s="19" t="s">
        <v>159</v>
      </c>
      <c r="BM161" s="225" t="s">
        <v>806</v>
      </c>
    </row>
    <row r="162" s="14" customFormat="1">
      <c r="A162" s="14"/>
      <c r="B162" s="243"/>
      <c r="C162" s="244"/>
      <c r="D162" s="234" t="s">
        <v>163</v>
      </c>
      <c r="E162" s="244"/>
      <c r="F162" s="246" t="s">
        <v>1317</v>
      </c>
      <c r="G162" s="244"/>
      <c r="H162" s="247">
        <v>1.0149999999999999</v>
      </c>
      <c r="I162" s="248"/>
      <c r="J162" s="244"/>
      <c r="K162" s="244"/>
      <c r="L162" s="249"/>
      <c r="M162" s="250"/>
      <c r="N162" s="251"/>
      <c r="O162" s="251"/>
      <c r="P162" s="251"/>
      <c r="Q162" s="251"/>
      <c r="R162" s="251"/>
      <c r="S162" s="251"/>
      <c r="T162" s="252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T162" s="253" t="s">
        <v>163</v>
      </c>
      <c r="AU162" s="253" t="s">
        <v>81</v>
      </c>
      <c r="AV162" s="14" t="s">
        <v>81</v>
      </c>
      <c r="AW162" s="14" t="s">
        <v>4</v>
      </c>
      <c r="AX162" s="14" t="s">
        <v>79</v>
      </c>
      <c r="AY162" s="253" t="s">
        <v>152</v>
      </c>
    </row>
    <row r="163" s="2" customFormat="1" ht="16.5" customHeight="1">
      <c r="A163" s="40"/>
      <c r="B163" s="41"/>
      <c r="C163" s="214" t="s">
        <v>272</v>
      </c>
      <c r="D163" s="214" t="s">
        <v>154</v>
      </c>
      <c r="E163" s="215" t="s">
        <v>1318</v>
      </c>
      <c r="F163" s="216" t="s">
        <v>1319</v>
      </c>
      <c r="G163" s="217" t="s">
        <v>227</v>
      </c>
      <c r="H163" s="218">
        <v>27.059999999999999</v>
      </c>
      <c r="I163" s="219"/>
      <c r="J163" s="220">
        <f>ROUND(I163*H163,2)</f>
        <v>0</v>
      </c>
      <c r="K163" s="216" t="s">
        <v>158</v>
      </c>
      <c r="L163" s="46"/>
      <c r="M163" s="221" t="s">
        <v>19</v>
      </c>
      <c r="N163" s="222" t="s">
        <v>43</v>
      </c>
      <c r="O163" s="86"/>
      <c r="P163" s="223">
        <f>O163*H163</f>
        <v>0</v>
      </c>
      <c r="Q163" s="223">
        <v>2.0000000000000002E-05</v>
      </c>
      <c r="R163" s="223">
        <f>Q163*H163</f>
        <v>0.00054120000000000004</v>
      </c>
      <c r="S163" s="223">
        <v>0</v>
      </c>
      <c r="T163" s="224">
        <f>S163*H163</f>
        <v>0</v>
      </c>
      <c r="U163" s="40"/>
      <c r="V163" s="40"/>
      <c r="W163" s="40"/>
      <c r="X163" s="40"/>
      <c r="Y163" s="40"/>
      <c r="Z163" s="40"/>
      <c r="AA163" s="40"/>
      <c r="AB163" s="40"/>
      <c r="AC163" s="40"/>
      <c r="AD163" s="40"/>
      <c r="AE163" s="40"/>
      <c r="AR163" s="225" t="s">
        <v>159</v>
      </c>
      <c r="AT163" s="225" t="s">
        <v>154</v>
      </c>
      <c r="AU163" s="225" t="s">
        <v>81</v>
      </c>
      <c r="AY163" s="19" t="s">
        <v>152</v>
      </c>
      <c r="BE163" s="226">
        <f>IF(N163="základní",J163,0)</f>
        <v>0</v>
      </c>
      <c r="BF163" s="226">
        <f>IF(N163="snížená",J163,0)</f>
        <v>0</v>
      </c>
      <c r="BG163" s="226">
        <f>IF(N163="zákl. přenesená",J163,0)</f>
        <v>0</v>
      </c>
      <c r="BH163" s="226">
        <f>IF(N163="sníž. přenesená",J163,0)</f>
        <v>0</v>
      </c>
      <c r="BI163" s="226">
        <f>IF(N163="nulová",J163,0)</f>
        <v>0</v>
      </c>
      <c r="BJ163" s="19" t="s">
        <v>79</v>
      </c>
      <c r="BK163" s="226">
        <f>ROUND(I163*H163,2)</f>
        <v>0</v>
      </c>
      <c r="BL163" s="19" t="s">
        <v>159</v>
      </c>
      <c r="BM163" s="225" t="s">
        <v>1320</v>
      </c>
    </row>
    <row r="164" s="2" customFormat="1">
      <c r="A164" s="40"/>
      <c r="B164" s="41"/>
      <c r="C164" s="42"/>
      <c r="D164" s="227" t="s">
        <v>161</v>
      </c>
      <c r="E164" s="42"/>
      <c r="F164" s="228" t="s">
        <v>1321</v>
      </c>
      <c r="G164" s="42"/>
      <c r="H164" s="42"/>
      <c r="I164" s="229"/>
      <c r="J164" s="42"/>
      <c r="K164" s="42"/>
      <c r="L164" s="46"/>
      <c r="M164" s="230"/>
      <c r="N164" s="231"/>
      <c r="O164" s="86"/>
      <c r="P164" s="86"/>
      <c r="Q164" s="86"/>
      <c r="R164" s="86"/>
      <c r="S164" s="86"/>
      <c r="T164" s="87"/>
      <c r="U164" s="40"/>
      <c r="V164" s="40"/>
      <c r="W164" s="40"/>
      <c r="X164" s="40"/>
      <c r="Y164" s="40"/>
      <c r="Z164" s="40"/>
      <c r="AA164" s="40"/>
      <c r="AB164" s="40"/>
      <c r="AC164" s="40"/>
      <c r="AD164" s="40"/>
      <c r="AE164" s="40"/>
      <c r="AT164" s="19" t="s">
        <v>161</v>
      </c>
      <c r="AU164" s="19" t="s">
        <v>81</v>
      </c>
    </row>
    <row r="165" s="2" customFormat="1" ht="16.5" customHeight="1">
      <c r="A165" s="40"/>
      <c r="B165" s="41"/>
      <c r="C165" s="265" t="s">
        <v>165</v>
      </c>
      <c r="D165" s="265" t="s">
        <v>298</v>
      </c>
      <c r="E165" s="266" t="s">
        <v>1322</v>
      </c>
      <c r="F165" s="267" t="s">
        <v>1323</v>
      </c>
      <c r="G165" s="268" t="s">
        <v>227</v>
      </c>
      <c r="H165" s="269">
        <v>27.466000000000001</v>
      </c>
      <c r="I165" s="270"/>
      <c r="J165" s="271">
        <f>ROUND(I165*H165,2)</f>
        <v>0</v>
      </c>
      <c r="K165" s="267" t="s">
        <v>158</v>
      </c>
      <c r="L165" s="272"/>
      <c r="M165" s="273" t="s">
        <v>19</v>
      </c>
      <c r="N165" s="274" t="s">
        <v>43</v>
      </c>
      <c r="O165" s="86"/>
      <c r="P165" s="223">
        <f>O165*H165</f>
        <v>0</v>
      </c>
      <c r="Q165" s="223">
        <v>0.0080400000000000003</v>
      </c>
      <c r="R165" s="223">
        <f>Q165*H165</f>
        <v>0.22082664000000002</v>
      </c>
      <c r="S165" s="223">
        <v>0</v>
      </c>
      <c r="T165" s="224">
        <f>S165*H165</f>
        <v>0</v>
      </c>
      <c r="U165" s="40"/>
      <c r="V165" s="40"/>
      <c r="W165" s="40"/>
      <c r="X165" s="40"/>
      <c r="Y165" s="40"/>
      <c r="Z165" s="40"/>
      <c r="AA165" s="40"/>
      <c r="AB165" s="40"/>
      <c r="AC165" s="40"/>
      <c r="AD165" s="40"/>
      <c r="AE165" s="40"/>
      <c r="AR165" s="225" t="s">
        <v>199</v>
      </c>
      <c r="AT165" s="225" t="s">
        <v>298</v>
      </c>
      <c r="AU165" s="225" t="s">
        <v>81</v>
      </c>
      <c r="AY165" s="19" t="s">
        <v>152</v>
      </c>
      <c r="BE165" s="226">
        <f>IF(N165="základní",J165,0)</f>
        <v>0</v>
      </c>
      <c r="BF165" s="226">
        <f>IF(N165="snížená",J165,0)</f>
        <v>0</v>
      </c>
      <c r="BG165" s="226">
        <f>IF(N165="zákl. přenesená",J165,0)</f>
        <v>0</v>
      </c>
      <c r="BH165" s="226">
        <f>IF(N165="sníž. přenesená",J165,0)</f>
        <v>0</v>
      </c>
      <c r="BI165" s="226">
        <f>IF(N165="nulová",J165,0)</f>
        <v>0</v>
      </c>
      <c r="BJ165" s="19" t="s">
        <v>79</v>
      </c>
      <c r="BK165" s="226">
        <f>ROUND(I165*H165,2)</f>
        <v>0</v>
      </c>
      <c r="BL165" s="19" t="s">
        <v>159</v>
      </c>
      <c r="BM165" s="225" t="s">
        <v>1324</v>
      </c>
    </row>
    <row r="166" s="14" customFormat="1">
      <c r="A166" s="14"/>
      <c r="B166" s="243"/>
      <c r="C166" s="244"/>
      <c r="D166" s="234" t="s">
        <v>163</v>
      </c>
      <c r="E166" s="244"/>
      <c r="F166" s="246" t="s">
        <v>1325</v>
      </c>
      <c r="G166" s="244"/>
      <c r="H166" s="247">
        <v>27.466000000000001</v>
      </c>
      <c r="I166" s="248"/>
      <c r="J166" s="244"/>
      <c r="K166" s="244"/>
      <c r="L166" s="249"/>
      <c r="M166" s="250"/>
      <c r="N166" s="251"/>
      <c r="O166" s="251"/>
      <c r="P166" s="251"/>
      <c r="Q166" s="251"/>
      <c r="R166" s="251"/>
      <c r="S166" s="251"/>
      <c r="T166" s="252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T166" s="253" t="s">
        <v>163</v>
      </c>
      <c r="AU166" s="253" t="s">
        <v>81</v>
      </c>
      <c r="AV166" s="14" t="s">
        <v>81</v>
      </c>
      <c r="AW166" s="14" t="s">
        <v>4</v>
      </c>
      <c r="AX166" s="14" t="s">
        <v>79</v>
      </c>
      <c r="AY166" s="253" t="s">
        <v>152</v>
      </c>
    </row>
    <row r="167" s="2" customFormat="1" ht="24.15" customHeight="1">
      <c r="A167" s="40"/>
      <c r="B167" s="41"/>
      <c r="C167" s="214" t="s">
        <v>7</v>
      </c>
      <c r="D167" s="214" t="s">
        <v>154</v>
      </c>
      <c r="E167" s="215" t="s">
        <v>817</v>
      </c>
      <c r="F167" s="216" t="s">
        <v>818</v>
      </c>
      <c r="G167" s="217" t="s">
        <v>157</v>
      </c>
      <c r="H167" s="218">
        <v>4</v>
      </c>
      <c r="I167" s="219"/>
      <c r="J167" s="220">
        <f>ROUND(I167*H167,2)</f>
        <v>0</v>
      </c>
      <c r="K167" s="216" t="s">
        <v>158</v>
      </c>
      <c r="L167" s="46"/>
      <c r="M167" s="221" t="s">
        <v>19</v>
      </c>
      <c r="N167" s="222" t="s">
        <v>43</v>
      </c>
      <c r="O167" s="86"/>
      <c r="P167" s="223">
        <f>O167*H167</f>
        <v>0</v>
      </c>
      <c r="Q167" s="223">
        <v>0</v>
      </c>
      <c r="R167" s="223">
        <f>Q167*H167</f>
        <v>0</v>
      </c>
      <c r="S167" s="223">
        <v>0</v>
      </c>
      <c r="T167" s="224">
        <f>S167*H167</f>
        <v>0</v>
      </c>
      <c r="U167" s="40"/>
      <c r="V167" s="40"/>
      <c r="W167" s="40"/>
      <c r="X167" s="40"/>
      <c r="Y167" s="40"/>
      <c r="Z167" s="40"/>
      <c r="AA167" s="40"/>
      <c r="AB167" s="40"/>
      <c r="AC167" s="40"/>
      <c r="AD167" s="40"/>
      <c r="AE167" s="40"/>
      <c r="AR167" s="225" t="s">
        <v>159</v>
      </c>
      <c r="AT167" s="225" t="s">
        <v>154</v>
      </c>
      <c r="AU167" s="225" t="s">
        <v>81</v>
      </c>
      <c r="AY167" s="19" t="s">
        <v>152</v>
      </c>
      <c r="BE167" s="226">
        <f>IF(N167="základní",J167,0)</f>
        <v>0</v>
      </c>
      <c r="BF167" s="226">
        <f>IF(N167="snížená",J167,0)</f>
        <v>0</v>
      </c>
      <c r="BG167" s="226">
        <f>IF(N167="zákl. přenesená",J167,0)</f>
        <v>0</v>
      </c>
      <c r="BH167" s="226">
        <f>IF(N167="sníž. přenesená",J167,0)</f>
        <v>0</v>
      </c>
      <c r="BI167" s="226">
        <f>IF(N167="nulová",J167,0)</f>
        <v>0</v>
      </c>
      <c r="BJ167" s="19" t="s">
        <v>79</v>
      </c>
      <c r="BK167" s="226">
        <f>ROUND(I167*H167,2)</f>
        <v>0</v>
      </c>
      <c r="BL167" s="19" t="s">
        <v>159</v>
      </c>
      <c r="BM167" s="225" t="s">
        <v>819</v>
      </c>
    </row>
    <row r="168" s="2" customFormat="1">
      <c r="A168" s="40"/>
      <c r="B168" s="41"/>
      <c r="C168" s="42"/>
      <c r="D168" s="227" t="s">
        <v>161</v>
      </c>
      <c r="E168" s="42"/>
      <c r="F168" s="228" t="s">
        <v>820</v>
      </c>
      <c r="G168" s="42"/>
      <c r="H168" s="42"/>
      <c r="I168" s="229"/>
      <c r="J168" s="42"/>
      <c r="K168" s="42"/>
      <c r="L168" s="46"/>
      <c r="M168" s="230"/>
      <c r="N168" s="231"/>
      <c r="O168" s="86"/>
      <c r="P168" s="86"/>
      <c r="Q168" s="86"/>
      <c r="R168" s="86"/>
      <c r="S168" s="86"/>
      <c r="T168" s="87"/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  <c r="AE168" s="40"/>
      <c r="AT168" s="19" t="s">
        <v>161</v>
      </c>
      <c r="AU168" s="19" t="s">
        <v>81</v>
      </c>
    </row>
    <row r="169" s="14" customFormat="1">
      <c r="A169" s="14"/>
      <c r="B169" s="243"/>
      <c r="C169" s="244"/>
      <c r="D169" s="234" t="s">
        <v>163</v>
      </c>
      <c r="E169" s="245" t="s">
        <v>19</v>
      </c>
      <c r="F169" s="246" t="s">
        <v>1326</v>
      </c>
      <c r="G169" s="244"/>
      <c r="H169" s="247">
        <v>4</v>
      </c>
      <c r="I169" s="248"/>
      <c r="J169" s="244"/>
      <c r="K169" s="244"/>
      <c r="L169" s="249"/>
      <c r="M169" s="250"/>
      <c r="N169" s="251"/>
      <c r="O169" s="251"/>
      <c r="P169" s="251"/>
      <c r="Q169" s="251"/>
      <c r="R169" s="251"/>
      <c r="S169" s="251"/>
      <c r="T169" s="252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T169" s="253" t="s">
        <v>163</v>
      </c>
      <c r="AU169" s="253" t="s">
        <v>81</v>
      </c>
      <c r="AV169" s="14" t="s">
        <v>81</v>
      </c>
      <c r="AW169" s="14" t="s">
        <v>33</v>
      </c>
      <c r="AX169" s="14" t="s">
        <v>79</v>
      </c>
      <c r="AY169" s="253" t="s">
        <v>152</v>
      </c>
    </row>
    <row r="170" s="2" customFormat="1" ht="16.5" customHeight="1">
      <c r="A170" s="40"/>
      <c r="B170" s="41"/>
      <c r="C170" s="265" t="s">
        <v>291</v>
      </c>
      <c r="D170" s="265" t="s">
        <v>298</v>
      </c>
      <c r="E170" s="266" t="s">
        <v>822</v>
      </c>
      <c r="F170" s="267" t="s">
        <v>823</v>
      </c>
      <c r="G170" s="268" t="s">
        <v>157</v>
      </c>
      <c r="H170" s="269">
        <v>3</v>
      </c>
      <c r="I170" s="270"/>
      <c r="J170" s="271">
        <f>ROUND(I170*H170,2)</f>
        <v>0</v>
      </c>
      <c r="K170" s="267" t="s">
        <v>158</v>
      </c>
      <c r="L170" s="272"/>
      <c r="M170" s="273" t="s">
        <v>19</v>
      </c>
      <c r="N170" s="274" t="s">
        <v>43</v>
      </c>
      <c r="O170" s="86"/>
      <c r="P170" s="223">
        <f>O170*H170</f>
        <v>0</v>
      </c>
      <c r="Q170" s="223">
        <v>0.001</v>
      </c>
      <c r="R170" s="223">
        <f>Q170*H170</f>
        <v>0.0030000000000000001</v>
      </c>
      <c r="S170" s="223">
        <v>0</v>
      </c>
      <c r="T170" s="224">
        <f>S170*H170</f>
        <v>0</v>
      </c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  <c r="AE170" s="40"/>
      <c r="AR170" s="225" t="s">
        <v>199</v>
      </c>
      <c r="AT170" s="225" t="s">
        <v>298</v>
      </c>
      <c r="AU170" s="225" t="s">
        <v>81</v>
      </c>
      <c r="AY170" s="19" t="s">
        <v>152</v>
      </c>
      <c r="BE170" s="226">
        <f>IF(N170="základní",J170,0)</f>
        <v>0</v>
      </c>
      <c r="BF170" s="226">
        <f>IF(N170="snížená",J170,0)</f>
        <v>0</v>
      </c>
      <c r="BG170" s="226">
        <f>IF(N170="zákl. přenesená",J170,0)</f>
        <v>0</v>
      </c>
      <c r="BH170" s="226">
        <f>IF(N170="sníž. přenesená",J170,0)</f>
        <v>0</v>
      </c>
      <c r="BI170" s="226">
        <f>IF(N170="nulová",J170,0)</f>
        <v>0</v>
      </c>
      <c r="BJ170" s="19" t="s">
        <v>79</v>
      </c>
      <c r="BK170" s="226">
        <f>ROUND(I170*H170,2)</f>
        <v>0</v>
      </c>
      <c r="BL170" s="19" t="s">
        <v>159</v>
      </c>
      <c r="BM170" s="225" t="s">
        <v>824</v>
      </c>
    </row>
    <row r="171" s="2" customFormat="1" ht="16.5" customHeight="1">
      <c r="A171" s="40"/>
      <c r="B171" s="41"/>
      <c r="C171" s="265" t="s">
        <v>297</v>
      </c>
      <c r="D171" s="265" t="s">
        <v>298</v>
      </c>
      <c r="E171" s="266" t="s">
        <v>825</v>
      </c>
      <c r="F171" s="267" t="s">
        <v>826</v>
      </c>
      <c r="G171" s="268" t="s">
        <v>157</v>
      </c>
      <c r="H171" s="269">
        <v>1</v>
      </c>
      <c r="I171" s="270"/>
      <c r="J171" s="271">
        <f>ROUND(I171*H171,2)</f>
        <v>0</v>
      </c>
      <c r="K171" s="267" t="s">
        <v>158</v>
      </c>
      <c r="L171" s="272"/>
      <c r="M171" s="273" t="s">
        <v>19</v>
      </c>
      <c r="N171" s="274" t="s">
        <v>43</v>
      </c>
      <c r="O171" s="86"/>
      <c r="P171" s="223">
        <f>O171*H171</f>
        <v>0</v>
      </c>
      <c r="Q171" s="223">
        <v>0.0011999999999999999</v>
      </c>
      <c r="R171" s="223">
        <f>Q171*H171</f>
        <v>0.0011999999999999999</v>
      </c>
      <c r="S171" s="223">
        <v>0</v>
      </c>
      <c r="T171" s="224">
        <f>S171*H171</f>
        <v>0</v>
      </c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  <c r="AE171" s="40"/>
      <c r="AR171" s="225" t="s">
        <v>199</v>
      </c>
      <c r="AT171" s="225" t="s">
        <v>298</v>
      </c>
      <c r="AU171" s="225" t="s">
        <v>81</v>
      </c>
      <c r="AY171" s="19" t="s">
        <v>152</v>
      </c>
      <c r="BE171" s="226">
        <f>IF(N171="základní",J171,0)</f>
        <v>0</v>
      </c>
      <c r="BF171" s="226">
        <f>IF(N171="snížená",J171,0)</f>
        <v>0</v>
      </c>
      <c r="BG171" s="226">
        <f>IF(N171="zákl. přenesená",J171,0)</f>
        <v>0</v>
      </c>
      <c r="BH171" s="226">
        <f>IF(N171="sníž. přenesená",J171,0)</f>
        <v>0</v>
      </c>
      <c r="BI171" s="226">
        <f>IF(N171="nulová",J171,0)</f>
        <v>0</v>
      </c>
      <c r="BJ171" s="19" t="s">
        <v>79</v>
      </c>
      <c r="BK171" s="226">
        <f>ROUND(I171*H171,2)</f>
        <v>0</v>
      </c>
      <c r="BL171" s="19" t="s">
        <v>159</v>
      </c>
      <c r="BM171" s="225" t="s">
        <v>827</v>
      </c>
    </row>
    <row r="172" s="2" customFormat="1" ht="24.15" customHeight="1">
      <c r="A172" s="40"/>
      <c r="B172" s="41"/>
      <c r="C172" s="214" t="s">
        <v>304</v>
      </c>
      <c r="D172" s="214" t="s">
        <v>154</v>
      </c>
      <c r="E172" s="215" t="s">
        <v>828</v>
      </c>
      <c r="F172" s="216" t="s">
        <v>829</v>
      </c>
      <c r="G172" s="217" t="s">
        <v>157</v>
      </c>
      <c r="H172" s="218">
        <v>8</v>
      </c>
      <c r="I172" s="219"/>
      <c r="J172" s="220">
        <f>ROUND(I172*H172,2)</f>
        <v>0</v>
      </c>
      <c r="K172" s="216" t="s">
        <v>158</v>
      </c>
      <c r="L172" s="46"/>
      <c r="M172" s="221" t="s">
        <v>19</v>
      </c>
      <c r="N172" s="222" t="s">
        <v>43</v>
      </c>
      <c r="O172" s="86"/>
      <c r="P172" s="223">
        <f>O172*H172</f>
        <v>0</v>
      </c>
      <c r="Q172" s="223">
        <v>0</v>
      </c>
      <c r="R172" s="223">
        <f>Q172*H172</f>
        <v>0</v>
      </c>
      <c r="S172" s="223">
        <v>0</v>
      </c>
      <c r="T172" s="224">
        <f>S172*H172</f>
        <v>0</v>
      </c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  <c r="AE172" s="40"/>
      <c r="AR172" s="225" t="s">
        <v>159</v>
      </c>
      <c r="AT172" s="225" t="s">
        <v>154</v>
      </c>
      <c r="AU172" s="225" t="s">
        <v>81</v>
      </c>
      <c r="AY172" s="19" t="s">
        <v>152</v>
      </c>
      <c r="BE172" s="226">
        <f>IF(N172="základní",J172,0)</f>
        <v>0</v>
      </c>
      <c r="BF172" s="226">
        <f>IF(N172="snížená",J172,0)</f>
        <v>0</v>
      </c>
      <c r="BG172" s="226">
        <f>IF(N172="zákl. přenesená",J172,0)</f>
        <v>0</v>
      </c>
      <c r="BH172" s="226">
        <f>IF(N172="sníž. přenesená",J172,0)</f>
        <v>0</v>
      </c>
      <c r="BI172" s="226">
        <f>IF(N172="nulová",J172,0)</f>
        <v>0</v>
      </c>
      <c r="BJ172" s="19" t="s">
        <v>79</v>
      </c>
      <c r="BK172" s="226">
        <f>ROUND(I172*H172,2)</f>
        <v>0</v>
      </c>
      <c r="BL172" s="19" t="s">
        <v>159</v>
      </c>
      <c r="BM172" s="225" t="s">
        <v>830</v>
      </c>
    </row>
    <row r="173" s="2" customFormat="1">
      <c r="A173" s="40"/>
      <c r="B173" s="41"/>
      <c r="C173" s="42"/>
      <c r="D173" s="227" t="s">
        <v>161</v>
      </c>
      <c r="E173" s="42"/>
      <c r="F173" s="228" t="s">
        <v>831</v>
      </c>
      <c r="G173" s="42"/>
      <c r="H173" s="42"/>
      <c r="I173" s="229"/>
      <c r="J173" s="42"/>
      <c r="K173" s="42"/>
      <c r="L173" s="46"/>
      <c r="M173" s="230"/>
      <c r="N173" s="231"/>
      <c r="O173" s="86"/>
      <c r="P173" s="86"/>
      <c r="Q173" s="86"/>
      <c r="R173" s="86"/>
      <c r="S173" s="86"/>
      <c r="T173" s="87"/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  <c r="AE173" s="40"/>
      <c r="AT173" s="19" t="s">
        <v>161</v>
      </c>
      <c r="AU173" s="19" t="s">
        <v>81</v>
      </c>
    </row>
    <row r="174" s="14" customFormat="1">
      <c r="A174" s="14"/>
      <c r="B174" s="243"/>
      <c r="C174" s="244"/>
      <c r="D174" s="234" t="s">
        <v>163</v>
      </c>
      <c r="E174" s="245" t="s">
        <v>19</v>
      </c>
      <c r="F174" s="246" t="s">
        <v>821</v>
      </c>
      <c r="G174" s="244"/>
      <c r="H174" s="247">
        <v>8</v>
      </c>
      <c r="I174" s="248"/>
      <c r="J174" s="244"/>
      <c r="K174" s="244"/>
      <c r="L174" s="249"/>
      <c r="M174" s="250"/>
      <c r="N174" s="251"/>
      <c r="O174" s="251"/>
      <c r="P174" s="251"/>
      <c r="Q174" s="251"/>
      <c r="R174" s="251"/>
      <c r="S174" s="251"/>
      <c r="T174" s="252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T174" s="253" t="s">
        <v>163</v>
      </c>
      <c r="AU174" s="253" t="s">
        <v>81</v>
      </c>
      <c r="AV174" s="14" t="s">
        <v>81</v>
      </c>
      <c r="AW174" s="14" t="s">
        <v>33</v>
      </c>
      <c r="AX174" s="14" t="s">
        <v>72</v>
      </c>
      <c r="AY174" s="253" t="s">
        <v>152</v>
      </c>
    </row>
    <row r="175" s="15" customFormat="1">
      <c r="A175" s="15"/>
      <c r="B175" s="254"/>
      <c r="C175" s="255"/>
      <c r="D175" s="234" t="s">
        <v>163</v>
      </c>
      <c r="E175" s="256" t="s">
        <v>19</v>
      </c>
      <c r="F175" s="257" t="s">
        <v>212</v>
      </c>
      <c r="G175" s="255"/>
      <c r="H175" s="258">
        <v>8</v>
      </c>
      <c r="I175" s="259"/>
      <c r="J175" s="255"/>
      <c r="K175" s="255"/>
      <c r="L175" s="260"/>
      <c r="M175" s="261"/>
      <c r="N175" s="262"/>
      <c r="O175" s="262"/>
      <c r="P175" s="262"/>
      <c r="Q175" s="262"/>
      <c r="R175" s="262"/>
      <c r="S175" s="262"/>
      <c r="T175" s="263"/>
      <c r="U175" s="15"/>
      <c r="V175" s="15"/>
      <c r="W175" s="15"/>
      <c r="X175" s="15"/>
      <c r="Y175" s="15"/>
      <c r="Z175" s="15"/>
      <c r="AA175" s="15"/>
      <c r="AB175" s="15"/>
      <c r="AC175" s="15"/>
      <c r="AD175" s="15"/>
      <c r="AE175" s="15"/>
      <c r="AT175" s="264" t="s">
        <v>163</v>
      </c>
      <c r="AU175" s="264" t="s">
        <v>81</v>
      </c>
      <c r="AV175" s="15" t="s">
        <v>159</v>
      </c>
      <c r="AW175" s="15" t="s">
        <v>33</v>
      </c>
      <c r="AX175" s="15" t="s">
        <v>79</v>
      </c>
      <c r="AY175" s="264" t="s">
        <v>152</v>
      </c>
    </row>
    <row r="176" s="2" customFormat="1" ht="16.5" customHeight="1">
      <c r="A176" s="40"/>
      <c r="B176" s="41"/>
      <c r="C176" s="265" t="s">
        <v>311</v>
      </c>
      <c r="D176" s="265" t="s">
        <v>298</v>
      </c>
      <c r="E176" s="266" t="s">
        <v>833</v>
      </c>
      <c r="F176" s="267" t="s">
        <v>834</v>
      </c>
      <c r="G176" s="268" t="s">
        <v>157</v>
      </c>
      <c r="H176" s="269">
        <v>6</v>
      </c>
      <c r="I176" s="270"/>
      <c r="J176" s="271">
        <f>ROUND(I176*H176,2)</f>
        <v>0</v>
      </c>
      <c r="K176" s="267" t="s">
        <v>158</v>
      </c>
      <c r="L176" s="272"/>
      <c r="M176" s="273" t="s">
        <v>19</v>
      </c>
      <c r="N176" s="274" t="s">
        <v>43</v>
      </c>
      <c r="O176" s="86"/>
      <c r="P176" s="223">
        <f>O176*H176</f>
        <v>0</v>
      </c>
      <c r="Q176" s="223">
        <v>0.00080000000000000004</v>
      </c>
      <c r="R176" s="223">
        <f>Q176*H176</f>
        <v>0.0048000000000000004</v>
      </c>
      <c r="S176" s="223">
        <v>0</v>
      </c>
      <c r="T176" s="224">
        <f>S176*H176</f>
        <v>0</v>
      </c>
      <c r="U176" s="40"/>
      <c r="V176" s="40"/>
      <c r="W176" s="40"/>
      <c r="X176" s="40"/>
      <c r="Y176" s="40"/>
      <c r="Z176" s="40"/>
      <c r="AA176" s="40"/>
      <c r="AB176" s="40"/>
      <c r="AC176" s="40"/>
      <c r="AD176" s="40"/>
      <c r="AE176" s="40"/>
      <c r="AR176" s="225" t="s">
        <v>199</v>
      </c>
      <c r="AT176" s="225" t="s">
        <v>298</v>
      </c>
      <c r="AU176" s="225" t="s">
        <v>81</v>
      </c>
      <c r="AY176" s="19" t="s">
        <v>152</v>
      </c>
      <c r="BE176" s="226">
        <f>IF(N176="základní",J176,0)</f>
        <v>0</v>
      </c>
      <c r="BF176" s="226">
        <f>IF(N176="snížená",J176,0)</f>
        <v>0</v>
      </c>
      <c r="BG176" s="226">
        <f>IF(N176="zákl. přenesená",J176,0)</f>
        <v>0</v>
      </c>
      <c r="BH176" s="226">
        <f>IF(N176="sníž. přenesená",J176,0)</f>
        <v>0</v>
      </c>
      <c r="BI176" s="226">
        <f>IF(N176="nulová",J176,0)</f>
        <v>0</v>
      </c>
      <c r="BJ176" s="19" t="s">
        <v>79</v>
      </c>
      <c r="BK176" s="226">
        <f>ROUND(I176*H176,2)</f>
        <v>0</v>
      </c>
      <c r="BL176" s="19" t="s">
        <v>159</v>
      </c>
      <c r="BM176" s="225" t="s">
        <v>835</v>
      </c>
    </row>
    <row r="177" s="2" customFormat="1" ht="16.5" customHeight="1">
      <c r="A177" s="40"/>
      <c r="B177" s="41"/>
      <c r="C177" s="265" t="s">
        <v>318</v>
      </c>
      <c r="D177" s="265" t="s">
        <v>298</v>
      </c>
      <c r="E177" s="266" t="s">
        <v>836</v>
      </c>
      <c r="F177" s="267" t="s">
        <v>837</v>
      </c>
      <c r="G177" s="268" t="s">
        <v>157</v>
      </c>
      <c r="H177" s="269">
        <v>2</v>
      </c>
      <c r="I177" s="270"/>
      <c r="J177" s="271">
        <f>ROUND(I177*H177,2)</f>
        <v>0</v>
      </c>
      <c r="K177" s="267" t="s">
        <v>158</v>
      </c>
      <c r="L177" s="272"/>
      <c r="M177" s="273" t="s">
        <v>19</v>
      </c>
      <c r="N177" s="274" t="s">
        <v>43</v>
      </c>
      <c r="O177" s="86"/>
      <c r="P177" s="223">
        <f>O177*H177</f>
        <v>0</v>
      </c>
      <c r="Q177" s="223">
        <v>0.00069999999999999999</v>
      </c>
      <c r="R177" s="223">
        <f>Q177*H177</f>
        <v>0.0014</v>
      </c>
      <c r="S177" s="223">
        <v>0</v>
      </c>
      <c r="T177" s="224">
        <f>S177*H177</f>
        <v>0</v>
      </c>
      <c r="U177" s="40"/>
      <c r="V177" s="40"/>
      <c r="W177" s="40"/>
      <c r="X177" s="40"/>
      <c r="Y177" s="40"/>
      <c r="Z177" s="40"/>
      <c r="AA177" s="40"/>
      <c r="AB177" s="40"/>
      <c r="AC177" s="40"/>
      <c r="AD177" s="40"/>
      <c r="AE177" s="40"/>
      <c r="AR177" s="225" t="s">
        <v>199</v>
      </c>
      <c r="AT177" s="225" t="s">
        <v>298</v>
      </c>
      <c r="AU177" s="225" t="s">
        <v>81</v>
      </c>
      <c r="AY177" s="19" t="s">
        <v>152</v>
      </c>
      <c r="BE177" s="226">
        <f>IF(N177="základní",J177,0)</f>
        <v>0</v>
      </c>
      <c r="BF177" s="226">
        <f>IF(N177="snížená",J177,0)</f>
        <v>0</v>
      </c>
      <c r="BG177" s="226">
        <f>IF(N177="zákl. přenesená",J177,0)</f>
        <v>0</v>
      </c>
      <c r="BH177" s="226">
        <f>IF(N177="sníž. přenesená",J177,0)</f>
        <v>0</v>
      </c>
      <c r="BI177" s="226">
        <f>IF(N177="nulová",J177,0)</f>
        <v>0</v>
      </c>
      <c r="BJ177" s="19" t="s">
        <v>79</v>
      </c>
      <c r="BK177" s="226">
        <f>ROUND(I177*H177,2)</f>
        <v>0</v>
      </c>
      <c r="BL177" s="19" t="s">
        <v>159</v>
      </c>
      <c r="BM177" s="225" t="s">
        <v>838</v>
      </c>
    </row>
    <row r="178" s="2" customFormat="1" ht="24.15" customHeight="1">
      <c r="A178" s="40"/>
      <c r="B178" s="41"/>
      <c r="C178" s="214" t="s">
        <v>325</v>
      </c>
      <c r="D178" s="214" t="s">
        <v>154</v>
      </c>
      <c r="E178" s="215" t="s">
        <v>1327</v>
      </c>
      <c r="F178" s="216" t="s">
        <v>1328</v>
      </c>
      <c r="G178" s="217" t="s">
        <v>157</v>
      </c>
      <c r="H178" s="218">
        <v>3</v>
      </c>
      <c r="I178" s="219"/>
      <c r="J178" s="220">
        <f>ROUND(I178*H178,2)</f>
        <v>0</v>
      </c>
      <c r="K178" s="216" t="s">
        <v>158</v>
      </c>
      <c r="L178" s="46"/>
      <c r="M178" s="221" t="s">
        <v>19</v>
      </c>
      <c r="N178" s="222" t="s">
        <v>43</v>
      </c>
      <c r="O178" s="86"/>
      <c r="P178" s="223">
        <f>O178*H178</f>
        <v>0</v>
      </c>
      <c r="Q178" s="223">
        <v>0</v>
      </c>
      <c r="R178" s="223">
        <f>Q178*H178</f>
        <v>0</v>
      </c>
      <c r="S178" s="223">
        <v>0</v>
      </c>
      <c r="T178" s="224">
        <f>S178*H178</f>
        <v>0</v>
      </c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  <c r="AE178" s="40"/>
      <c r="AR178" s="225" t="s">
        <v>159</v>
      </c>
      <c r="AT178" s="225" t="s">
        <v>154</v>
      </c>
      <c r="AU178" s="225" t="s">
        <v>81</v>
      </c>
      <c r="AY178" s="19" t="s">
        <v>152</v>
      </c>
      <c r="BE178" s="226">
        <f>IF(N178="základní",J178,0)</f>
        <v>0</v>
      </c>
      <c r="BF178" s="226">
        <f>IF(N178="snížená",J178,0)</f>
        <v>0</v>
      </c>
      <c r="BG178" s="226">
        <f>IF(N178="zákl. přenesená",J178,0)</f>
        <v>0</v>
      </c>
      <c r="BH178" s="226">
        <f>IF(N178="sníž. přenesená",J178,0)</f>
        <v>0</v>
      </c>
      <c r="BI178" s="226">
        <f>IF(N178="nulová",J178,0)</f>
        <v>0</v>
      </c>
      <c r="BJ178" s="19" t="s">
        <v>79</v>
      </c>
      <c r="BK178" s="226">
        <f>ROUND(I178*H178,2)</f>
        <v>0</v>
      </c>
      <c r="BL178" s="19" t="s">
        <v>159</v>
      </c>
      <c r="BM178" s="225" t="s">
        <v>1329</v>
      </c>
    </row>
    <row r="179" s="2" customFormat="1">
      <c r="A179" s="40"/>
      <c r="B179" s="41"/>
      <c r="C179" s="42"/>
      <c r="D179" s="227" t="s">
        <v>161</v>
      </c>
      <c r="E179" s="42"/>
      <c r="F179" s="228" t="s">
        <v>1330</v>
      </c>
      <c r="G179" s="42"/>
      <c r="H179" s="42"/>
      <c r="I179" s="229"/>
      <c r="J179" s="42"/>
      <c r="K179" s="42"/>
      <c r="L179" s="46"/>
      <c r="M179" s="230"/>
      <c r="N179" s="231"/>
      <c r="O179" s="86"/>
      <c r="P179" s="86"/>
      <c r="Q179" s="86"/>
      <c r="R179" s="86"/>
      <c r="S179" s="86"/>
      <c r="T179" s="87"/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  <c r="AE179" s="40"/>
      <c r="AT179" s="19" t="s">
        <v>161</v>
      </c>
      <c r="AU179" s="19" t="s">
        <v>81</v>
      </c>
    </row>
    <row r="180" s="2" customFormat="1" ht="16.5" customHeight="1">
      <c r="A180" s="40"/>
      <c r="B180" s="41"/>
      <c r="C180" s="265" t="s">
        <v>330</v>
      </c>
      <c r="D180" s="265" t="s">
        <v>298</v>
      </c>
      <c r="E180" s="266" t="s">
        <v>1331</v>
      </c>
      <c r="F180" s="267" t="s">
        <v>1332</v>
      </c>
      <c r="G180" s="268" t="s">
        <v>157</v>
      </c>
      <c r="H180" s="269">
        <v>1</v>
      </c>
      <c r="I180" s="270"/>
      <c r="J180" s="271">
        <f>ROUND(I180*H180,2)</f>
        <v>0</v>
      </c>
      <c r="K180" s="267" t="s">
        <v>158</v>
      </c>
      <c r="L180" s="272"/>
      <c r="M180" s="273" t="s">
        <v>19</v>
      </c>
      <c r="N180" s="274" t="s">
        <v>43</v>
      </c>
      <c r="O180" s="86"/>
      <c r="P180" s="223">
        <f>O180*H180</f>
        <v>0</v>
      </c>
      <c r="Q180" s="223">
        <v>0.0053</v>
      </c>
      <c r="R180" s="223">
        <f>Q180*H180</f>
        <v>0.0053</v>
      </c>
      <c r="S180" s="223">
        <v>0</v>
      </c>
      <c r="T180" s="224">
        <f>S180*H180</f>
        <v>0</v>
      </c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  <c r="AE180" s="40"/>
      <c r="AR180" s="225" t="s">
        <v>199</v>
      </c>
      <c r="AT180" s="225" t="s">
        <v>298</v>
      </c>
      <c r="AU180" s="225" t="s">
        <v>81</v>
      </c>
      <c r="AY180" s="19" t="s">
        <v>152</v>
      </c>
      <c r="BE180" s="226">
        <f>IF(N180="základní",J180,0)</f>
        <v>0</v>
      </c>
      <c r="BF180" s="226">
        <f>IF(N180="snížená",J180,0)</f>
        <v>0</v>
      </c>
      <c r="BG180" s="226">
        <f>IF(N180="zákl. přenesená",J180,0)</f>
        <v>0</v>
      </c>
      <c r="BH180" s="226">
        <f>IF(N180="sníž. přenesená",J180,0)</f>
        <v>0</v>
      </c>
      <c r="BI180" s="226">
        <f>IF(N180="nulová",J180,0)</f>
        <v>0</v>
      </c>
      <c r="BJ180" s="19" t="s">
        <v>79</v>
      </c>
      <c r="BK180" s="226">
        <f>ROUND(I180*H180,2)</f>
        <v>0</v>
      </c>
      <c r="BL180" s="19" t="s">
        <v>159</v>
      </c>
      <c r="BM180" s="225" t="s">
        <v>1333</v>
      </c>
    </row>
    <row r="181" s="2" customFormat="1" ht="16.5" customHeight="1">
      <c r="A181" s="40"/>
      <c r="B181" s="41"/>
      <c r="C181" s="265" t="s">
        <v>334</v>
      </c>
      <c r="D181" s="265" t="s">
        <v>298</v>
      </c>
      <c r="E181" s="266" t="s">
        <v>1334</v>
      </c>
      <c r="F181" s="267" t="s">
        <v>1335</v>
      </c>
      <c r="G181" s="268" t="s">
        <v>157</v>
      </c>
      <c r="H181" s="269">
        <v>2</v>
      </c>
      <c r="I181" s="270"/>
      <c r="J181" s="271">
        <f>ROUND(I181*H181,2)</f>
        <v>0</v>
      </c>
      <c r="K181" s="267" t="s">
        <v>158</v>
      </c>
      <c r="L181" s="272"/>
      <c r="M181" s="273" t="s">
        <v>19</v>
      </c>
      <c r="N181" s="274" t="s">
        <v>43</v>
      </c>
      <c r="O181" s="86"/>
      <c r="P181" s="223">
        <f>O181*H181</f>
        <v>0</v>
      </c>
      <c r="Q181" s="223">
        <v>0.0050000000000000001</v>
      </c>
      <c r="R181" s="223">
        <f>Q181*H181</f>
        <v>0.01</v>
      </c>
      <c r="S181" s="223">
        <v>0</v>
      </c>
      <c r="T181" s="224">
        <f>S181*H181</f>
        <v>0</v>
      </c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  <c r="AE181" s="40"/>
      <c r="AR181" s="225" t="s">
        <v>199</v>
      </c>
      <c r="AT181" s="225" t="s">
        <v>298</v>
      </c>
      <c r="AU181" s="225" t="s">
        <v>81</v>
      </c>
      <c r="AY181" s="19" t="s">
        <v>152</v>
      </c>
      <c r="BE181" s="226">
        <f>IF(N181="základní",J181,0)</f>
        <v>0</v>
      </c>
      <c r="BF181" s="226">
        <f>IF(N181="snížená",J181,0)</f>
        <v>0</v>
      </c>
      <c r="BG181" s="226">
        <f>IF(N181="zákl. přenesená",J181,0)</f>
        <v>0</v>
      </c>
      <c r="BH181" s="226">
        <f>IF(N181="sníž. přenesená",J181,0)</f>
        <v>0</v>
      </c>
      <c r="BI181" s="226">
        <f>IF(N181="nulová",J181,0)</f>
        <v>0</v>
      </c>
      <c r="BJ181" s="19" t="s">
        <v>79</v>
      </c>
      <c r="BK181" s="226">
        <f>ROUND(I181*H181,2)</f>
        <v>0</v>
      </c>
      <c r="BL181" s="19" t="s">
        <v>159</v>
      </c>
      <c r="BM181" s="225" t="s">
        <v>1336</v>
      </c>
    </row>
    <row r="182" s="2" customFormat="1" ht="16.5" customHeight="1">
      <c r="A182" s="40"/>
      <c r="B182" s="41"/>
      <c r="C182" s="214" t="s">
        <v>338</v>
      </c>
      <c r="D182" s="214" t="s">
        <v>154</v>
      </c>
      <c r="E182" s="215" t="s">
        <v>849</v>
      </c>
      <c r="F182" s="216" t="s">
        <v>850</v>
      </c>
      <c r="G182" s="217" t="s">
        <v>227</v>
      </c>
      <c r="H182" s="218">
        <v>10.539999999999999</v>
      </c>
      <c r="I182" s="219"/>
      <c r="J182" s="220">
        <f>ROUND(I182*H182,2)</f>
        <v>0</v>
      </c>
      <c r="K182" s="216" t="s">
        <v>158</v>
      </c>
      <c r="L182" s="46"/>
      <c r="M182" s="221" t="s">
        <v>19</v>
      </c>
      <c r="N182" s="222" t="s">
        <v>43</v>
      </c>
      <c r="O182" s="86"/>
      <c r="P182" s="223">
        <f>O182*H182</f>
        <v>0</v>
      </c>
      <c r="Q182" s="223">
        <v>0</v>
      </c>
      <c r="R182" s="223">
        <f>Q182*H182</f>
        <v>0</v>
      </c>
      <c r="S182" s="223">
        <v>0</v>
      </c>
      <c r="T182" s="224">
        <f>S182*H182</f>
        <v>0</v>
      </c>
      <c r="U182" s="40"/>
      <c r="V182" s="40"/>
      <c r="W182" s="40"/>
      <c r="X182" s="40"/>
      <c r="Y182" s="40"/>
      <c r="Z182" s="40"/>
      <c r="AA182" s="40"/>
      <c r="AB182" s="40"/>
      <c r="AC182" s="40"/>
      <c r="AD182" s="40"/>
      <c r="AE182" s="40"/>
      <c r="AR182" s="225" t="s">
        <v>159</v>
      </c>
      <c r="AT182" s="225" t="s">
        <v>154</v>
      </c>
      <c r="AU182" s="225" t="s">
        <v>81</v>
      </c>
      <c r="AY182" s="19" t="s">
        <v>152</v>
      </c>
      <c r="BE182" s="226">
        <f>IF(N182="základní",J182,0)</f>
        <v>0</v>
      </c>
      <c r="BF182" s="226">
        <f>IF(N182="snížená",J182,0)</f>
        <v>0</v>
      </c>
      <c r="BG182" s="226">
        <f>IF(N182="zákl. přenesená",J182,0)</f>
        <v>0</v>
      </c>
      <c r="BH182" s="226">
        <f>IF(N182="sníž. přenesená",J182,0)</f>
        <v>0</v>
      </c>
      <c r="BI182" s="226">
        <f>IF(N182="nulová",J182,0)</f>
        <v>0</v>
      </c>
      <c r="BJ182" s="19" t="s">
        <v>79</v>
      </c>
      <c r="BK182" s="226">
        <f>ROUND(I182*H182,2)</f>
        <v>0</v>
      </c>
      <c r="BL182" s="19" t="s">
        <v>159</v>
      </c>
      <c r="BM182" s="225" t="s">
        <v>851</v>
      </c>
    </row>
    <row r="183" s="2" customFormat="1">
      <c r="A183" s="40"/>
      <c r="B183" s="41"/>
      <c r="C183" s="42"/>
      <c r="D183" s="227" t="s">
        <v>161</v>
      </c>
      <c r="E183" s="42"/>
      <c r="F183" s="228" t="s">
        <v>852</v>
      </c>
      <c r="G183" s="42"/>
      <c r="H183" s="42"/>
      <c r="I183" s="229"/>
      <c r="J183" s="42"/>
      <c r="K183" s="42"/>
      <c r="L183" s="46"/>
      <c r="M183" s="230"/>
      <c r="N183" s="231"/>
      <c r="O183" s="86"/>
      <c r="P183" s="86"/>
      <c r="Q183" s="86"/>
      <c r="R183" s="86"/>
      <c r="S183" s="86"/>
      <c r="T183" s="87"/>
      <c r="U183" s="40"/>
      <c r="V183" s="40"/>
      <c r="W183" s="40"/>
      <c r="X183" s="40"/>
      <c r="Y183" s="40"/>
      <c r="Z183" s="40"/>
      <c r="AA183" s="40"/>
      <c r="AB183" s="40"/>
      <c r="AC183" s="40"/>
      <c r="AD183" s="40"/>
      <c r="AE183" s="40"/>
      <c r="AT183" s="19" t="s">
        <v>161</v>
      </c>
      <c r="AU183" s="19" t="s">
        <v>81</v>
      </c>
    </row>
    <row r="184" s="14" customFormat="1">
      <c r="A184" s="14"/>
      <c r="B184" s="243"/>
      <c r="C184" s="244"/>
      <c r="D184" s="234" t="s">
        <v>163</v>
      </c>
      <c r="E184" s="245" t="s">
        <v>19</v>
      </c>
      <c r="F184" s="246" t="s">
        <v>1337</v>
      </c>
      <c r="G184" s="244"/>
      <c r="H184" s="247">
        <v>10.539999999999999</v>
      </c>
      <c r="I184" s="248"/>
      <c r="J184" s="244"/>
      <c r="K184" s="244"/>
      <c r="L184" s="249"/>
      <c r="M184" s="250"/>
      <c r="N184" s="251"/>
      <c r="O184" s="251"/>
      <c r="P184" s="251"/>
      <c r="Q184" s="251"/>
      <c r="R184" s="251"/>
      <c r="S184" s="251"/>
      <c r="T184" s="252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T184" s="253" t="s">
        <v>163</v>
      </c>
      <c r="AU184" s="253" t="s">
        <v>81</v>
      </c>
      <c r="AV184" s="14" t="s">
        <v>81</v>
      </c>
      <c r="AW184" s="14" t="s">
        <v>33</v>
      </c>
      <c r="AX184" s="14" t="s">
        <v>79</v>
      </c>
      <c r="AY184" s="253" t="s">
        <v>152</v>
      </c>
    </row>
    <row r="185" s="2" customFormat="1" ht="16.5" customHeight="1">
      <c r="A185" s="40"/>
      <c r="B185" s="41"/>
      <c r="C185" s="214" t="s">
        <v>342</v>
      </c>
      <c r="D185" s="214" t="s">
        <v>154</v>
      </c>
      <c r="E185" s="215" t="s">
        <v>854</v>
      </c>
      <c r="F185" s="216" t="s">
        <v>855</v>
      </c>
      <c r="G185" s="217" t="s">
        <v>227</v>
      </c>
      <c r="H185" s="218">
        <v>27.059999999999999</v>
      </c>
      <c r="I185" s="219"/>
      <c r="J185" s="220">
        <f>ROUND(I185*H185,2)</f>
        <v>0</v>
      </c>
      <c r="K185" s="216" t="s">
        <v>158</v>
      </c>
      <c r="L185" s="46"/>
      <c r="M185" s="221" t="s">
        <v>19</v>
      </c>
      <c r="N185" s="222" t="s">
        <v>43</v>
      </c>
      <c r="O185" s="86"/>
      <c r="P185" s="223">
        <f>O185*H185</f>
        <v>0</v>
      </c>
      <c r="Q185" s="223">
        <v>0</v>
      </c>
      <c r="R185" s="223">
        <f>Q185*H185</f>
        <v>0</v>
      </c>
      <c r="S185" s="223">
        <v>0</v>
      </c>
      <c r="T185" s="224">
        <f>S185*H185</f>
        <v>0</v>
      </c>
      <c r="U185" s="40"/>
      <c r="V185" s="40"/>
      <c r="W185" s="40"/>
      <c r="X185" s="40"/>
      <c r="Y185" s="40"/>
      <c r="Z185" s="40"/>
      <c r="AA185" s="40"/>
      <c r="AB185" s="40"/>
      <c r="AC185" s="40"/>
      <c r="AD185" s="40"/>
      <c r="AE185" s="40"/>
      <c r="AR185" s="225" t="s">
        <v>159</v>
      </c>
      <c r="AT185" s="225" t="s">
        <v>154</v>
      </c>
      <c r="AU185" s="225" t="s">
        <v>81</v>
      </c>
      <c r="AY185" s="19" t="s">
        <v>152</v>
      </c>
      <c r="BE185" s="226">
        <f>IF(N185="základní",J185,0)</f>
        <v>0</v>
      </c>
      <c r="BF185" s="226">
        <f>IF(N185="snížená",J185,0)</f>
        <v>0</v>
      </c>
      <c r="BG185" s="226">
        <f>IF(N185="zákl. přenesená",J185,0)</f>
        <v>0</v>
      </c>
      <c r="BH185" s="226">
        <f>IF(N185="sníž. přenesená",J185,0)</f>
        <v>0</v>
      </c>
      <c r="BI185" s="226">
        <f>IF(N185="nulová",J185,0)</f>
        <v>0</v>
      </c>
      <c r="BJ185" s="19" t="s">
        <v>79</v>
      </c>
      <c r="BK185" s="226">
        <f>ROUND(I185*H185,2)</f>
        <v>0</v>
      </c>
      <c r="BL185" s="19" t="s">
        <v>159</v>
      </c>
      <c r="BM185" s="225" t="s">
        <v>856</v>
      </c>
    </row>
    <row r="186" s="2" customFormat="1">
      <c r="A186" s="40"/>
      <c r="B186" s="41"/>
      <c r="C186" s="42"/>
      <c r="D186" s="227" t="s">
        <v>161</v>
      </c>
      <c r="E186" s="42"/>
      <c r="F186" s="228" t="s">
        <v>857</v>
      </c>
      <c r="G186" s="42"/>
      <c r="H186" s="42"/>
      <c r="I186" s="229"/>
      <c r="J186" s="42"/>
      <c r="K186" s="42"/>
      <c r="L186" s="46"/>
      <c r="M186" s="230"/>
      <c r="N186" s="231"/>
      <c r="O186" s="86"/>
      <c r="P186" s="86"/>
      <c r="Q186" s="86"/>
      <c r="R186" s="86"/>
      <c r="S186" s="86"/>
      <c r="T186" s="87"/>
      <c r="U186" s="40"/>
      <c r="V186" s="40"/>
      <c r="W186" s="40"/>
      <c r="X186" s="40"/>
      <c r="Y186" s="40"/>
      <c r="Z186" s="40"/>
      <c r="AA186" s="40"/>
      <c r="AB186" s="40"/>
      <c r="AC186" s="40"/>
      <c r="AD186" s="40"/>
      <c r="AE186" s="40"/>
      <c r="AT186" s="19" t="s">
        <v>161</v>
      </c>
      <c r="AU186" s="19" t="s">
        <v>81</v>
      </c>
    </row>
    <row r="187" s="2" customFormat="1" ht="16.5" customHeight="1">
      <c r="A187" s="40"/>
      <c r="B187" s="41"/>
      <c r="C187" s="214" t="s">
        <v>347</v>
      </c>
      <c r="D187" s="214" t="s">
        <v>154</v>
      </c>
      <c r="E187" s="215" t="s">
        <v>858</v>
      </c>
      <c r="F187" s="216" t="s">
        <v>859</v>
      </c>
      <c r="G187" s="217" t="s">
        <v>227</v>
      </c>
      <c r="H187" s="218">
        <v>37.600000000000001</v>
      </c>
      <c r="I187" s="219"/>
      <c r="J187" s="220">
        <f>ROUND(I187*H187,2)</f>
        <v>0</v>
      </c>
      <c r="K187" s="216" t="s">
        <v>158</v>
      </c>
      <c r="L187" s="46"/>
      <c r="M187" s="221" t="s">
        <v>19</v>
      </c>
      <c r="N187" s="222" t="s">
        <v>43</v>
      </c>
      <c r="O187" s="86"/>
      <c r="P187" s="223">
        <f>O187*H187</f>
        <v>0</v>
      </c>
      <c r="Q187" s="223">
        <v>6.9999999999999994E-05</v>
      </c>
      <c r="R187" s="223">
        <f>Q187*H187</f>
        <v>0.0026319999999999998</v>
      </c>
      <c r="S187" s="223">
        <v>0</v>
      </c>
      <c r="T187" s="224">
        <f>S187*H187</f>
        <v>0</v>
      </c>
      <c r="U187" s="40"/>
      <c r="V187" s="40"/>
      <c r="W187" s="40"/>
      <c r="X187" s="40"/>
      <c r="Y187" s="40"/>
      <c r="Z187" s="40"/>
      <c r="AA187" s="40"/>
      <c r="AB187" s="40"/>
      <c r="AC187" s="40"/>
      <c r="AD187" s="40"/>
      <c r="AE187" s="40"/>
      <c r="AR187" s="225" t="s">
        <v>159</v>
      </c>
      <c r="AT187" s="225" t="s">
        <v>154</v>
      </c>
      <c r="AU187" s="225" t="s">
        <v>81</v>
      </c>
      <c r="AY187" s="19" t="s">
        <v>152</v>
      </c>
      <c r="BE187" s="226">
        <f>IF(N187="základní",J187,0)</f>
        <v>0</v>
      </c>
      <c r="BF187" s="226">
        <f>IF(N187="snížená",J187,0)</f>
        <v>0</v>
      </c>
      <c r="BG187" s="226">
        <f>IF(N187="zákl. přenesená",J187,0)</f>
        <v>0</v>
      </c>
      <c r="BH187" s="226">
        <f>IF(N187="sníž. přenesená",J187,0)</f>
        <v>0</v>
      </c>
      <c r="BI187" s="226">
        <f>IF(N187="nulová",J187,0)</f>
        <v>0</v>
      </c>
      <c r="BJ187" s="19" t="s">
        <v>79</v>
      </c>
      <c r="BK187" s="226">
        <f>ROUND(I187*H187,2)</f>
        <v>0</v>
      </c>
      <c r="BL187" s="19" t="s">
        <v>159</v>
      </c>
      <c r="BM187" s="225" t="s">
        <v>860</v>
      </c>
    </row>
    <row r="188" s="2" customFormat="1">
      <c r="A188" s="40"/>
      <c r="B188" s="41"/>
      <c r="C188" s="42"/>
      <c r="D188" s="227" t="s">
        <v>161</v>
      </c>
      <c r="E188" s="42"/>
      <c r="F188" s="228" t="s">
        <v>861</v>
      </c>
      <c r="G188" s="42"/>
      <c r="H188" s="42"/>
      <c r="I188" s="229"/>
      <c r="J188" s="42"/>
      <c r="K188" s="42"/>
      <c r="L188" s="46"/>
      <c r="M188" s="230"/>
      <c r="N188" s="231"/>
      <c r="O188" s="86"/>
      <c r="P188" s="86"/>
      <c r="Q188" s="86"/>
      <c r="R188" s="86"/>
      <c r="S188" s="86"/>
      <c r="T188" s="87"/>
      <c r="U188" s="40"/>
      <c r="V188" s="40"/>
      <c r="W188" s="40"/>
      <c r="X188" s="40"/>
      <c r="Y188" s="40"/>
      <c r="Z188" s="40"/>
      <c r="AA188" s="40"/>
      <c r="AB188" s="40"/>
      <c r="AC188" s="40"/>
      <c r="AD188" s="40"/>
      <c r="AE188" s="40"/>
      <c r="AT188" s="19" t="s">
        <v>161</v>
      </c>
      <c r="AU188" s="19" t="s">
        <v>81</v>
      </c>
    </row>
    <row r="189" s="14" customFormat="1">
      <c r="A189" s="14"/>
      <c r="B189" s="243"/>
      <c r="C189" s="244"/>
      <c r="D189" s="234" t="s">
        <v>163</v>
      </c>
      <c r="E189" s="245" t="s">
        <v>19</v>
      </c>
      <c r="F189" s="246" t="s">
        <v>1338</v>
      </c>
      <c r="G189" s="244"/>
      <c r="H189" s="247">
        <v>37.600000000000001</v>
      </c>
      <c r="I189" s="248"/>
      <c r="J189" s="244"/>
      <c r="K189" s="244"/>
      <c r="L189" s="249"/>
      <c r="M189" s="250"/>
      <c r="N189" s="251"/>
      <c r="O189" s="251"/>
      <c r="P189" s="251"/>
      <c r="Q189" s="251"/>
      <c r="R189" s="251"/>
      <c r="S189" s="251"/>
      <c r="T189" s="252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T189" s="253" t="s">
        <v>163</v>
      </c>
      <c r="AU189" s="253" t="s">
        <v>81</v>
      </c>
      <c r="AV189" s="14" t="s">
        <v>81</v>
      </c>
      <c r="AW189" s="14" t="s">
        <v>33</v>
      </c>
      <c r="AX189" s="14" t="s">
        <v>79</v>
      </c>
      <c r="AY189" s="253" t="s">
        <v>152</v>
      </c>
    </row>
    <row r="190" s="2" customFormat="1" ht="24.15" customHeight="1">
      <c r="A190" s="40"/>
      <c r="B190" s="41"/>
      <c r="C190" s="214" t="s">
        <v>352</v>
      </c>
      <c r="D190" s="214" t="s">
        <v>154</v>
      </c>
      <c r="E190" s="215" t="s">
        <v>1339</v>
      </c>
      <c r="F190" s="216" t="s">
        <v>1340</v>
      </c>
      <c r="G190" s="217" t="s">
        <v>157</v>
      </c>
      <c r="H190" s="218">
        <v>1</v>
      </c>
      <c r="I190" s="219"/>
      <c r="J190" s="220">
        <f>ROUND(I190*H190,2)</f>
        <v>0</v>
      </c>
      <c r="K190" s="216" t="s">
        <v>158</v>
      </c>
      <c r="L190" s="46"/>
      <c r="M190" s="221" t="s">
        <v>19</v>
      </c>
      <c r="N190" s="222" t="s">
        <v>43</v>
      </c>
      <c r="O190" s="86"/>
      <c r="P190" s="223">
        <f>O190*H190</f>
        <v>0</v>
      </c>
      <c r="Q190" s="223">
        <v>0.074370000000000006</v>
      </c>
      <c r="R190" s="223">
        <f>Q190*H190</f>
        <v>0.074370000000000006</v>
      </c>
      <c r="S190" s="223">
        <v>0</v>
      </c>
      <c r="T190" s="224">
        <f>S190*H190</f>
        <v>0</v>
      </c>
      <c r="U190" s="40"/>
      <c r="V190" s="40"/>
      <c r="W190" s="40"/>
      <c r="X190" s="40"/>
      <c r="Y190" s="40"/>
      <c r="Z190" s="40"/>
      <c r="AA190" s="40"/>
      <c r="AB190" s="40"/>
      <c r="AC190" s="40"/>
      <c r="AD190" s="40"/>
      <c r="AE190" s="40"/>
      <c r="AR190" s="225" t="s">
        <v>159</v>
      </c>
      <c r="AT190" s="225" t="s">
        <v>154</v>
      </c>
      <c r="AU190" s="225" t="s">
        <v>81</v>
      </c>
      <c r="AY190" s="19" t="s">
        <v>152</v>
      </c>
      <c r="BE190" s="226">
        <f>IF(N190="základní",J190,0)</f>
        <v>0</v>
      </c>
      <c r="BF190" s="226">
        <f>IF(N190="snížená",J190,0)</f>
        <v>0</v>
      </c>
      <c r="BG190" s="226">
        <f>IF(N190="zákl. přenesená",J190,0)</f>
        <v>0</v>
      </c>
      <c r="BH190" s="226">
        <f>IF(N190="sníž. přenesená",J190,0)</f>
        <v>0</v>
      </c>
      <c r="BI190" s="226">
        <f>IF(N190="nulová",J190,0)</f>
        <v>0</v>
      </c>
      <c r="BJ190" s="19" t="s">
        <v>79</v>
      </c>
      <c r="BK190" s="226">
        <f>ROUND(I190*H190,2)</f>
        <v>0</v>
      </c>
      <c r="BL190" s="19" t="s">
        <v>159</v>
      </c>
      <c r="BM190" s="225" t="s">
        <v>1341</v>
      </c>
    </row>
    <row r="191" s="2" customFormat="1">
      <c r="A191" s="40"/>
      <c r="B191" s="41"/>
      <c r="C191" s="42"/>
      <c r="D191" s="227" t="s">
        <v>161</v>
      </c>
      <c r="E191" s="42"/>
      <c r="F191" s="228" t="s">
        <v>1342</v>
      </c>
      <c r="G191" s="42"/>
      <c r="H191" s="42"/>
      <c r="I191" s="229"/>
      <c r="J191" s="42"/>
      <c r="K191" s="42"/>
      <c r="L191" s="46"/>
      <c r="M191" s="230"/>
      <c r="N191" s="231"/>
      <c r="O191" s="86"/>
      <c r="P191" s="86"/>
      <c r="Q191" s="86"/>
      <c r="R191" s="86"/>
      <c r="S191" s="86"/>
      <c r="T191" s="87"/>
      <c r="U191" s="40"/>
      <c r="V191" s="40"/>
      <c r="W191" s="40"/>
      <c r="X191" s="40"/>
      <c r="Y191" s="40"/>
      <c r="Z191" s="40"/>
      <c r="AA191" s="40"/>
      <c r="AB191" s="40"/>
      <c r="AC191" s="40"/>
      <c r="AD191" s="40"/>
      <c r="AE191" s="40"/>
      <c r="AT191" s="19" t="s">
        <v>161</v>
      </c>
      <c r="AU191" s="19" t="s">
        <v>81</v>
      </c>
    </row>
    <row r="192" s="2" customFormat="1" ht="24.15" customHeight="1">
      <c r="A192" s="40"/>
      <c r="B192" s="41"/>
      <c r="C192" s="214" t="s">
        <v>219</v>
      </c>
      <c r="D192" s="214" t="s">
        <v>154</v>
      </c>
      <c r="E192" s="215" t="s">
        <v>1343</v>
      </c>
      <c r="F192" s="216" t="s">
        <v>1344</v>
      </c>
      <c r="G192" s="217" t="s">
        <v>157</v>
      </c>
      <c r="H192" s="218">
        <v>1</v>
      </c>
      <c r="I192" s="219"/>
      <c r="J192" s="220">
        <f>ROUND(I192*H192,2)</f>
        <v>0</v>
      </c>
      <c r="K192" s="216" t="s">
        <v>158</v>
      </c>
      <c r="L192" s="46"/>
      <c r="M192" s="221" t="s">
        <v>19</v>
      </c>
      <c r="N192" s="222" t="s">
        <v>43</v>
      </c>
      <c r="O192" s="86"/>
      <c r="P192" s="223">
        <f>O192*H192</f>
        <v>0</v>
      </c>
      <c r="Q192" s="223">
        <v>0.026720000000000001</v>
      </c>
      <c r="R192" s="223">
        <f>Q192*H192</f>
        <v>0.026720000000000001</v>
      </c>
      <c r="S192" s="223">
        <v>0</v>
      </c>
      <c r="T192" s="224">
        <f>S192*H192</f>
        <v>0</v>
      </c>
      <c r="U192" s="40"/>
      <c r="V192" s="40"/>
      <c r="W192" s="40"/>
      <c r="X192" s="40"/>
      <c r="Y192" s="40"/>
      <c r="Z192" s="40"/>
      <c r="AA192" s="40"/>
      <c r="AB192" s="40"/>
      <c r="AC192" s="40"/>
      <c r="AD192" s="40"/>
      <c r="AE192" s="40"/>
      <c r="AR192" s="225" t="s">
        <v>159</v>
      </c>
      <c r="AT192" s="225" t="s">
        <v>154</v>
      </c>
      <c r="AU192" s="225" t="s">
        <v>81</v>
      </c>
      <c r="AY192" s="19" t="s">
        <v>152</v>
      </c>
      <c r="BE192" s="226">
        <f>IF(N192="základní",J192,0)</f>
        <v>0</v>
      </c>
      <c r="BF192" s="226">
        <f>IF(N192="snížená",J192,0)</f>
        <v>0</v>
      </c>
      <c r="BG192" s="226">
        <f>IF(N192="zákl. přenesená",J192,0)</f>
        <v>0</v>
      </c>
      <c r="BH192" s="226">
        <f>IF(N192="sníž. přenesená",J192,0)</f>
        <v>0</v>
      </c>
      <c r="BI192" s="226">
        <f>IF(N192="nulová",J192,0)</f>
        <v>0</v>
      </c>
      <c r="BJ192" s="19" t="s">
        <v>79</v>
      </c>
      <c r="BK192" s="226">
        <f>ROUND(I192*H192,2)</f>
        <v>0</v>
      </c>
      <c r="BL192" s="19" t="s">
        <v>159</v>
      </c>
      <c r="BM192" s="225" t="s">
        <v>1345</v>
      </c>
    </row>
    <row r="193" s="2" customFormat="1">
      <c r="A193" s="40"/>
      <c r="B193" s="41"/>
      <c r="C193" s="42"/>
      <c r="D193" s="227" t="s">
        <v>161</v>
      </c>
      <c r="E193" s="42"/>
      <c r="F193" s="228" t="s">
        <v>1346</v>
      </c>
      <c r="G193" s="42"/>
      <c r="H193" s="42"/>
      <c r="I193" s="229"/>
      <c r="J193" s="42"/>
      <c r="K193" s="42"/>
      <c r="L193" s="46"/>
      <c r="M193" s="230"/>
      <c r="N193" s="231"/>
      <c r="O193" s="86"/>
      <c r="P193" s="86"/>
      <c r="Q193" s="86"/>
      <c r="R193" s="86"/>
      <c r="S193" s="86"/>
      <c r="T193" s="87"/>
      <c r="U193" s="40"/>
      <c r="V193" s="40"/>
      <c r="W193" s="40"/>
      <c r="X193" s="40"/>
      <c r="Y193" s="40"/>
      <c r="Z193" s="40"/>
      <c r="AA193" s="40"/>
      <c r="AB193" s="40"/>
      <c r="AC193" s="40"/>
      <c r="AD193" s="40"/>
      <c r="AE193" s="40"/>
      <c r="AT193" s="19" t="s">
        <v>161</v>
      </c>
      <c r="AU193" s="19" t="s">
        <v>81</v>
      </c>
    </row>
    <row r="194" s="2" customFormat="1" ht="24.15" customHeight="1">
      <c r="A194" s="40"/>
      <c r="B194" s="41"/>
      <c r="C194" s="214" t="s">
        <v>360</v>
      </c>
      <c r="D194" s="214" t="s">
        <v>154</v>
      </c>
      <c r="E194" s="215" t="s">
        <v>1347</v>
      </c>
      <c r="F194" s="216" t="s">
        <v>1348</v>
      </c>
      <c r="G194" s="217" t="s">
        <v>157</v>
      </c>
      <c r="H194" s="218">
        <v>1</v>
      </c>
      <c r="I194" s="219"/>
      <c r="J194" s="220">
        <f>ROUND(I194*H194,2)</f>
        <v>0</v>
      </c>
      <c r="K194" s="216" t="s">
        <v>158</v>
      </c>
      <c r="L194" s="46"/>
      <c r="M194" s="221" t="s">
        <v>19</v>
      </c>
      <c r="N194" s="222" t="s">
        <v>43</v>
      </c>
      <c r="O194" s="86"/>
      <c r="P194" s="223">
        <f>O194*H194</f>
        <v>0</v>
      </c>
      <c r="Q194" s="223">
        <v>0</v>
      </c>
      <c r="R194" s="223">
        <f>Q194*H194</f>
        <v>0</v>
      </c>
      <c r="S194" s="223">
        <v>0</v>
      </c>
      <c r="T194" s="224">
        <f>S194*H194</f>
        <v>0</v>
      </c>
      <c r="U194" s="40"/>
      <c r="V194" s="40"/>
      <c r="W194" s="40"/>
      <c r="X194" s="40"/>
      <c r="Y194" s="40"/>
      <c r="Z194" s="40"/>
      <c r="AA194" s="40"/>
      <c r="AB194" s="40"/>
      <c r="AC194" s="40"/>
      <c r="AD194" s="40"/>
      <c r="AE194" s="40"/>
      <c r="AR194" s="225" t="s">
        <v>159</v>
      </c>
      <c r="AT194" s="225" t="s">
        <v>154</v>
      </c>
      <c r="AU194" s="225" t="s">
        <v>81</v>
      </c>
      <c r="AY194" s="19" t="s">
        <v>152</v>
      </c>
      <c r="BE194" s="226">
        <f>IF(N194="základní",J194,0)</f>
        <v>0</v>
      </c>
      <c r="BF194" s="226">
        <f>IF(N194="snížená",J194,0)</f>
        <v>0</v>
      </c>
      <c r="BG194" s="226">
        <f>IF(N194="zákl. přenesená",J194,0)</f>
        <v>0</v>
      </c>
      <c r="BH194" s="226">
        <f>IF(N194="sníž. přenesená",J194,0)</f>
        <v>0</v>
      </c>
      <c r="BI194" s="226">
        <f>IF(N194="nulová",J194,0)</f>
        <v>0</v>
      </c>
      <c r="BJ194" s="19" t="s">
        <v>79</v>
      </c>
      <c r="BK194" s="226">
        <f>ROUND(I194*H194,2)</f>
        <v>0</v>
      </c>
      <c r="BL194" s="19" t="s">
        <v>159</v>
      </c>
      <c r="BM194" s="225" t="s">
        <v>1349</v>
      </c>
    </row>
    <row r="195" s="2" customFormat="1">
      <c r="A195" s="40"/>
      <c r="B195" s="41"/>
      <c r="C195" s="42"/>
      <c r="D195" s="227" t="s">
        <v>161</v>
      </c>
      <c r="E195" s="42"/>
      <c r="F195" s="228" t="s">
        <v>1350</v>
      </c>
      <c r="G195" s="42"/>
      <c r="H195" s="42"/>
      <c r="I195" s="229"/>
      <c r="J195" s="42"/>
      <c r="K195" s="42"/>
      <c r="L195" s="46"/>
      <c r="M195" s="230"/>
      <c r="N195" s="231"/>
      <c r="O195" s="86"/>
      <c r="P195" s="86"/>
      <c r="Q195" s="86"/>
      <c r="R195" s="86"/>
      <c r="S195" s="86"/>
      <c r="T195" s="87"/>
      <c r="U195" s="40"/>
      <c r="V195" s="40"/>
      <c r="W195" s="40"/>
      <c r="X195" s="40"/>
      <c r="Y195" s="40"/>
      <c r="Z195" s="40"/>
      <c r="AA195" s="40"/>
      <c r="AB195" s="40"/>
      <c r="AC195" s="40"/>
      <c r="AD195" s="40"/>
      <c r="AE195" s="40"/>
      <c r="AT195" s="19" t="s">
        <v>161</v>
      </c>
      <c r="AU195" s="19" t="s">
        <v>81</v>
      </c>
    </row>
    <row r="196" s="2" customFormat="1" ht="24.15" customHeight="1">
      <c r="A196" s="40"/>
      <c r="B196" s="41"/>
      <c r="C196" s="214" t="s">
        <v>364</v>
      </c>
      <c r="D196" s="214" t="s">
        <v>154</v>
      </c>
      <c r="E196" s="215" t="s">
        <v>1351</v>
      </c>
      <c r="F196" s="216" t="s">
        <v>1352</v>
      </c>
      <c r="G196" s="217" t="s">
        <v>157</v>
      </c>
      <c r="H196" s="218">
        <v>1</v>
      </c>
      <c r="I196" s="219"/>
      <c r="J196" s="220">
        <f>ROUND(I196*H196,2)</f>
        <v>0</v>
      </c>
      <c r="K196" s="216" t="s">
        <v>158</v>
      </c>
      <c r="L196" s="46"/>
      <c r="M196" s="221" t="s">
        <v>19</v>
      </c>
      <c r="N196" s="222" t="s">
        <v>43</v>
      </c>
      <c r="O196" s="86"/>
      <c r="P196" s="223">
        <f>O196*H196</f>
        <v>0</v>
      </c>
      <c r="Q196" s="223">
        <v>0.054539999999999998</v>
      </c>
      <c r="R196" s="223">
        <f>Q196*H196</f>
        <v>0.054539999999999998</v>
      </c>
      <c r="S196" s="223">
        <v>0</v>
      </c>
      <c r="T196" s="224">
        <f>S196*H196</f>
        <v>0</v>
      </c>
      <c r="U196" s="40"/>
      <c r="V196" s="40"/>
      <c r="W196" s="40"/>
      <c r="X196" s="40"/>
      <c r="Y196" s="40"/>
      <c r="Z196" s="40"/>
      <c r="AA196" s="40"/>
      <c r="AB196" s="40"/>
      <c r="AC196" s="40"/>
      <c r="AD196" s="40"/>
      <c r="AE196" s="40"/>
      <c r="AR196" s="225" t="s">
        <v>159</v>
      </c>
      <c r="AT196" s="225" t="s">
        <v>154</v>
      </c>
      <c r="AU196" s="225" t="s">
        <v>81</v>
      </c>
      <c r="AY196" s="19" t="s">
        <v>152</v>
      </c>
      <c r="BE196" s="226">
        <f>IF(N196="základní",J196,0)</f>
        <v>0</v>
      </c>
      <c r="BF196" s="226">
        <f>IF(N196="snížená",J196,0)</f>
        <v>0</v>
      </c>
      <c r="BG196" s="226">
        <f>IF(N196="zákl. přenesená",J196,0)</f>
        <v>0</v>
      </c>
      <c r="BH196" s="226">
        <f>IF(N196="sníž. přenesená",J196,0)</f>
        <v>0</v>
      </c>
      <c r="BI196" s="226">
        <f>IF(N196="nulová",J196,0)</f>
        <v>0</v>
      </c>
      <c r="BJ196" s="19" t="s">
        <v>79</v>
      </c>
      <c r="BK196" s="226">
        <f>ROUND(I196*H196,2)</f>
        <v>0</v>
      </c>
      <c r="BL196" s="19" t="s">
        <v>159</v>
      </c>
      <c r="BM196" s="225" t="s">
        <v>1353</v>
      </c>
    </row>
    <row r="197" s="2" customFormat="1">
      <c r="A197" s="40"/>
      <c r="B197" s="41"/>
      <c r="C197" s="42"/>
      <c r="D197" s="227" t="s">
        <v>161</v>
      </c>
      <c r="E197" s="42"/>
      <c r="F197" s="228" t="s">
        <v>1354</v>
      </c>
      <c r="G197" s="42"/>
      <c r="H197" s="42"/>
      <c r="I197" s="229"/>
      <c r="J197" s="42"/>
      <c r="K197" s="42"/>
      <c r="L197" s="46"/>
      <c r="M197" s="230"/>
      <c r="N197" s="231"/>
      <c r="O197" s="86"/>
      <c r="P197" s="86"/>
      <c r="Q197" s="86"/>
      <c r="R197" s="86"/>
      <c r="S197" s="86"/>
      <c r="T197" s="87"/>
      <c r="U197" s="40"/>
      <c r="V197" s="40"/>
      <c r="W197" s="40"/>
      <c r="X197" s="40"/>
      <c r="Y197" s="40"/>
      <c r="Z197" s="40"/>
      <c r="AA197" s="40"/>
      <c r="AB197" s="40"/>
      <c r="AC197" s="40"/>
      <c r="AD197" s="40"/>
      <c r="AE197" s="40"/>
      <c r="AT197" s="19" t="s">
        <v>161</v>
      </c>
      <c r="AU197" s="19" t="s">
        <v>81</v>
      </c>
    </row>
    <row r="198" s="2" customFormat="1" ht="24.15" customHeight="1">
      <c r="A198" s="40"/>
      <c r="B198" s="41"/>
      <c r="C198" s="214" t="s">
        <v>369</v>
      </c>
      <c r="D198" s="214" t="s">
        <v>154</v>
      </c>
      <c r="E198" s="215" t="s">
        <v>863</v>
      </c>
      <c r="F198" s="216" t="s">
        <v>864</v>
      </c>
      <c r="G198" s="217" t="s">
        <v>157</v>
      </c>
      <c r="H198" s="218">
        <v>1</v>
      </c>
      <c r="I198" s="219"/>
      <c r="J198" s="220">
        <f>ROUND(I198*H198,2)</f>
        <v>0</v>
      </c>
      <c r="K198" s="216" t="s">
        <v>158</v>
      </c>
      <c r="L198" s="46"/>
      <c r="M198" s="221" t="s">
        <v>19</v>
      </c>
      <c r="N198" s="222" t="s">
        <v>43</v>
      </c>
      <c r="O198" s="86"/>
      <c r="P198" s="223">
        <f>O198*H198</f>
        <v>0</v>
      </c>
      <c r="Q198" s="223">
        <v>0.11045000000000001</v>
      </c>
      <c r="R198" s="223">
        <f>Q198*H198</f>
        <v>0.11045000000000001</v>
      </c>
      <c r="S198" s="223">
        <v>0</v>
      </c>
      <c r="T198" s="224">
        <f>S198*H198</f>
        <v>0</v>
      </c>
      <c r="U198" s="40"/>
      <c r="V198" s="40"/>
      <c r="W198" s="40"/>
      <c r="X198" s="40"/>
      <c r="Y198" s="40"/>
      <c r="Z198" s="40"/>
      <c r="AA198" s="40"/>
      <c r="AB198" s="40"/>
      <c r="AC198" s="40"/>
      <c r="AD198" s="40"/>
      <c r="AE198" s="40"/>
      <c r="AR198" s="225" t="s">
        <v>159</v>
      </c>
      <c r="AT198" s="225" t="s">
        <v>154</v>
      </c>
      <c r="AU198" s="225" t="s">
        <v>81</v>
      </c>
      <c r="AY198" s="19" t="s">
        <v>152</v>
      </c>
      <c r="BE198" s="226">
        <f>IF(N198="základní",J198,0)</f>
        <v>0</v>
      </c>
      <c r="BF198" s="226">
        <f>IF(N198="snížená",J198,0)</f>
        <v>0</v>
      </c>
      <c r="BG198" s="226">
        <f>IF(N198="zákl. přenesená",J198,0)</f>
        <v>0</v>
      </c>
      <c r="BH198" s="226">
        <f>IF(N198="sníž. přenesená",J198,0)</f>
        <v>0</v>
      </c>
      <c r="BI198" s="226">
        <f>IF(N198="nulová",J198,0)</f>
        <v>0</v>
      </c>
      <c r="BJ198" s="19" t="s">
        <v>79</v>
      </c>
      <c r="BK198" s="226">
        <f>ROUND(I198*H198,2)</f>
        <v>0</v>
      </c>
      <c r="BL198" s="19" t="s">
        <v>159</v>
      </c>
      <c r="BM198" s="225" t="s">
        <v>865</v>
      </c>
    </row>
    <row r="199" s="2" customFormat="1">
      <c r="A199" s="40"/>
      <c r="B199" s="41"/>
      <c r="C199" s="42"/>
      <c r="D199" s="227" t="s">
        <v>161</v>
      </c>
      <c r="E199" s="42"/>
      <c r="F199" s="228" t="s">
        <v>866</v>
      </c>
      <c r="G199" s="42"/>
      <c r="H199" s="42"/>
      <c r="I199" s="229"/>
      <c r="J199" s="42"/>
      <c r="K199" s="42"/>
      <c r="L199" s="46"/>
      <c r="M199" s="230"/>
      <c r="N199" s="231"/>
      <c r="O199" s="86"/>
      <c r="P199" s="86"/>
      <c r="Q199" s="86"/>
      <c r="R199" s="86"/>
      <c r="S199" s="86"/>
      <c r="T199" s="87"/>
      <c r="U199" s="40"/>
      <c r="V199" s="40"/>
      <c r="W199" s="40"/>
      <c r="X199" s="40"/>
      <c r="Y199" s="40"/>
      <c r="Z199" s="40"/>
      <c r="AA199" s="40"/>
      <c r="AB199" s="40"/>
      <c r="AC199" s="40"/>
      <c r="AD199" s="40"/>
      <c r="AE199" s="40"/>
      <c r="AT199" s="19" t="s">
        <v>161</v>
      </c>
      <c r="AU199" s="19" t="s">
        <v>81</v>
      </c>
    </row>
    <row r="200" s="2" customFormat="1" ht="24.15" customHeight="1">
      <c r="A200" s="40"/>
      <c r="B200" s="41"/>
      <c r="C200" s="214" t="s">
        <v>373</v>
      </c>
      <c r="D200" s="214" t="s">
        <v>154</v>
      </c>
      <c r="E200" s="215" t="s">
        <v>867</v>
      </c>
      <c r="F200" s="216" t="s">
        <v>868</v>
      </c>
      <c r="G200" s="217" t="s">
        <v>157</v>
      </c>
      <c r="H200" s="218">
        <v>1</v>
      </c>
      <c r="I200" s="219"/>
      <c r="J200" s="220">
        <f>ROUND(I200*H200,2)</f>
        <v>0</v>
      </c>
      <c r="K200" s="216" t="s">
        <v>158</v>
      </c>
      <c r="L200" s="46"/>
      <c r="M200" s="221" t="s">
        <v>19</v>
      </c>
      <c r="N200" s="222" t="s">
        <v>43</v>
      </c>
      <c r="O200" s="86"/>
      <c r="P200" s="223">
        <f>O200*H200</f>
        <v>0</v>
      </c>
      <c r="Q200" s="223">
        <v>0.03637</v>
      </c>
      <c r="R200" s="223">
        <f>Q200*H200</f>
        <v>0.03637</v>
      </c>
      <c r="S200" s="223">
        <v>0</v>
      </c>
      <c r="T200" s="224">
        <f>S200*H200</f>
        <v>0</v>
      </c>
      <c r="U200" s="40"/>
      <c r="V200" s="40"/>
      <c r="W200" s="40"/>
      <c r="X200" s="40"/>
      <c r="Y200" s="40"/>
      <c r="Z200" s="40"/>
      <c r="AA200" s="40"/>
      <c r="AB200" s="40"/>
      <c r="AC200" s="40"/>
      <c r="AD200" s="40"/>
      <c r="AE200" s="40"/>
      <c r="AR200" s="225" t="s">
        <v>159</v>
      </c>
      <c r="AT200" s="225" t="s">
        <v>154</v>
      </c>
      <c r="AU200" s="225" t="s">
        <v>81</v>
      </c>
      <c r="AY200" s="19" t="s">
        <v>152</v>
      </c>
      <c r="BE200" s="226">
        <f>IF(N200="základní",J200,0)</f>
        <v>0</v>
      </c>
      <c r="BF200" s="226">
        <f>IF(N200="snížená",J200,0)</f>
        <v>0</v>
      </c>
      <c r="BG200" s="226">
        <f>IF(N200="zákl. přenesená",J200,0)</f>
        <v>0</v>
      </c>
      <c r="BH200" s="226">
        <f>IF(N200="sníž. přenesená",J200,0)</f>
        <v>0</v>
      </c>
      <c r="BI200" s="226">
        <f>IF(N200="nulová",J200,0)</f>
        <v>0</v>
      </c>
      <c r="BJ200" s="19" t="s">
        <v>79</v>
      </c>
      <c r="BK200" s="226">
        <f>ROUND(I200*H200,2)</f>
        <v>0</v>
      </c>
      <c r="BL200" s="19" t="s">
        <v>159</v>
      </c>
      <c r="BM200" s="225" t="s">
        <v>869</v>
      </c>
    </row>
    <row r="201" s="2" customFormat="1">
      <c r="A201" s="40"/>
      <c r="B201" s="41"/>
      <c r="C201" s="42"/>
      <c r="D201" s="227" t="s">
        <v>161</v>
      </c>
      <c r="E201" s="42"/>
      <c r="F201" s="228" t="s">
        <v>870</v>
      </c>
      <c r="G201" s="42"/>
      <c r="H201" s="42"/>
      <c r="I201" s="229"/>
      <c r="J201" s="42"/>
      <c r="K201" s="42"/>
      <c r="L201" s="46"/>
      <c r="M201" s="230"/>
      <c r="N201" s="231"/>
      <c r="O201" s="86"/>
      <c r="P201" s="86"/>
      <c r="Q201" s="86"/>
      <c r="R201" s="86"/>
      <c r="S201" s="86"/>
      <c r="T201" s="87"/>
      <c r="U201" s="40"/>
      <c r="V201" s="40"/>
      <c r="W201" s="40"/>
      <c r="X201" s="40"/>
      <c r="Y201" s="40"/>
      <c r="Z201" s="40"/>
      <c r="AA201" s="40"/>
      <c r="AB201" s="40"/>
      <c r="AC201" s="40"/>
      <c r="AD201" s="40"/>
      <c r="AE201" s="40"/>
      <c r="AT201" s="19" t="s">
        <v>161</v>
      </c>
      <c r="AU201" s="19" t="s">
        <v>81</v>
      </c>
    </row>
    <row r="202" s="2" customFormat="1" ht="24.15" customHeight="1">
      <c r="A202" s="40"/>
      <c r="B202" s="41"/>
      <c r="C202" s="214" t="s">
        <v>377</v>
      </c>
      <c r="D202" s="214" t="s">
        <v>154</v>
      </c>
      <c r="E202" s="215" t="s">
        <v>871</v>
      </c>
      <c r="F202" s="216" t="s">
        <v>872</v>
      </c>
      <c r="G202" s="217" t="s">
        <v>157</v>
      </c>
      <c r="H202" s="218">
        <v>1</v>
      </c>
      <c r="I202" s="219"/>
      <c r="J202" s="220">
        <f>ROUND(I202*H202,2)</f>
        <v>0</v>
      </c>
      <c r="K202" s="216" t="s">
        <v>158</v>
      </c>
      <c r="L202" s="46"/>
      <c r="M202" s="221" t="s">
        <v>19</v>
      </c>
      <c r="N202" s="222" t="s">
        <v>43</v>
      </c>
      <c r="O202" s="86"/>
      <c r="P202" s="223">
        <f>O202*H202</f>
        <v>0</v>
      </c>
      <c r="Q202" s="223">
        <v>0</v>
      </c>
      <c r="R202" s="223">
        <f>Q202*H202</f>
        <v>0</v>
      </c>
      <c r="S202" s="223">
        <v>0</v>
      </c>
      <c r="T202" s="224">
        <f>S202*H202</f>
        <v>0</v>
      </c>
      <c r="U202" s="40"/>
      <c r="V202" s="40"/>
      <c r="W202" s="40"/>
      <c r="X202" s="40"/>
      <c r="Y202" s="40"/>
      <c r="Z202" s="40"/>
      <c r="AA202" s="40"/>
      <c r="AB202" s="40"/>
      <c r="AC202" s="40"/>
      <c r="AD202" s="40"/>
      <c r="AE202" s="40"/>
      <c r="AR202" s="225" t="s">
        <v>159</v>
      </c>
      <c r="AT202" s="225" t="s">
        <v>154</v>
      </c>
      <c r="AU202" s="225" t="s">
        <v>81</v>
      </c>
      <c r="AY202" s="19" t="s">
        <v>152</v>
      </c>
      <c r="BE202" s="226">
        <f>IF(N202="základní",J202,0)</f>
        <v>0</v>
      </c>
      <c r="BF202" s="226">
        <f>IF(N202="snížená",J202,0)</f>
        <v>0</v>
      </c>
      <c r="BG202" s="226">
        <f>IF(N202="zákl. přenesená",J202,0)</f>
        <v>0</v>
      </c>
      <c r="BH202" s="226">
        <f>IF(N202="sníž. přenesená",J202,0)</f>
        <v>0</v>
      </c>
      <c r="BI202" s="226">
        <f>IF(N202="nulová",J202,0)</f>
        <v>0</v>
      </c>
      <c r="BJ202" s="19" t="s">
        <v>79</v>
      </c>
      <c r="BK202" s="226">
        <f>ROUND(I202*H202,2)</f>
        <v>0</v>
      </c>
      <c r="BL202" s="19" t="s">
        <v>159</v>
      </c>
      <c r="BM202" s="225" t="s">
        <v>873</v>
      </c>
    </row>
    <row r="203" s="2" customFormat="1">
      <c r="A203" s="40"/>
      <c r="B203" s="41"/>
      <c r="C203" s="42"/>
      <c r="D203" s="227" t="s">
        <v>161</v>
      </c>
      <c r="E203" s="42"/>
      <c r="F203" s="228" t="s">
        <v>874</v>
      </c>
      <c r="G203" s="42"/>
      <c r="H203" s="42"/>
      <c r="I203" s="229"/>
      <c r="J203" s="42"/>
      <c r="K203" s="42"/>
      <c r="L203" s="46"/>
      <c r="M203" s="230"/>
      <c r="N203" s="231"/>
      <c r="O203" s="86"/>
      <c r="P203" s="86"/>
      <c r="Q203" s="86"/>
      <c r="R203" s="86"/>
      <c r="S203" s="86"/>
      <c r="T203" s="87"/>
      <c r="U203" s="40"/>
      <c r="V203" s="40"/>
      <c r="W203" s="40"/>
      <c r="X203" s="40"/>
      <c r="Y203" s="40"/>
      <c r="Z203" s="40"/>
      <c r="AA203" s="40"/>
      <c r="AB203" s="40"/>
      <c r="AC203" s="40"/>
      <c r="AD203" s="40"/>
      <c r="AE203" s="40"/>
      <c r="AT203" s="19" t="s">
        <v>161</v>
      </c>
      <c r="AU203" s="19" t="s">
        <v>81</v>
      </c>
    </row>
    <row r="204" s="2" customFormat="1" ht="24.15" customHeight="1">
      <c r="A204" s="40"/>
      <c r="B204" s="41"/>
      <c r="C204" s="214" t="s">
        <v>381</v>
      </c>
      <c r="D204" s="214" t="s">
        <v>154</v>
      </c>
      <c r="E204" s="215" t="s">
        <v>875</v>
      </c>
      <c r="F204" s="216" t="s">
        <v>876</v>
      </c>
      <c r="G204" s="217" t="s">
        <v>157</v>
      </c>
      <c r="H204" s="218">
        <v>1</v>
      </c>
      <c r="I204" s="219"/>
      <c r="J204" s="220">
        <f>ROUND(I204*H204,2)</f>
        <v>0</v>
      </c>
      <c r="K204" s="216" t="s">
        <v>158</v>
      </c>
      <c r="L204" s="46"/>
      <c r="M204" s="221" t="s">
        <v>19</v>
      </c>
      <c r="N204" s="222" t="s">
        <v>43</v>
      </c>
      <c r="O204" s="86"/>
      <c r="P204" s="223">
        <f>O204*H204</f>
        <v>0</v>
      </c>
      <c r="Q204" s="223">
        <v>0.42115999999999998</v>
      </c>
      <c r="R204" s="223">
        <f>Q204*H204</f>
        <v>0.42115999999999998</v>
      </c>
      <c r="S204" s="223">
        <v>0</v>
      </c>
      <c r="T204" s="224">
        <f>S204*H204</f>
        <v>0</v>
      </c>
      <c r="U204" s="40"/>
      <c r="V204" s="40"/>
      <c r="W204" s="40"/>
      <c r="X204" s="40"/>
      <c r="Y204" s="40"/>
      <c r="Z204" s="40"/>
      <c r="AA204" s="40"/>
      <c r="AB204" s="40"/>
      <c r="AC204" s="40"/>
      <c r="AD204" s="40"/>
      <c r="AE204" s="40"/>
      <c r="AR204" s="225" t="s">
        <v>159</v>
      </c>
      <c r="AT204" s="225" t="s">
        <v>154</v>
      </c>
      <c r="AU204" s="225" t="s">
        <v>81</v>
      </c>
      <c r="AY204" s="19" t="s">
        <v>152</v>
      </c>
      <c r="BE204" s="226">
        <f>IF(N204="základní",J204,0)</f>
        <v>0</v>
      </c>
      <c r="BF204" s="226">
        <f>IF(N204="snížená",J204,0)</f>
        <v>0</v>
      </c>
      <c r="BG204" s="226">
        <f>IF(N204="zákl. přenesená",J204,0)</f>
        <v>0</v>
      </c>
      <c r="BH204" s="226">
        <f>IF(N204="sníž. přenesená",J204,0)</f>
        <v>0</v>
      </c>
      <c r="BI204" s="226">
        <f>IF(N204="nulová",J204,0)</f>
        <v>0</v>
      </c>
      <c r="BJ204" s="19" t="s">
        <v>79</v>
      </c>
      <c r="BK204" s="226">
        <f>ROUND(I204*H204,2)</f>
        <v>0</v>
      </c>
      <c r="BL204" s="19" t="s">
        <v>159</v>
      </c>
      <c r="BM204" s="225" t="s">
        <v>877</v>
      </c>
    </row>
    <row r="205" s="2" customFormat="1">
      <c r="A205" s="40"/>
      <c r="B205" s="41"/>
      <c r="C205" s="42"/>
      <c r="D205" s="227" t="s">
        <v>161</v>
      </c>
      <c r="E205" s="42"/>
      <c r="F205" s="228" t="s">
        <v>878</v>
      </c>
      <c r="G205" s="42"/>
      <c r="H205" s="42"/>
      <c r="I205" s="229"/>
      <c r="J205" s="42"/>
      <c r="K205" s="42"/>
      <c r="L205" s="46"/>
      <c r="M205" s="230"/>
      <c r="N205" s="231"/>
      <c r="O205" s="86"/>
      <c r="P205" s="86"/>
      <c r="Q205" s="86"/>
      <c r="R205" s="86"/>
      <c r="S205" s="86"/>
      <c r="T205" s="87"/>
      <c r="U205" s="40"/>
      <c r="V205" s="40"/>
      <c r="W205" s="40"/>
      <c r="X205" s="40"/>
      <c r="Y205" s="40"/>
      <c r="Z205" s="40"/>
      <c r="AA205" s="40"/>
      <c r="AB205" s="40"/>
      <c r="AC205" s="40"/>
      <c r="AD205" s="40"/>
      <c r="AE205" s="40"/>
      <c r="AT205" s="19" t="s">
        <v>161</v>
      </c>
      <c r="AU205" s="19" t="s">
        <v>81</v>
      </c>
    </row>
    <row r="206" s="2" customFormat="1" ht="16.5" customHeight="1">
      <c r="A206" s="40"/>
      <c r="B206" s="41"/>
      <c r="C206" s="214" t="s">
        <v>385</v>
      </c>
      <c r="D206" s="214" t="s">
        <v>154</v>
      </c>
      <c r="E206" s="215" t="s">
        <v>879</v>
      </c>
      <c r="F206" s="216" t="s">
        <v>880</v>
      </c>
      <c r="G206" s="217" t="s">
        <v>157</v>
      </c>
      <c r="H206" s="218">
        <v>3</v>
      </c>
      <c r="I206" s="219"/>
      <c r="J206" s="220">
        <f>ROUND(I206*H206,2)</f>
        <v>0</v>
      </c>
      <c r="K206" s="216" t="s">
        <v>158</v>
      </c>
      <c r="L206" s="46"/>
      <c r="M206" s="221" t="s">
        <v>19</v>
      </c>
      <c r="N206" s="222" t="s">
        <v>43</v>
      </c>
      <c r="O206" s="86"/>
      <c r="P206" s="223">
        <f>O206*H206</f>
        <v>0</v>
      </c>
      <c r="Q206" s="223">
        <v>0.02972</v>
      </c>
      <c r="R206" s="223">
        <f>Q206*H206</f>
        <v>0.089160000000000003</v>
      </c>
      <c r="S206" s="223">
        <v>0</v>
      </c>
      <c r="T206" s="224">
        <f>S206*H206</f>
        <v>0</v>
      </c>
      <c r="U206" s="40"/>
      <c r="V206" s="40"/>
      <c r="W206" s="40"/>
      <c r="X206" s="40"/>
      <c r="Y206" s="40"/>
      <c r="Z206" s="40"/>
      <c r="AA206" s="40"/>
      <c r="AB206" s="40"/>
      <c r="AC206" s="40"/>
      <c r="AD206" s="40"/>
      <c r="AE206" s="40"/>
      <c r="AR206" s="225" t="s">
        <v>159</v>
      </c>
      <c r="AT206" s="225" t="s">
        <v>154</v>
      </c>
      <c r="AU206" s="225" t="s">
        <v>81</v>
      </c>
      <c r="AY206" s="19" t="s">
        <v>152</v>
      </c>
      <c r="BE206" s="226">
        <f>IF(N206="základní",J206,0)</f>
        <v>0</v>
      </c>
      <c r="BF206" s="226">
        <f>IF(N206="snížená",J206,0)</f>
        <v>0</v>
      </c>
      <c r="BG206" s="226">
        <f>IF(N206="zákl. přenesená",J206,0)</f>
        <v>0</v>
      </c>
      <c r="BH206" s="226">
        <f>IF(N206="sníž. přenesená",J206,0)</f>
        <v>0</v>
      </c>
      <c r="BI206" s="226">
        <f>IF(N206="nulová",J206,0)</f>
        <v>0</v>
      </c>
      <c r="BJ206" s="19" t="s">
        <v>79</v>
      </c>
      <c r="BK206" s="226">
        <f>ROUND(I206*H206,2)</f>
        <v>0</v>
      </c>
      <c r="BL206" s="19" t="s">
        <v>159</v>
      </c>
      <c r="BM206" s="225" t="s">
        <v>881</v>
      </c>
    </row>
    <row r="207" s="2" customFormat="1">
      <c r="A207" s="40"/>
      <c r="B207" s="41"/>
      <c r="C207" s="42"/>
      <c r="D207" s="227" t="s">
        <v>161</v>
      </c>
      <c r="E207" s="42"/>
      <c r="F207" s="228" t="s">
        <v>882</v>
      </c>
      <c r="G207" s="42"/>
      <c r="H207" s="42"/>
      <c r="I207" s="229"/>
      <c r="J207" s="42"/>
      <c r="K207" s="42"/>
      <c r="L207" s="46"/>
      <c r="M207" s="230"/>
      <c r="N207" s="231"/>
      <c r="O207" s="86"/>
      <c r="P207" s="86"/>
      <c r="Q207" s="86"/>
      <c r="R207" s="86"/>
      <c r="S207" s="86"/>
      <c r="T207" s="87"/>
      <c r="U207" s="40"/>
      <c r="V207" s="40"/>
      <c r="W207" s="40"/>
      <c r="X207" s="40"/>
      <c r="Y207" s="40"/>
      <c r="Z207" s="40"/>
      <c r="AA207" s="40"/>
      <c r="AB207" s="40"/>
      <c r="AC207" s="40"/>
      <c r="AD207" s="40"/>
      <c r="AE207" s="40"/>
      <c r="AT207" s="19" t="s">
        <v>161</v>
      </c>
      <c r="AU207" s="19" t="s">
        <v>81</v>
      </c>
    </row>
    <row r="208" s="2" customFormat="1" ht="16.5" customHeight="1">
      <c r="A208" s="40"/>
      <c r="B208" s="41"/>
      <c r="C208" s="265" t="s">
        <v>389</v>
      </c>
      <c r="D208" s="265" t="s">
        <v>298</v>
      </c>
      <c r="E208" s="266" t="s">
        <v>883</v>
      </c>
      <c r="F208" s="267" t="s">
        <v>884</v>
      </c>
      <c r="G208" s="268" t="s">
        <v>157</v>
      </c>
      <c r="H208" s="269">
        <v>3</v>
      </c>
      <c r="I208" s="270"/>
      <c r="J208" s="271">
        <f>ROUND(I208*H208,2)</f>
        <v>0</v>
      </c>
      <c r="K208" s="267" t="s">
        <v>158</v>
      </c>
      <c r="L208" s="272"/>
      <c r="M208" s="273" t="s">
        <v>19</v>
      </c>
      <c r="N208" s="274" t="s">
        <v>43</v>
      </c>
      <c r="O208" s="86"/>
      <c r="P208" s="223">
        <f>O208*H208</f>
        <v>0</v>
      </c>
      <c r="Q208" s="223">
        <v>0.11</v>
      </c>
      <c r="R208" s="223">
        <f>Q208*H208</f>
        <v>0.33000000000000002</v>
      </c>
      <c r="S208" s="223">
        <v>0</v>
      </c>
      <c r="T208" s="224">
        <f>S208*H208</f>
        <v>0</v>
      </c>
      <c r="U208" s="40"/>
      <c r="V208" s="40"/>
      <c r="W208" s="40"/>
      <c r="X208" s="40"/>
      <c r="Y208" s="40"/>
      <c r="Z208" s="40"/>
      <c r="AA208" s="40"/>
      <c r="AB208" s="40"/>
      <c r="AC208" s="40"/>
      <c r="AD208" s="40"/>
      <c r="AE208" s="40"/>
      <c r="AR208" s="225" t="s">
        <v>199</v>
      </c>
      <c r="AT208" s="225" t="s">
        <v>298</v>
      </c>
      <c r="AU208" s="225" t="s">
        <v>81</v>
      </c>
      <c r="AY208" s="19" t="s">
        <v>152</v>
      </c>
      <c r="BE208" s="226">
        <f>IF(N208="základní",J208,0)</f>
        <v>0</v>
      </c>
      <c r="BF208" s="226">
        <f>IF(N208="snížená",J208,0)</f>
        <v>0</v>
      </c>
      <c r="BG208" s="226">
        <f>IF(N208="zákl. přenesená",J208,0)</f>
        <v>0</v>
      </c>
      <c r="BH208" s="226">
        <f>IF(N208="sníž. přenesená",J208,0)</f>
        <v>0</v>
      </c>
      <c r="BI208" s="226">
        <f>IF(N208="nulová",J208,0)</f>
        <v>0</v>
      </c>
      <c r="BJ208" s="19" t="s">
        <v>79</v>
      </c>
      <c r="BK208" s="226">
        <f>ROUND(I208*H208,2)</f>
        <v>0</v>
      </c>
      <c r="BL208" s="19" t="s">
        <v>159</v>
      </c>
      <c r="BM208" s="225" t="s">
        <v>885</v>
      </c>
    </row>
    <row r="209" s="2" customFormat="1" ht="16.5" customHeight="1">
      <c r="A209" s="40"/>
      <c r="B209" s="41"/>
      <c r="C209" s="214" t="s">
        <v>393</v>
      </c>
      <c r="D209" s="214" t="s">
        <v>154</v>
      </c>
      <c r="E209" s="215" t="s">
        <v>886</v>
      </c>
      <c r="F209" s="216" t="s">
        <v>887</v>
      </c>
      <c r="G209" s="217" t="s">
        <v>157</v>
      </c>
      <c r="H209" s="218">
        <v>3</v>
      </c>
      <c r="I209" s="219"/>
      <c r="J209" s="220">
        <f>ROUND(I209*H209,2)</f>
        <v>0</v>
      </c>
      <c r="K209" s="216" t="s">
        <v>158</v>
      </c>
      <c r="L209" s="46"/>
      <c r="M209" s="221" t="s">
        <v>19</v>
      </c>
      <c r="N209" s="222" t="s">
        <v>43</v>
      </c>
      <c r="O209" s="86"/>
      <c r="P209" s="223">
        <f>O209*H209</f>
        <v>0</v>
      </c>
      <c r="Q209" s="223">
        <v>0.12526000000000001</v>
      </c>
      <c r="R209" s="223">
        <f>Q209*H209</f>
        <v>0.37578</v>
      </c>
      <c r="S209" s="223">
        <v>0</v>
      </c>
      <c r="T209" s="224">
        <f>S209*H209</f>
        <v>0</v>
      </c>
      <c r="U209" s="40"/>
      <c r="V209" s="40"/>
      <c r="W209" s="40"/>
      <c r="X209" s="40"/>
      <c r="Y209" s="40"/>
      <c r="Z209" s="40"/>
      <c r="AA209" s="40"/>
      <c r="AB209" s="40"/>
      <c r="AC209" s="40"/>
      <c r="AD209" s="40"/>
      <c r="AE209" s="40"/>
      <c r="AR209" s="225" t="s">
        <v>159</v>
      </c>
      <c r="AT209" s="225" t="s">
        <v>154</v>
      </c>
      <c r="AU209" s="225" t="s">
        <v>81</v>
      </c>
      <c r="AY209" s="19" t="s">
        <v>152</v>
      </c>
      <c r="BE209" s="226">
        <f>IF(N209="základní",J209,0)</f>
        <v>0</v>
      </c>
      <c r="BF209" s="226">
        <f>IF(N209="snížená",J209,0)</f>
        <v>0</v>
      </c>
      <c r="BG209" s="226">
        <f>IF(N209="zákl. přenesená",J209,0)</f>
        <v>0</v>
      </c>
      <c r="BH209" s="226">
        <f>IF(N209="sníž. přenesená",J209,0)</f>
        <v>0</v>
      </c>
      <c r="BI209" s="226">
        <f>IF(N209="nulová",J209,0)</f>
        <v>0</v>
      </c>
      <c r="BJ209" s="19" t="s">
        <v>79</v>
      </c>
      <c r="BK209" s="226">
        <f>ROUND(I209*H209,2)</f>
        <v>0</v>
      </c>
      <c r="BL209" s="19" t="s">
        <v>159</v>
      </c>
      <c r="BM209" s="225" t="s">
        <v>888</v>
      </c>
    </row>
    <row r="210" s="2" customFormat="1">
      <c r="A210" s="40"/>
      <c r="B210" s="41"/>
      <c r="C210" s="42"/>
      <c r="D210" s="227" t="s">
        <v>161</v>
      </c>
      <c r="E210" s="42"/>
      <c r="F210" s="228" t="s">
        <v>889</v>
      </c>
      <c r="G210" s="42"/>
      <c r="H210" s="42"/>
      <c r="I210" s="229"/>
      <c r="J210" s="42"/>
      <c r="K210" s="42"/>
      <c r="L210" s="46"/>
      <c r="M210" s="230"/>
      <c r="N210" s="231"/>
      <c r="O210" s="86"/>
      <c r="P210" s="86"/>
      <c r="Q210" s="86"/>
      <c r="R210" s="86"/>
      <c r="S210" s="86"/>
      <c r="T210" s="87"/>
      <c r="U210" s="40"/>
      <c r="V210" s="40"/>
      <c r="W210" s="40"/>
      <c r="X210" s="40"/>
      <c r="Y210" s="40"/>
      <c r="Z210" s="40"/>
      <c r="AA210" s="40"/>
      <c r="AB210" s="40"/>
      <c r="AC210" s="40"/>
      <c r="AD210" s="40"/>
      <c r="AE210" s="40"/>
      <c r="AT210" s="19" t="s">
        <v>161</v>
      </c>
      <c r="AU210" s="19" t="s">
        <v>81</v>
      </c>
    </row>
    <row r="211" s="2" customFormat="1" ht="16.5" customHeight="1">
      <c r="A211" s="40"/>
      <c r="B211" s="41"/>
      <c r="C211" s="265" t="s">
        <v>397</v>
      </c>
      <c r="D211" s="265" t="s">
        <v>298</v>
      </c>
      <c r="E211" s="266" t="s">
        <v>890</v>
      </c>
      <c r="F211" s="267" t="s">
        <v>891</v>
      </c>
      <c r="G211" s="268" t="s">
        <v>157</v>
      </c>
      <c r="H211" s="269">
        <v>3</v>
      </c>
      <c r="I211" s="270"/>
      <c r="J211" s="271">
        <f>ROUND(I211*H211,2)</f>
        <v>0</v>
      </c>
      <c r="K211" s="267" t="s">
        <v>158</v>
      </c>
      <c r="L211" s="272"/>
      <c r="M211" s="273" t="s">
        <v>19</v>
      </c>
      <c r="N211" s="274" t="s">
        <v>43</v>
      </c>
      <c r="O211" s="86"/>
      <c r="P211" s="223">
        <f>O211*H211</f>
        <v>0</v>
      </c>
      <c r="Q211" s="223">
        <v>0.13500000000000001</v>
      </c>
      <c r="R211" s="223">
        <f>Q211*H211</f>
        <v>0.40500000000000003</v>
      </c>
      <c r="S211" s="223">
        <v>0</v>
      </c>
      <c r="T211" s="224">
        <f>S211*H211</f>
        <v>0</v>
      </c>
      <c r="U211" s="40"/>
      <c r="V211" s="40"/>
      <c r="W211" s="40"/>
      <c r="X211" s="40"/>
      <c r="Y211" s="40"/>
      <c r="Z211" s="40"/>
      <c r="AA211" s="40"/>
      <c r="AB211" s="40"/>
      <c r="AC211" s="40"/>
      <c r="AD211" s="40"/>
      <c r="AE211" s="40"/>
      <c r="AR211" s="225" t="s">
        <v>199</v>
      </c>
      <c r="AT211" s="225" t="s">
        <v>298</v>
      </c>
      <c r="AU211" s="225" t="s">
        <v>81</v>
      </c>
      <c r="AY211" s="19" t="s">
        <v>152</v>
      </c>
      <c r="BE211" s="226">
        <f>IF(N211="základní",J211,0)</f>
        <v>0</v>
      </c>
      <c r="BF211" s="226">
        <f>IF(N211="snížená",J211,0)</f>
        <v>0</v>
      </c>
      <c r="BG211" s="226">
        <f>IF(N211="zákl. přenesená",J211,0)</f>
        <v>0</v>
      </c>
      <c r="BH211" s="226">
        <f>IF(N211="sníž. přenesená",J211,0)</f>
        <v>0</v>
      </c>
      <c r="BI211" s="226">
        <f>IF(N211="nulová",J211,0)</f>
        <v>0</v>
      </c>
      <c r="BJ211" s="19" t="s">
        <v>79</v>
      </c>
      <c r="BK211" s="226">
        <f>ROUND(I211*H211,2)</f>
        <v>0</v>
      </c>
      <c r="BL211" s="19" t="s">
        <v>159</v>
      </c>
      <c r="BM211" s="225" t="s">
        <v>892</v>
      </c>
    </row>
    <row r="212" s="2" customFormat="1" ht="16.5" customHeight="1">
      <c r="A212" s="40"/>
      <c r="B212" s="41"/>
      <c r="C212" s="214" t="s">
        <v>401</v>
      </c>
      <c r="D212" s="214" t="s">
        <v>154</v>
      </c>
      <c r="E212" s="215" t="s">
        <v>893</v>
      </c>
      <c r="F212" s="216" t="s">
        <v>894</v>
      </c>
      <c r="G212" s="217" t="s">
        <v>157</v>
      </c>
      <c r="H212" s="218">
        <v>3</v>
      </c>
      <c r="I212" s="219"/>
      <c r="J212" s="220">
        <f>ROUND(I212*H212,2)</f>
        <v>0</v>
      </c>
      <c r="K212" s="216" t="s">
        <v>158</v>
      </c>
      <c r="L212" s="46"/>
      <c r="M212" s="221" t="s">
        <v>19</v>
      </c>
      <c r="N212" s="222" t="s">
        <v>43</v>
      </c>
      <c r="O212" s="86"/>
      <c r="P212" s="223">
        <f>O212*H212</f>
        <v>0</v>
      </c>
      <c r="Q212" s="223">
        <v>0.030759999999999999</v>
      </c>
      <c r="R212" s="223">
        <f>Q212*H212</f>
        <v>0.092280000000000001</v>
      </c>
      <c r="S212" s="223">
        <v>0</v>
      </c>
      <c r="T212" s="224">
        <f>S212*H212</f>
        <v>0</v>
      </c>
      <c r="U212" s="40"/>
      <c r="V212" s="40"/>
      <c r="W212" s="40"/>
      <c r="X212" s="40"/>
      <c r="Y212" s="40"/>
      <c r="Z212" s="40"/>
      <c r="AA212" s="40"/>
      <c r="AB212" s="40"/>
      <c r="AC212" s="40"/>
      <c r="AD212" s="40"/>
      <c r="AE212" s="40"/>
      <c r="AR212" s="225" t="s">
        <v>159</v>
      </c>
      <c r="AT212" s="225" t="s">
        <v>154</v>
      </c>
      <c r="AU212" s="225" t="s">
        <v>81</v>
      </c>
      <c r="AY212" s="19" t="s">
        <v>152</v>
      </c>
      <c r="BE212" s="226">
        <f>IF(N212="základní",J212,0)</f>
        <v>0</v>
      </c>
      <c r="BF212" s="226">
        <f>IF(N212="snížená",J212,0)</f>
        <v>0</v>
      </c>
      <c r="BG212" s="226">
        <f>IF(N212="zákl. přenesená",J212,0)</f>
        <v>0</v>
      </c>
      <c r="BH212" s="226">
        <f>IF(N212="sníž. přenesená",J212,0)</f>
        <v>0</v>
      </c>
      <c r="BI212" s="226">
        <f>IF(N212="nulová",J212,0)</f>
        <v>0</v>
      </c>
      <c r="BJ212" s="19" t="s">
        <v>79</v>
      </c>
      <c r="BK212" s="226">
        <f>ROUND(I212*H212,2)</f>
        <v>0</v>
      </c>
      <c r="BL212" s="19" t="s">
        <v>159</v>
      </c>
      <c r="BM212" s="225" t="s">
        <v>895</v>
      </c>
    </row>
    <row r="213" s="2" customFormat="1">
      <c r="A213" s="40"/>
      <c r="B213" s="41"/>
      <c r="C213" s="42"/>
      <c r="D213" s="227" t="s">
        <v>161</v>
      </c>
      <c r="E213" s="42"/>
      <c r="F213" s="228" t="s">
        <v>896</v>
      </c>
      <c r="G213" s="42"/>
      <c r="H213" s="42"/>
      <c r="I213" s="229"/>
      <c r="J213" s="42"/>
      <c r="K213" s="42"/>
      <c r="L213" s="46"/>
      <c r="M213" s="230"/>
      <c r="N213" s="231"/>
      <c r="O213" s="86"/>
      <c r="P213" s="86"/>
      <c r="Q213" s="86"/>
      <c r="R213" s="86"/>
      <c r="S213" s="86"/>
      <c r="T213" s="87"/>
      <c r="U213" s="40"/>
      <c r="V213" s="40"/>
      <c r="W213" s="40"/>
      <c r="X213" s="40"/>
      <c r="Y213" s="40"/>
      <c r="Z213" s="40"/>
      <c r="AA213" s="40"/>
      <c r="AB213" s="40"/>
      <c r="AC213" s="40"/>
      <c r="AD213" s="40"/>
      <c r="AE213" s="40"/>
      <c r="AT213" s="19" t="s">
        <v>161</v>
      </c>
      <c r="AU213" s="19" t="s">
        <v>81</v>
      </c>
    </row>
    <row r="214" s="2" customFormat="1" ht="16.5" customHeight="1">
      <c r="A214" s="40"/>
      <c r="B214" s="41"/>
      <c r="C214" s="265" t="s">
        <v>210</v>
      </c>
      <c r="D214" s="265" t="s">
        <v>298</v>
      </c>
      <c r="E214" s="266" t="s">
        <v>897</v>
      </c>
      <c r="F214" s="267" t="s">
        <v>898</v>
      </c>
      <c r="G214" s="268" t="s">
        <v>157</v>
      </c>
      <c r="H214" s="269">
        <v>3</v>
      </c>
      <c r="I214" s="270"/>
      <c r="J214" s="271">
        <f>ROUND(I214*H214,2)</f>
        <v>0</v>
      </c>
      <c r="K214" s="267" t="s">
        <v>158</v>
      </c>
      <c r="L214" s="272"/>
      <c r="M214" s="273" t="s">
        <v>19</v>
      </c>
      <c r="N214" s="274" t="s">
        <v>43</v>
      </c>
      <c r="O214" s="86"/>
      <c r="P214" s="223">
        <f>O214*H214</f>
        <v>0</v>
      </c>
      <c r="Q214" s="223">
        <v>0.070000000000000007</v>
      </c>
      <c r="R214" s="223">
        <f>Q214*H214</f>
        <v>0.21000000000000002</v>
      </c>
      <c r="S214" s="223">
        <v>0</v>
      </c>
      <c r="T214" s="224">
        <f>S214*H214</f>
        <v>0</v>
      </c>
      <c r="U214" s="40"/>
      <c r="V214" s="40"/>
      <c r="W214" s="40"/>
      <c r="X214" s="40"/>
      <c r="Y214" s="40"/>
      <c r="Z214" s="40"/>
      <c r="AA214" s="40"/>
      <c r="AB214" s="40"/>
      <c r="AC214" s="40"/>
      <c r="AD214" s="40"/>
      <c r="AE214" s="40"/>
      <c r="AR214" s="225" t="s">
        <v>199</v>
      </c>
      <c r="AT214" s="225" t="s">
        <v>298</v>
      </c>
      <c r="AU214" s="225" t="s">
        <v>81</v>
      </c>
      <c r="AY214" s="19" t="s">
        <v>152</v>
      </c>
      <c r="BE214" s="226">
        <f>IF(N214="základní",J214,0)</f>
        <v>0</v>
      </c>
      <c r="BF214" s="226">
        <f>IF(N214="snížená",J214,0)</f>
        <v>0</v>
      </c>
      <c r="BG214" s="226">
        <f>IF(N214="zákl. přenesená",J214,0)</f>
        <v>0</v>
      </c>
      <c r="BH214" s="226">
        <f>IF(N214="sníž. přenesená",J214,0)</f>
        <v>0</v>
      </c>
      <c r="BI214" s="226">
        <f>IF(N214="nulová",J214,0)</f>
        <v>0</v>
      </c>
      <c r="BJ214" s="19" t="s">
        <v>79</v>
      </c>
      <c r="BK214" s="226">
        <f>ROUND(I214*H214,2)</f>
        <v>0</v>
      </c>
      <c r="BL214" s="19" t="s">
        <v>159</v>
      </c>
      <c r="BM214" s="225" t="s">
        <v>899</v>
      </c>
    </row>
    <row r="215" s="2" customFormat="1" ht="16.5" customHeight="1">
      <c r="A215" s="40"/>
      <c r="B215" s="41"/>
      <c r="C215" s="214" t="s">
        <v>411</v>
      </c>
      <c r="D215" s="214" t="s">
        <v>154</v>
      </c>
      <c r="E215" s="215" t="s">
        <v>900</v>
      </c>
      <c r="F215" s="216" t="s">
        <v>901</v>
      </c>
      <c r="G215" s="217" t="s">
        <v>157</v>
      </c>
      <c r="H215" s="218">
        <v>3</v>
      </c>
      <c r="I215" s="219"/>
      <c r="J215" s="220">
        <f>ROUND(I215*H215,2)</f>
        <v>0</v>
      </c>
      <c r="K215" s="216" t="s">
        <v>158</v>
      </c>
      <c r="L215" s="46"/>
      <c r="M215" s="221" t="s">
        <v>19</v>
      </c>
      <c r="N215" s="222" t="s">
        <v>43</v>
      </c>
      <c r="O215" s="86"/>
      <c r="P215" s="223">
        <f>O215*H215</f>
        <v>0</v>
      </c>
      <c r="Q215" s="223">
        <v>0.030759999999999999</v>
      </c>
      <c r="R215" s="223">
        <f>Q215*H215</f>
        <v>0.092280000000000001</v>
      </c>
      <c r="S215" s="223">
        <v>0</v>
      </c>
      <c r="T215" s="224">
        <f>S215*H215</f>
        <v>0</v>
      </c>
      <c r="U215" s="40"/>
      <c r="V215" s="40"/>
      <c r="W215" s="40"/>
      <c r="X215" s="40"/>
      <c r="Y215" s="40"/>
      <c r="Z215" s="40"/>
      <c r="AA215" s="40"/>
      <c r="AB215" s="40"/>
      <c r="AC215" s="40"/>
      <c r="AD215" s="40"/>
      <c r="AE215" s="40"/>
      <c r="AR215" s="225" t="s">
        <v>159</v>
      </c>
      <c r="AT215" s="225" t="s">
        <v>154</v>
      </c>
      <c r="AU215" s="225" t="s">
        <v>81</v>
      </c>
      <c r="AY215" s="19" t="s">
        <v>152</v>
      </c>
      <c r="BE215" s="226">
        <f>IF(N215="základní",J215,0)</f>
        <v>0</v>
      </c>
      <c r="BF215" s="226">
        <f>IF(N215="snížená",J215,0)</f>
        <v>0</v>
      </c>
      <c r="BG215" s="226">
        <f>IF(N215="zákl. přenesená",J215,0)</f>
        <v>0</v>
      </c>
      <c r="BH215" s="226">
        <f>IF(N215="sníž. přenesená",J215,0)</f>
        <v>0</v>
      </c>
      <c r="BI215" s="226">
        <f>IF(N215="nulová",J215,0)</f>
        <v>0</v>
      </c>
      <c r="BJ215" s="19" t="s">
        <v>79</v>
      </c>
      <c r="BK215" s="226">
        <f>ROUND(I215*H215,2)</f>
        <v>0</v>
      </c>
      <c r="BL215" s="19" t="s">
        <v>159</v>
      </c>
      <c r="BM215" s="225" t="s">
        <v>902</v>
      </c>
    </row>
    <row r="216" s="2" customFormat="1">
      <c r="A216" s="40"/>
      <c r="B216" s="41"/>
      <c r="C216" s="42"/>
      <c r="D216" s="227" t="s">
        <v>161</v>
      </c>
      <c r="E216" s="42"/>
      <c r="F216" s="228" t="s">
        <v>903</v>
      </c>
      <c r="G216" s="42"/>
      <c r="H216" s="42"/>
      <c r="I216" s="229"/>
      <c r="J216" s="42"/>
      <c r="K216" s="42"/>
      <c r="L216" s="46"/>
      <c r="M216" s="230"/>
      <c r="N216" s="231"/>
      <c r="O216" s="86"/>
      <c r="P216" s="86"/>
      <c r="Q216" s="86"/>
      <c r="R216" s="86"/>
      <c r="S216" s="86"/>
      <c r="T216" s="87"/>
      <c r="U216" s="40"/>
      <c r="V216" s="40"/>
      <c r="W216" s="40"/>
      <c r="X216" s="40"/>
      <c r="Y216" s="40"/>
      <c r="Z216" s="40"/>
      <c r="AA216" s="40"/>
      <c r="AB216" s="40"/>
      <c r="AC216" s="40"/>
      <c r="AD216" s="40"/>
      <c r="AE216" s="40"/>
      <c r="AT216" s="19" t="s">
        <v>161</v>
      </c>
      <c r="AU216" s="19" t="s">
        <v>81</v>
      </c>
    </row>
    <row r="217" s="2" customFormat="1" ht="16.5" customHeight="1">
      <c r="A217" s="40"/>
      <c r="B217" s="41"/>
      <c r="C217" s="265" t="s">
        <v>416</v>
      </c>
      <c r="D217" s="265" t="s">
        <v>298</v>
      </c>
      <c r="E217" s="266" t="s">
        <v>904</v>
      </c>
      <c r="F217" s="267" t="s">
        <v>905</v>
      </c>
      <c r="G217" s="268" t="s">
        <v>157</v>
      </c>
      <c r="H217" s="269">
        <v>3</v>
      </c>
      <c r="I217" s="270"/>
      <c r="J217" s="271">
        <f>ROUND(I217*H217,2)</f>
        <v>0</v>
      </c>
      <c r="K217" s="267" t="s">
        <v>158</v>
      </c>
      <c r="L217" s="272"/>
      <c r="M217" s="273" t="s">
        <v>19</v>
      </c>
      <c r="N217" s="274" t="s">
        <v>43</v>
      </c>
      <c r="O217" s="86"/>
      <c r="P217" s="223">
        <f>O217*H217</f>
        <v>0</v>
      </c>
      <c r="Q217" s="223">
        <v>0.155</v>
      </c>
      <c r="R217" s="223">
        <f>Q217*H217</f>
        <v>0.46499999999999997</v>
      </c>
      <c r="S217" s="223">
        <v>0</v>
      </c>
      <c r="T217" s="224">
        <f>S217*H217</f>
        <v>0</v>
      </c>
      <c r="U217" s="40"/>
      <c r="V217" s="40"/>
      <c r="W217" s="40"/>
      <c r="X217" s="40"/>
      <c r="Y217" s="40"/>
      <c r="Z217" s="40"/>
      <c r="AA217" s="40"/>
      <c r="AB217" s="40"/>
      <c r="AC217" s="40"/>
      <c r="AD217" s="40"/>
      <c r="AE217" s="40"/>
      <c r="AR217" s="225" t="s">
        <v>199</v>
      </c>
      <c r="AT217" s="225" t="s">
        <v>298</v>
      </c>
      <c r="AU217" s="225" t="s">
        <v>81</v>
      </c>
      <c r="AY217" s="19" t="s">
        <v>152</v>
      </c>
      <c r="BE217" s="226">
        <f>IF(N217="základní",J217,0)</f>
        <v>0</v>
      </c>
      <c r="BF217" s="226">
        <f>IF(N217="snížená",J217,0)</f>
        <v>0</v>
      </c>
      <c r="BG217" s="226">
        <f>IF(N217="zákl. přenesená",J217,0)</f>
        <v>0</v>
      </c>
      <c r="BH217" s="226">
        <f>IF(N217="sníž. přenesená",J217,0)</f>
        <v>0</v>
      </c>
      <c r="BI217" s="226">
        <f>IF(N217="nulová",J217,0)</f>
        <v>0</v>
      </c>
      <c r="BJ217" s="19" t="s">
        <v>79</v>
      </c>
      <c r="BK217" s="226">
        <f>ROUND(I217*H217,2)</f>
        <v>0</v>
      </c>
      <c r="BL217" s="19" t="s">
        <v>159</v>
      </c>
      <c r="BM217" s="225" t="s">
        <v>906</v>
      </c>
    </row>
    <row r="218" s="2" customFormat="1" ht="21.75" customHeight="1">
      <c r="A218" s="40"/>
      <c r="B218" s="41"/>
      <c r="C218" s="214" t="s">
        <v>423</v>
      </c>
      <c r="D218" s="214" t="s">
        <v>154</v>
      </c>
      <c r="E218" s="215" t="s">
        <v>907</v>
      </c>
      <c r="F218" s="216" t="s">
        <v>908</v>
      </c>
      <c r="G218" s="217" t="s">
        <v>157</v>
      </c>
      <c r="H218" s="218">
        <v>3</v>
      </c>
      <c r="I218" s="219"/>
      <c r="J218" s="220">
        <f>ROUND(I218*H218,2)</f>
        <v>0</v>
      </c>
      <c r="K218" s="216" t="s">
        <v>158</v>
      </c>
      <c r="L218" s="46"/>
      <c r="M218" s="221" t="s">
        <v>19</v>
      </c>
      <c r="N218" s="222" t="s">
        <v>43</v>
      </c>
      <c r="O218" s="86"/>
      <c r="P218" s="223">
        <f>O218*H218</f>
        <v>0</v>
      </c>
      <c r="Q218" s="223">
        <v>0.089999999999999997</v>
      </c>
      <c r="R218" s="223">
        <f>Q218*H218</f>
        <v>0.27000000000000002</v>
      </c>
      <c r="S218" s="223">
        <v>0</v>
      </c>
      <c r="T218" s="224">
        <f>S218*H218</f>
        <v>0</v>
      </c>
      <c r="U218" s="40"/>
      <c r="V218" s="40"/>
      <c r="W218" s="40"/>
      <c r="X218" s="40"/>
      <c r="Y218" s="40"/>
      <c r="Z218" s="40"/>
      <c r="AA218" s="40"/>
      <c r="AB218" s="40"/>
      <c r="AC218" s="40"/>
      <c r="AD218" s="40"/>
      <c r="AE218" s="40"/>
      <c r="AR218" s="225" t="s">
        <v>159</v>
      </c>
      <c r="AT218" s="225" t="s">
        <v>154</v>
      </c>
      <c r="AU218" s="225" t="s">
        <v>81</v>
      </c>
      <c r="AY218" s="19" t="s">
        <v>152</v>
      </c>
      <c r="BE218" s="226">
        <f>IF(N218="základní",J218,0)</f>
        <v>0</v>
      </c>
      <c r="BF218" s="226">
        <f>IF(N218="snížená",J218,0)</f>
        <v>0</v>
      </c>
      <c r="BG218" s="226">
        <f>IF(N218="zákl. přenesená",J218,0)</f>
        <v>0</v>
      </c>
      <c r="BH218" s="226">
        <f>IF(N218="sníž. přenesená",J218,0)</f>
        <v>0</v>
      </c>
      <c r="BI218" s="226">
        <f>IF(N218="nulová",J218,0)</f>
        <v>0</v>
      </c>
      <c r="BJ218" s="19" t="s">
        <v>79</v>
      </c>
      <c r="BK218" s="226">
        <f>ROUND(I218*H218,2)</f>
        <v>0</v>
      </c>
      <c r="BL218" s="19" t="s">
        <v>159</v>
      </c>
      <c r="BM218" s="225" t="s">
        <v>909</v>
      </c>
    </row>
    <row r="219" s="2" customFormat="1">
      <c r="A219" s="40"/>
      <c r="B219" s="41"/>
      <c r="C219" s="42"/>
      <c r="D219" s="227" t="s">
        <v>161</v>
      </c>
      <c r="E219" s="42"/>
      <c r="F219" s="228" t="s">
        <v>910</v>
      </c>
      <c r="G219" s="42"/>
      <c r="H219" s="42"/>
      <c r="I219" s="229"/>
      <c r="J219" s="42"/>
      <c r="K219" s="42"/>
      <c r="L219" s="46"/>
      <c r="M219" s="230"/>
      <c r="N219" s="231"/>
      <c r="O219" s="86"/>
      <c r="P219" s="86"/>
      <c r="Q219" s="86"/>
      <c r="R219" s="86"/>
      <c r="S219" s="86"/>
      <c r="T219" s="87"/>
      <c r="U219" s="40"/>
      <c r="V219" s="40"/>
      <c r="W219" s="40"/>
      <c r="X219" s="40"/>
      <c r="Y219" s="40"/>
      <c r="Z219" s="40"/>
      <c r="AA219" s="40"/>
      <c r="AB219" s="40"/>
      <c r="AC219" s="40"/>
      <c r="AD219" s="40"/>
      <c r="AE219" s="40"/>
      <c r="AT219" s="19" t="s">
        <v>161</v>
      </c>
      <c r="AU219" s="19" t="s">
        <v>81</v>
      </c>
    </row>
    <row r="220" s="2" customFormat="1" ht="16.5" customHeight="1">
      <c r="A220" s="40"/>
      <c r="B220" s="41"/>
      <c r="C220" s="265" t="s">
        <v>429</v>
      </c>
      <c r="D220" s="265" t="s">
        <v>298</v>
      </c>
      <c r="E220" s="266" t="s">
        <v>911</v>
      </c>
      <c r="F220" s="267" t="s">
        <v>912</v>
      </c>
      <c r="G220" s="268" t="s">
        <v>157</v>
      </c>
      <c r="H220" s="269">
        <v>3</v>
      </c>
      <c r="I220" s="270"/>
      <c r="J220" s="271">
        <f>ROUND(I220*H220,2)</f>
        <v>0</v>
      </c>
      <c r="K220" s="267" t="s">
        <v>158</v>
      </c>
      <c r="L220" s="272"/>
      <c r="M220" s="273" t="s">
        <v>19</v>
      </c>
      <c r="N220" s="274" t="s">
        <v>43</v>
      </c>
      <c r="O220" s="86"/>
      <c r="P220" s="223">
        <f>O220*H220</f>
        <v>0</v>
      </c>
      <c r="Q220" s="223">
        <v>0.19600000000000001</v>
      </c>
      <c r="R220" s="223">
        <f>Q220*H220</f>
        <v>0.58800000000000008</v>
      </c>
      <c r="S220" s="223">
        <v>0</v>
      </c>
      <c r="T220" s="224">
        <f>S220*H220</f>
        <v>0</v>
      </c>
      <c r="U220" s="40"/>
      <c r="V220" s="40"/>
      <c r="W220" s="40"/>
      <c r="X220" s="40"/>
      <c r="Y220" s="40"/>
      <c r="Z220" s="40"/>
      <c r="AA220" s="40"/>
      <c r="AB220" s="40"/>
      <c r="AC220" s="40"/>
      <c r="AD220" s="40"/>
      <c r="AE220" s="40"/>
      <c r="AR220" s="225" t="s">
        <v>199</v>
      </c>
      <c r="AT220" s="225" t="s">
        <v>298</v>
      </c>
      <c r="AU220" s="225" t="s">
        <v>81</v>
      </c>
      <c r="AY220" s="19" t="s">
        <v>152</v>
      </c>
      <c r="BE220" s="226">
        <f>IF(N220="základní",J220,0)</f>
        <v>0</v>
      </c>
      <c r="BF220" s="226">
        <f>IF(N220="snížená",J220,0)</f>
        <v>0</v>
      </c>
      <c r="BG220" s="226">
        <f>IF(N220="zákl. přenesená",J220,0)</f>
        <v>0</v>
      </c>
      <c r="BH220" s="226">
        <f>IF(N220="sníž. přenesená",J220,0)</f>
        <v>0</v>
      </c>
      <c r="BI220" s="226">
        <f>IF(N220="nulová",J220,0)</f>
        <v>0</v>
      </c>
      <c r="BJ220" s="19" t="s">
        <v>79</v>
      </c>
      <c r="BK220" s="226">
        <f>ROUND(I220*H220,2)</f>
        <v>0</v>
      </c>
      <c r="BL220" s="19" t="s">
        <v>159</v>
      </c>
      <c r="BM220" s="225" t="s">
        <v>913</v>
      </c>
    </row>
    <row r="221" s="2" customFormat="1" ht="16.5" customHeight="1">
      <c r="A221" s="40"/>
      <c r="B221" s="41"/>
      <c r="C221" s="214" t="s">
        <v>435</v>
      </c>
      <c r="D221" s="214" t="s">
        <v>154</v>
      </c>
      <c r="E221" s="215" t="s">
        <v>914</v>
      </c>
      <c r="F221" s="216" t="s">
        <v>915</v>
      </c>
      <c r="G221" s="217" t="s">
        <v>239</v>
      </c>
      <c r="H221" s="218">
        <v>2.0249999999999999</v>
      </c>
      <c r="I221" s="219"/>
      <c r="J221" s="220">
        <f>ROUND(I221*H221,2)</f>
        <v>0</v>
      </c>
      <c r="K221" s="216" t="s">
        <v>19</v>
      </c>
      <c r="L221" s="46"/>
      <c r="M221" s="221" t="s">
        <v>19</v>
      </c>
      <c r="N221" s="222" t="s">
        <v>43</v>
      </c>
      <c r="O221" s="86"/>
      <c r="P221" s="223">
        <f>O221*H221</f>
        <v>0</v>
      </c>
      <c r="Q221" s="223">
        <v>0</v>
      </c>
      <c r="R221" s="223">
        <f>Q221*H221</f>
        <v>0</v>
      </c>
      <c r="S221" s="223">
        <v>0</v>
      </c>
      <c r="T221" s="224">
        <f>S221*H221</f>
        <v>0</v>
      </c>
      <c r="U221" s="40"/>
      <c r="V221" s="40"/>
      <c r="W221" s="40"/>
      <c r="X221" s="40"/>
      <c r="Y221" s="40"/>
      <c r="Z221" s="40"/>
      <c r="AA221" s="40"/>
      <c r="AB221" s="40"/>
      <c r="AC221" s="40"/>
      <c r="AD221" s="40"/>
      <c r="AE221" s="40"/>
      <c r="AR221" s="225" t="s">
        <v>159</v>
      </c>
      <c r="AT221" s="225" t="s">
        <v>154</v>
      </c>
      <c r="AU221" s="225" t="s">
        <v>81</v>
      </c>
      <c r="AY221" s="19" t="s">
        <v>152</v>
      </c>
      <c r="BE221" s="226">
        <f>IF(N221="základní",J221,0)</f>
        <v>0</v>
      </c>
      <c r="BF221" s="226">
        <f>IF(N221="snížená",J221,0)</f>
        <v>0</v>
      </c>
      <c r="BG221" s="226">
        <f>IF(N221="zákl. přenesená",J221,0)</f>
        <v>0</v>
      </c>
      <c r="BH221" s="226">
        <f>IF(N221="sníž. přenesená",J221,0)</f>
        <v>0</v>
      </c>
      <c r="BI221" s="226">
        <f>IF(N221="nulová",J221,0)</f>
        <v>0</v>
      </c>
      <c r="BJ221" s="19" t="s">
        <v>79</v>
      </c>
      <c r="BK221" s="226">
        <f>ROUND(I221*H221,2)</f>
        <v>0</v>
      </c>
      <c r="BL221" s="19" t="s">
        <v>159</v>
      </c>
      <c r="BM221" s="225" t="s">
        <v>916</v>
      </c>
    </row>
    <row r="222" s="14" customFormat="1">
      <c r="A222" s="14"/>
      <c r="B222" s="243"/>
      <c r="C222" s="244"/>
      <c r="D222" s="234" t="s">
        <v>163</v>
      </c>
      <c r="E222" s="245" t="s">
        <v>19</v>
      </c>
      <c r="F222" s="246" t="s">
        <v>1355</v>
      </c>
      <c r="G222" s="244"/>
      <c r="H222" s="247">
        <v>2.0249999999999999</v>
      </c>
      <c r="I222" s="248"/>
      <c r="J222" s="244"/>
      <c r="K222" s="244"/>
      <c r="L222" s="249"/>
      <c r="M222" s="250"/>
      <c r="N222" s="251"/>
      <c r="O222" s="251"/>
      <c r="P222" s="251"/>
      <c r="Q222" s="251"/>
      <c r="R222" s="251"/>
      <c r="S222" s="251"/>
      <c r="T222" s="252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  <c r="AT222" s="253" t="s">
        <v>163</v>
      </c>
      <c r="AU222" s="253" t="s">
        <v>81</v>
      </c>
      <c r="AV222" s="14" t="s">
        <v>81</v>
      </c>
      <c r="AW222" s="14" t="s">
        <v>33</v>
      </c>
      <c r="AX222" s="14" t="s">
        <v>79</v>
      </c>
      <c r="AY222" s="253" t="s">
        <v>152</v>
      </c>
    </row>
    <row r="223" s="12" customFormat="1" ht="22.8" customHeight="1">
      <c r="A223" s="12"/>
      <c r="B223" s="198"/>
      <c r="C223" s="199"/>
      <c r="D223" s="200" t="s">
        <v>71</v>
      </c>
      <c r="E223" s="212" t="s">
        <v>204</v>
      </c>
      <c r="F223" s="212" t="s">
        <v>532</v>
      </c>
      <c r="G223" s="199"/>
      <c r="H223" s="199"/>
      <c r="I223" s="202"/>
      <c r="J223" s="213">
        <f>BK223</f>
        <v>0</v>
      </c>
      <c r="K223" s="199"/>
      <c r="L223" s="204"/>
      <c r="M223" s="205"/>
      <c r="N223" s="206"/>
      <c r="O223" s="206"/>
      <c r="P223" s="207">
        <f>SUM(P224:P231)</f>
        <v>0</v>
      </c>
      <c r="Q223" s="206"/>
      <c r="R223" s="207">
        <f>SUM(R224:R231)</f>
        <v>23.09083</v>
      </c>
      <c r="S223" s="206"/>
      <c r="T223" s="208">
        <f>SUM(T224:T231)</f>
        <v>0</v>
      </c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R223" s="209" t="s">
        <v>79</v>
      </c>
      <c r="AT223" s="210" t="s">
        <v>71</v>
      </c>
      <c r="AU223" s="210" t="s">
        <v>79</v>
      </c>
      <c r="AY223" s="209" t="s">
        <v>152</v>
      </c>
      <c r="BK223" s="211">
        <f>SUM(BK224:BK231)</f>
        <v>0</v>
      </c>
    </row>
    <row r="224" s="2" customFormat="1" ht="16.5" customHeight="1">
      <c r="A224" s="40"/>
      <c r="B224" s="41"/>
      <c r="C224" s="214" t="s">
        <v>449</v>
      </c>
      <c r="D224" s="214" t="s">
        <v>154</v>
      </c>
      <c r="E224" s="215" t="s">
        <v>918</v>
      </c>
      <c r="F224" s="216" t="s">
        <v>919</v>
      </c>
      <c r="G224" s="217" t="s">
        <v>227</v>
      </c>
      <c r="H224" s="218">
        <v>27</v>
      </c>
      <c r="I224" s="219"/>
      <c r="J224" s="220">
        <f>ROUND(I224*H224,2)</f>
        <v>0</v>
      </c>
      <c r="K224" s="216" t="s">
        <v>158</v>
      </c>
      <c r="L224" s="46"/>
      <c r="M224" s="221" t="s">
        <v>19</v>
      </c>
      <c r="N224" s="222" t="s">
        <v>43</v>
      </c>
      <c r="O224" s="86"/>
      <c r="P224" s="223">
        <f>O224*H224</f>
        <v>0</v>
      </c>
      <c r="Q224" s="223">
        <v>0.43819000000000002</v>
      </c>
      <c r="R224" s="223">
        <f>Q224*H224</f>
        <v>11.83113</v>
      </c>
      <c r="S224" s="223">
        <v>0</v>
      </c>
      <c r="T224" s="224">
        <f>S224*H224</f>
        <v>0</v>
      </c>
      <c r="U224" s="40"/>
      <c r="V224" s="40"/>
      <c r="W224" s="40"/>
      <c r="X224" s="40"/>
      <c r="Y224" s="40"/>
      <c r="Z224" s="40"/>
      <c r="AA224" s="40"/>
      <c r="AB224" s="40"/>
      <c r="AC224" s="40"/>
      <c r="AD224" s="40"/>
      <c r="AE224" s="40"/>
      <c r="AR224" s="225" t="s">
        <v>159</v>
      </c>
      <c r="AT224" s="225" t="s">
        <v>154</v>
      </c>
      <c r="AU224" s="225" t="s">
        <v>81</v>
      </c>
      <c r="AY224" s="19" t="s">
        <v>152</v>
      </c>
      <c r="BE224" s="226">
        <f>IF(N224="základní",J224,0)</f>
        <v>0</v>
      </c>
      <c r="BF224" s="226">
        <f>IF(N224="snížená",J224,0)</f>
        <v>0</v>
      </c>
      <c r="BG224" s="226">
        <f>IF(N224="zákl. přenesená",J224,0)</f>
        <v>0</v>
      </c>
      <c r="BH224" s="226">
        <f>IF(N224="sníž. přenesená",J224,0)</f>
        <v>0</v>
      </c>
      <c r="BI224" s="226">
        <f>IF(N224="nulová",J224,0)</f>
        <v>0</v>
      </c>
      <c r="BJ224" s="19" t="s">
        <v>79</v>
      </c>
      <c r="BK224" s="226">
        <f>ROUND(I224*H224,2)</f>
        <v>0</v>
      </c>
      <c r="BL224" s="19" t="s">
        <v>159</v>
      </c>
      <c r="BM224" s="225" t="s">
        <v>920</v>
      </c>
    </row>
    <row r="225" s="2" customFormat="1">
      <c r="A225" s="40"/>
      <c r="B225" s="41"/>
      <c r="C225" s="42"/>
      <c r="D225" s="227" t="s">
        <v>161</v>
      </c>
      <c r="E225" s="42"/>
      <c r="F225" s="228" t="s">
        <v>921</v>
      </c>
      <c r="G225" s="42"/>
      <c r="H225" s="42"/>
      <c r="I225" s="229"/>
      <c r="J225" s="42"/>
      <c r="K225" s="42"/>
      <c r="L225" s="46"/>
      <c r="M225" s="230"/>
      <c r="N225" s="231"/>
      <c r="O225" s="86"/>
      <c r="P225" s="86"/>
      <c r="Q225" s="86"/>
      <c r="R225" s="86"/>
      <c r="S225" s="86"/>
      <c r="T225" s="87"/>
      <c r="U225" s="40"/>
      <c r="V225" s="40"/>
      <c r="W225" s="40"/>
      <c r="X225" s="40"/>
      <c r="Y225" s="40"/>
      <c r="Z225" s="40"/>
      <c r="AA225" s="40"/>
      <c r="AB225" s="40"/>
      <c r="AC225" s="40"/>
      <c r="AD225" s="40"/>
      <c r="AE225" s="40"/>
      <c r="AT225" s="19" t="s">
        <v>161</v>
      </c>
      <c r="AU225" s="19" t="s">
        <v>81</v>
      </c>
    </row>
    <row r="226" s="2" customFormat="1" ht="21.75" customHeight="1">
      <c r="A226" s="40"/>
      <c r="B226" s="41"/>
      <c r="C226" s="265" t="s">
        <v>456</v>
      </c>
      <c r="D226" s="265" t="s">
        <v>298</v>
      </c>
      <c r="E226" s="266" t="s">
        <v>922</v>
      </c>
      <c r="F226" s="267" t="s">
        <v>923</v>
      </c>
      <c r="G226" s="268" t="s">
        <v>227</v>
      </c>
      <c r="H226" s="269">
        <v>27</v>
      </c>
      <c r="I226" s="270"/>
      <c r="J226" s="271">
        <f>ROUND(I226*H226,2)</f>
        <v>0</v>
      </c>
      <c r="K226" s="267" t="s">
        <v>158</v>
      </c>
      <c r="L226" s="272"/>
      <c r="M226" s="273" t="s">
        <v>19</v>
      </c>
      <c r="N226" s="274" t="s">
        <v>43</v>
      </c>
      <c r="O226" s="86"/>
      <c r="P226" s="223">
        <f>O226*H226</f>
        <v>0</v>
      </c>
      <c r="Q226" s="223">
        <v>0.25650000000000001</v>
      </c>
      <c r="R226" s="223">
        <f>Q226*H226</f>
        <v>6.9255000000000004</v>
      </c>
      <c r="S226" s="223">
        <v>0</v>
      </c>
      <c r="T226" s="224">
        <f>S226*H226</f>
        <v>0</v>
      </c>
      <c r="U226" s="40"/>
      <c r="V226" s="40"/>
      <c r="W226" s="40"/>
      <c r="X226" s="40"/>
      <c r="Y226" s="40"/>
      <c r="Z226" s="40"/>
      <c r="AA226" s="40"/>
      <c r="AB226" s="40"/>
      <c r="AC226" s="40"/>
      <c r="AD226" s="40"/>
      <c r="AE226" s="40"/>
      <c r="AR226" s="225" t="s">
        <v>199</v>
      </c>
      <c r="AT226" s="225" t="s">
        <v>298</v>
      </c>
      <c r="AU226" s="225" t="s">
        <v>81</v>
      </c>
      <c r="AY226" s="19" t="s">
        <v>152</v>
      </c>
      <c r="BE226" s="226">
        <f>IF(N226="základní",J226,0)</f>
        <v>0</v>
      </c>
      <c r="BF226" s="226">
        <f>IF(N226="snížená",J226,0)</f>
        <v>0</v>
      </c>
      <c r="BG226" s="226">
        <f>IF(N226="zákl. přenesená",J226,0)</f>
        <v>0</v>
      </c>
      <c r="BH226" s="226">
        <f>IF(N226="sníž. přenesená",J226,0)</f>
        <v>0</v>
      </c>
      <c r="BI226" s="226">
        <f>IF(N226="nulová",J226,0)</f>
        <v>0</v>
      </c>
      <c r="BJ226" s="19" t="s">
        <v>79</v>
      </c>
      <c r="BK226" s="226">
        <f>ROUND(I226*H226,2)</f>
        <v>0</v>
      </c>
      <c r="BL226" s="19" t="s">
        <v>159</v>
      </c>
      <c r="BM226" s="225" t="s">
        <v>924</v>
      </c>
    </row>
    <row r="227" s="2" customFormat="1" ht="16.5" customHeight="1">
      <c r="A227" s="40"/>
      <c r="B227" s="41"/>
      <c r="C227" s="265" t="s">
        <v>462</v>
      </c>
      <c r="D227" s="265" t="s">
        <v>298</v>
      </c>
      <c r="E227" s="266" t="s">
        <v>925</v>
      </c>
      <c r="F227" s="267" t="s">
        <v>926</v>
      </c>
      <c r="G227" s="268" t="s">
        <v>227</v>
      </c>
      <c r="H227" s="269">
        <v>27</v>
      </c>
      <c r="I227" s="270"/>
      <c r="J227" s="271">
        <f>ROUND(I227*H227,2)</f>
        <v>0</v>
      </c>
      <c r="K227" s="267" t="s">
        <v>158</v>
      </c>
      <c r="L227" s="272"/>
      <c r="M227" s="273" t="s">
        <v>19</v>
      </c>
      <c r="N227" s="274" t="s">
        <v>43</v>
      </c>
      <c r="O227" s="86"/>
      <c r="P227" s="223">
        <f>O227*H227</f>
        <v>0</v>
      </c>
      <c r="Q227" s="223">
        <v>0.037999999999999999</v>
      </c>
      <c r="R227" s="223">
        <f>Q227*H227</f>
        <v>1.026</v>
      </c>
      <c r="S227" s="223">
        <v>0</v>
      </c>
      <c r="T227" s="224">
        <f>S227*H227</f>
        <v>0</v>
      </c>
      <c r="U227" s="40"/>
      <c r="V227" s="40"/>
      <c r="W227" s="40"/>
      <c r="X227" s="40"/>
      <c r="Y227" s="40"/>
      <c r="Z227" s="40"/>
      <c r="AA227" s="40"/>
      <c r="AB227" s="40"/>
      <c r="AC227" s="40"/>
      <c r="AD227" s="40"/>
      <c r="AE227" s="40"/>
      <c r="AR227" s="225" t="s">
        <v>199</v>
      </c>
      <c r="AT227" s="225" t="s">
        <v>298</v>
      </c>
      <c r="AU227" s="225" t="s">
        <v>81</v>
      </c>
      <c r="AY227" s="19" t="s">
        <v>152</v>
      </c>
      <c r="BE227" s="226">
        <f>IF(N227="základní",J227,0)</f>
        <v>0</v>
      </c>
      <c r="BF227" s="226">
        <f>IF(N227="snížená",J227,0)</f>
        <v>0</v>
      </c>
      <c r="BG227" s="226">
        <f>IF(N227="zákl. přenesená",J227,0)</f>
        <v>0</v>
      </c>
      <c r="BH227" s="226">
        <f>IF(N227="sníž. přenesená",J227,0)</f>
        <v>0</v>
      </c>
      <c r="BI227" s="226">
        <f>IF(N227="nulová",J227,0)</f>
        <v>0</v>
      </c>
      <c r="BJ227" s="19" t="s">
        <v>79</v>
      </c>
      <c r="BK227" s="226">
        <f>ROUND(I227*H227,2)</f>
        <v>0</v>
      </c>
      <c r="BL227" s="19" t="s">
        <v>159</v>
      </c>
      <c r="BM227" s="225" t="s">
        <v>927</v>
      </c>
    </row>
    <row r="228" s="2" customFormat="1" ht="24.15" customHeight="1">
      <c r="A228" s="40"/>
      <c r="B228" s="41"/>
      <c r="C228" s="265" t="s">
        <v>468</v>
      </c>
      <c r="D228" s="265" t="s">
        <v>298</v>
      </c>
      <c r="E228" s="266" t="s">
        <v>928</v>
      </c>
      <c r="F228" s="267" t="s">
        <v>929</v>
      </c>
      <c r="G228" s="268" t="s">
        <v>157</v>
      </c>
      <c r="H228" s="269">
        <v>10</v>
      </c>
      <c r="I228" s="270"/>
      <c r="J228" s="271">
        <f>ROUND(I228*H228,2)</f>
        <v>0</v>
      </c>
      <c r="K228" s="267" t="s">
        <v>158</v>
      </c>
      <c r="L228" s="272"/>
      <c r="M228" s="273" t="s">
        <v>19</v>
      </c>
      <c r="N228" s="274" t="s">
        <v>43</v>
      </c>
      <c r="O228" s="86"/>
      <c r="P228" s="223">
        <f>O228*H228</f>
        <v>0</v>
      </c>
      <c r="Q228" s="223">
        <v>0.037999999999999999</v>
      </c>
      <c r="R228" s="223">
        <f>Q228*H228</f>
        <v>0.38</v>
      </c>
      <c r="S228" s="223">
        <v>0</v>
      </c>
      <c r="T228" s="224">
        <f>S228*H228</f>
        <v>0</v>
      </c>
      <c r="U228" s="40"/>
      <c r="V228" s="40"/>
      <c r="W228" s="40"/>
      <c r="X228" s="40"/>
      <c r="Y228" s="40"/>
      <c r="Z228" s="40"/>
      <c r="AA228" s="40"/>
      <c r="AB228" s="40"/>
      <c r="AC228" s="40"/>
      <c r="AD228" s="40"/>
      <c r="AE228" s="40"/>
      <c r="AR228" s="225" t="s">
        <v>199</v>
      </c>
      <c r="AT228" s="225" t="s">
        <v>298</v>
      </c>
      <c r="AU228" s="225" t="s">
        <v>81</v>
      </c>
      <c r="AY228" s="19" t="s">
        <v>152</v>
      </c>
      <c r="BE228" s="226">
        <f>IF(N228="základní",J228,0)</f>
        <v>0</v>
      </c>
      <c r="BF228" s="226">
        <f>IF(N228="snížená",J228,0)</f>
        <v>0</v>
      </c>
      <c r="BG228" s="226">
        <f>IF(N228="zákl. přenesená",J228,0)</f>
        <v>0</v>
      </c>
      <c r="BH228" s="226">
        <f>IF(N228="sníž. přenesená",J228,0)</f>
        <v>0</v>
      </c>
      <c r="BI228" s="226">
        <f>IF(N228="nulová",J228,0)</f>
        <v>0</v>
      </c>
      <c r="BJ228" s="19" t="s">
        <v>79</v>
      </c>
      <c r="BK228" s="226">
        <f>ROUND(I228*H228,2)</f>
        <v>0</v>
      </c>
      <c r="BL228" s="19" t="s">
        <v>159</v>
      </c>
      <c r="BM228" s="225" t="s">
        <v>930</v>
      </c>
    </row>
    <row r="229" s="2" customFormat="1" ht="16.5" customHeight="1">
      <c r="A229" s="40"/>
      <c r="B229" s="41"/>
      <c r="C229" s="214" t="s">
        <v>473</v>
      </c>
      <c r="D229" s="214" t="s">
        <v>154</v>
      </c>
      <c r="E229" s="215" t="s">
        <v>931</v>
      </c>
      <c r="F229" s="216" t="s">
        <v>932</v>
      </c>
      <c r="G229" s="217" t="s">
        <v>157</v>
      </c>
      <c r="H229" s="218">
        <v>5</v>
      </c>
      <c r="I229" s="219"/>
      <c r="J229" s="220">
        <f>ROUND(I229*H229,2)</f>
        <v>0</v>
      </c>
      <c r="K229" s="216" t="s">
        <v>158</v>
      </c>
      <c r="L229" s="46"/>
      <c r="M229" s="221" t="s">
        <v>19</v>
      </c>
      <c r="N229" s="222" t="s">
        <v>43</v>
      </c>
      <c r="O229" s="86"/>
      <c r="P229" s="223">
        <f>O229*H229</f>
        <v>0</v>
      </c>
      <c r="Q229" s="223">
        <v>0.37164000000000003</v>
      </c>
      <c r="R229" s="223">
        <f>Q229*H229</f>
        <v>1.8582000000000001</v>
      </c>
      <c r="S229" s="223">
        <v>0</v>
      </c>
      <c r="T229" s="224">
        <f>S229*H229</f>
        <v>0</v>
      </c>
      <c r="U229" s="40"/>
      <c r="V229" s="40"/>
      <c r="W229" s="40"/>
      <c r="X229" s="40"/>
      <c r="Y229" s="40"/>
      <c r="Z229" s="40"/>
      <c r="AA229" s="40"/>
      <c r="AB229" s="40"/>
      <c r="AC229" s="40"/>
      <c r="AD229" s="40"/>
      <c r="AE229" s="40"/>
      <c r="AR229" s="225" t="s">
        <v>159</v>
      </c>
      <c r="AT229" s="225" t="s">
        <v>154</v>
      </c>
      <c r="AU229" s="225" t="s">
        <v>81</v>
      </c>
      <c r="AY229" s="19" t="s">
        <v>152</v>
      </c>
      <c r="BE229" s="226">
        <f>IF(N229="základní",J229,0)</f>
        <v>0</v>
      </c>
      <c r="BF229" s="226">
        <f>IF(N229="snížená",J229,0)</f>
        <v>0</v>
      </c>
      <c r="BG229" s="226">
        <f>IF(N229="zákl. přenesená",J229,0)</f>
        <v>0</v>
      </c>
      <c r="BH229" s="226">
        <f>IF(N229="sníž. přenesená",J229,0)</f>
        <v>0</v>
      </c>
      <c r="BI229" s="226">
        <f>IF(N229="nulová",J229,0)</f>
        <v>0</v>
      </c>
      <c r="BJ229" s="19" t="s">
        <v>79</v>
      </c>
      <c r="BK229" s="226">
        <f>ROUND(I229*H229,2)</f>
        <v>0</v>
      </c>
      <c r="BL229" s="19" t="s">
        <v>159</v>
      </c>
      <c r="BM229" s="225" t="s">
        <v>933</v>
      </c>
    </row>
    <row r="230" s="2" customFormat="1">
      <c r="A230" s="40"/>
      <c r="B230" s="41"/>
      <c r="C230" s="42"/>
      <c r="D230" s="227" t="s">
        <v>161</v>
      </c>
      <c r="E230" s="42"/>
      <c r="F230" s="228" t="s">
        <v>934</v>
      </c>
      <c r="G230" s="42"/>
      <c r="H230" s="42"/>
      <c r="I230" s="229"/>
      <c r="J230" s="42"/>
      <c r="K230" s="42"/>
      <c r="L230" s="46"/>
      <c r="M230" s="230"/>
      <c r="N230" s="231"/>
      <c r="O230" s="86"/>
      <c r="P230" s="86"/>
      <c r="Q230" s="86"/>
      <c r="R230" s="86"/>
      <c r="S230" s="86"/>
      <c r="T230" s="87"/>
      <c r="U230" s="40"/>
      <c r="V230" s="40"/>
      <c r="W230" s="40"/>
      <c r="X230" s="40"/>
      <c r="Y230" s="40"/>
      <c r="Z230" s="40"/>
      <c r="AA230" s="40"/>
      <c r="AB230" s="40"/>
      <c r="AC230" s="40"/>
      <c r="AD230" s="40"/>
      <c r="AE230" s="40"/>
      <c r="AT230" s="19" t="s">
        <v>161</v>
      </c>
      <c r="AU230" s="19" t="s">
        <v>81</v>
      </c>
    </row>
    <row r="231" s="2" customFormat="1" ht="24.15" customHeight="1">
      <c r="A231" s="40"/>
      <c r="B231" s="41"/>
      <c r="C231" s="265" t="s">
        <v>478</v>
      </c>
      <c r="D231" s="265" t="s">
        <v>298</v>
      </c>
      <c r="E231" s="266" t="s">
        <v>935</v>
      </c>
      <c r="F231" s="267" t="s">
        <v>936</v>
      </c>
      <c r="G231" s="268" t="s">
        <v>157</v>
      </c>
      <c r="H231" s="269">
        <v>5</v>
      </c>
      <c r="I231" s="270"/>
      <c r="J231" s="271">
        <f>ROUND(I231*H231,2)</f>
        <v>0</v>
      </c>
      <c r="K231" s="267" t="s">
        <v>158</v>
      </c>
      <c r="L231" s="272"/>
      <c r="M231" s="273" t="s">
        <v>19</v>
      </c>
      <c r="N231" s="274" t="s">
        <v>43</v>
      </c>
      <c r="O231" s="86"/>
      <c r="P231" s="223">
        <f>O231*H231</f>
        <v>0</v>
      </c>
      <c r="Q231" s="223">
        <v>0.214</v>
      </c>
      <c r="R231" s="223">
        <f>Q231*H231</f>
        <v>1.0700000000000001</v>
      </c>
      <c r="S231" s="223">
        <v>0</v>
      </c>
      <c r="T231" s="224">
        <f>S231*H231</f>
        <v>0</v>
      </c>
      <c r="U231" s="40"/>
      <c r="V231" s="40"/>
      <c r="W231" s="40"/>
      <c r="X231" s="40"/>
      <c r="Y231" s="40"/>
      <c r="Z231" s="40"/>
      <c r="AA231" s="40"/>
      <c r="AB231" s="40"/>
      <c r="AC231" s="40"/>
      <c r="AD231" s="40"/>
      <c r="AE231" s="40"/>
      <c r="AR231" s="225" t="s">
        <v>199</v>
      </c>
      <c r="AT231" s="225" t="s">
        <v>298</v>
      </c>
      <c r="AU231" s="225" t="s">
        <v>81</v>
      </c>
      <c r="AY231" s="19" t="s">
        <v>152</v>
      </c>
      <c r="BE231" s="226">
        <f>IF(N231="základní",J231,0)</f>
        <v>0</v>
      </c>
      <c r="BF231" s="226">
        <f>IF(N231="snížená",J231,0)</f>
        <v>0</v>
      </c>
      <c r="BG231" s="226">
        <f>IF(N231="zákl. přenesená",J231,0)</f>
        <v>0</v>
      </c>
      <c r="BH231" s="226">
        <f>IF(N231="sníž. přenesená",J231,0)</f>
        <v>0</v>
      </c>
      <c r="BI231" s="226">
        <f>IF(N231="nulová",J231,0)</f>
        <v>0</v>
      </c>
      <c r="BJ231" s="19" t="s">
        <v>79</v>
      </c>
      <c r="BK231" s="226">
        <f>ROUND(I231*H231,2)</f>
        <v>0</v>
      </c>
      <c r="BL231" s="19" t="s">
        <v>159</v>
      </c>
      <c r="BM231" s="225" t="s">
        <v>937</v>
      </c>
    </row>
    <row r="232" s="12" customFormat="1" ht="22.8" customHeight="1">
      <c r="A232" s="12"/>
      <c r="B232" s="198"/>
      <c r="C232" s="199"/>
      <c r="D232" s="200" t="s">
        <v>71</v>
      </c>
      <c r="E232" s="212" t="s">
        <v>599</v>
      </c>
      <c r="F232" s="212" t="s">
        <v>600</v>
      </c>
      <c r="G232" s="199"/>
      <c r="H232" s="199"/>
      <c r="I232" s="202"/>
      <c r="J232" s="213">
        <f>BK232</f>
        <v>0</v>
      </c>
      <c r="K232" s="199"/>
      <c r="L232" s="204"/>
      <c r="M232" s="205"/>
      <c r="N232" s="206"/>
      <c r="O232" s="206"/>
      <c r="P232" s="207">
        <f>SUM(P233:P243)</f>
        <v>0</v>
      </c>
      <c r="Q232" s="206"/>
      <c r="R232" s="207">
        <f>SUM(R233:R243)</f>
        <v>0</v>
      </c>
      <c r="S232" s="206"/>
      <c r="T232" s="208">
        <f>SUM(T233:T243)</f>
        <v>0</v>
      </c>
      <c r="U232" s="12"/>
      <c r="V232" s="12"/>
      <c r="W232" s="12"/>
      <c r="X232" s="12"/>
      <c r="Y232" s="12"/>
      <c r="Z232" s="12"/>
      <c r="AA232" s="12"/>
      <c r="AB232" s="12"/>
      <c r="AC232" s="12"/>
      <c r="AD232" s="12"/>
      <c r="AE232" s="12"/>
      <c r="AR232" s="209" t="s">
        <v>79</v>
      </c>
      <c r="AT232" s="210" t="s">
        <v>71</v>
      </c>
      <c r="AU232" s="210" t="s">
        <v>79</v>
      </c>
      <c r="AY232" s="209" t="s">
        <v>152</v>
      </c>
      <c r="BK232" s="211">
        <f>SUM(BK233:BK243)</f>
        <v>0</v>
      </c>
    </row>
    <row r="233" s="2" customFormat="1" ht="24.15" customHeight="1">
      <c r="A233" s="40"/>
      <c r="B233" s="41"/>
      <c r="C233" s="214" t="s">
        <v>483</v>
      </c>
      <c r="D233" s="214" t="s">
        <v>154</v>
      </c>
      <c r="E233" s="215" t="s">
        <v>602</v>
      </c>
      <c r="F233" s="216" t="s">
        <v>603</v>
      </c>
      <c r="G233" s="217" t="s">
        <v>282</v>
      </c>
      <c r="H233" s="218">
        <v>25.920000000000002</v>
      </c>
      <c r="I233" s="219"/>
      <c r="J233" s="220">
        <f>ROUND(I233*H233,2)</f>
        <v>0</v>
      </c>
      <c r="K233" s="216" t="s">
        <v>158</v>
      </c>
      <c r="L233" s="46"/>
      <c r="M233" s="221" t="s">
        <v>19</v>
      </c>
      <c r="N233" s="222" t="s">
        <v>43</v>
      </c>
      <c r="O233" s="86"/>
      <c r="P233" s="223">
        <f>O233*H233</f>
        <v>0</v>
      </c>
      <c r="Q233" s="223">
        <v>0</v>
      </c>
      <c r="R233" s="223">
        <f>Q233*H233</f>
        <v>0</v>
      </c>
      <c r="S233" s="223">
        <v>0</v>
      </c>
      <c r="T233" s="224">
        <f>S233*H233</f>
        <v>0</v>
      </c>
      <c r="U233" s="40"/>
      <c r="V233" s="40"/>
      <c r="W233" s="40"/>
      <c r="X233" s="40"/>
      <c r="Y233" s="40"/>
      <c r="Z233" s="40"/>
      <c r="AA233" s="40"/>
      <c r="AB233" s="40"/>
      <c r="AC233" s="40"/>
      <c r="AD233" s="40"/>
      <c r="AE233" s="40"/>
      <c r="AR233" s="225" t="s">
        <v>159</v>
      </c>
      <c r="AT233" s="225" t="s">
        <v>154</v>
      </c>
      <c r="AU233" s="225" t="s">
        <v>81</v>
      </c>
      <c r="AY233" s="19" t="s">
        <v>152</v>
      </c>
      <c r="BE233" s="226">
        <f>IF(N233="základní",J233,0)</f>
        <v>0</v>
      </c>
      <c r="BF233" s="226">
        <f>IF(N233="snížená",J233,0)</f>
        <v>0</v>
      </c>
      <c r="BG233" s="226">
        <f>IF(N233="zákl. přenesená",J233,0)</f>
        <v>0</v>
      </c>
      <c r="BH233" s="226">
        <f>IF(N233="sníž. přenesená",J233,0)</f>
        <v>0</v>
      </c>
      <c r="BI233" s="226">
        <f>IF(N233="nulová",J233,0)</f>
        <v>0</v>
      </c>
      <c r="BJ233" s="19" t="s">
        <v>79</v>
      </c>
      <c r="BK233" s="226">
        <f>ROUND(I233*H233,2)</f>
        <v>0</v>
      </c>
      <c r="BL233" s="19" t="s">
        <v>159</v>
      </c>
      <c r="BM233" s="225" t="s">
        <v>938</v>
      </c>
    </row>
    <row r="234" s="2" customFormat="1">
      <c r="A234" s="40"/>
      <c r="B234" s="41"/>
      <c r="C234" s="42"/>
      <c r="D234" s="227" t="s">
        <v>161</v>
      </c>
      <c r="E234" s="42"/>
      <c r="F234" s="228" t="s">
        <v>605</v>
      </c>
      <c r="G234" s="42"/>
      <c r="H234" s="42"/>
      <c r="I234" s="229"/>
      <c r="J234" s="42"/>
      <c r="K234" s="42"/>
      <c r="L234" s="46"/>
      <c r="M234" s="230"/>
      <c r="N234" s="231"/>
      <c r="O234" s="86"/>
      <c r="P234" s="86"/>
      <c r="Q234" s="86"/>
      <c r="R234" s="86"/>
      <c r="S234" s="86"/>
      <c r="T234" s="87"/>
      <c r="U234" s="40"/>
      <c r="V234" s="40"/>
      <c r="W234" s="40"/>
      <c r="X234" s="40"/>
      <c r="Y234" s="40"/>
      <c r="Z234" s="40"/>
      <c r="AA234" s="40"/>
      <c r="AB234" s="40"/>
      <c r="AC234" s="40"/>
      <c r="AD234" s="40"/>
      <c r="AE234" s="40"/>
      <c r="AT234" s="19" t="s">
        <v>161</v>
      </c>
      <c r="AU234" s="19" t="s">
        <v>81</v>
      </c>
    </row>
    <row r="235" s="2" customFormat="1" ht="24.15" customHeight="1">
      <c r="A235" s="40"/>
      <c r="B235" s="41"/>
      <c r="C235" s="214" t="s">
        <v>488</v>
      </c>
      <c r="D235" s="214" t="s">
        <v>154</v>
      </c>
      <c r="E235" s="215" t="s">
        <v>611</v>
      </c>
      <c r="F235" s="216" t="s">
        <v>612</v>
      </c>
      <c r="G235" s="217" t="s">
        <v>282</v>
      </c>
      <c r="H235" s="218">
        <v>622.08000000000004</v>
      </c>
      <c r="I235" s="219"/>
      <c r="J235" s="220">
        <f>ROUND(I235*H235,2)</f>
        <v>0</v>
      </c>
      <c r="K235" s="216" t="s">
        <v>158</v>
      </c>
      <c r="L235" s="46"/>
      <c r="M235" s="221" t="s">
        <v>19</v>
      </c>
      <c r="N235" s="222" t="s">
        <v>43</v>
      </c>
      <c r="O235" s="86"/>
      <c r="P235" s="223">
        <f>O235*H235</f>
        <v>0</v>
      </c>
      <c r="Q235" s="223">
        <v>0</v>
      </c>
      <c r="R235" s="223">
        <f>Q235*H235</f>
        <v>0</v>
      </c>
      <c r="S235" s="223">
        <v>0</v>
      </c>
      <c r="T235" s="224">
        <f>S235*H235</f>
        <v>0</v>
      </c>
      <c r="U235" s="40"/>
      <c r="V235" s="40"/>
      <c r="W235" s="40"/>
      <c r="X235" s="40"/>
      <c r="Y235" s="40"/>
      <c r="Z235" s="40"/>
      <c r="AA235" s="40"/>
      <c r="AB235" s="40"/>
      <c r="AC235" s="40"/>
      <c r="AD235" s="40"/>
      <c r="AE235" s="40"/>
      <c r="AR235" s="225" t="s">
        <v>159</v>
      </c>
      <c r="AT235" s="225" t="s">
        <v>154</v>
      </c>
      <c r="AU235" s="225" t="s">
        <v>81</v>
      </c>
      <c r="AY235" s="19" t="s">
        <v>152</v>
      </c>
      <c r="BE235" s="226">
        <f>IF(N235="základní",J235,0)</f>
        <v>0</v>
      </c>
      <c r="BF235" s="226">
        <f>IF(N235="snížená",J235,0)</f>
        <v>0</v>
      </c>
      <c r="BG235" s="226">
        <f>IF(N235="zákl. přenesená",J235,0)</f>
        <v>0</v>
      </c>
      <c r="BH235" s="226">
        <f>IF(N235="sníž. přenesená",J235,0)</f>
        <v>0</v>
      </c>
      <c r="BI235" s="226">
        <f>IF(N235="nulová",J235,0)</f>
        <v>0</v>
      </c>
      <c r="BJ235" s="19" t="s">
        <v>79</v>
      </c>
      <c r="BK235" s="226">
        <f>ROUND(I235*H235,2)</f>
        <v>0</v>
      </c>
      <c r="BL235" s="19" t="s">
        <v>159</v>
      </c>
      <c r="BM235" s="225" t="s">
        <v>939</v>
      </c>
    </row>
    <row r="236" s="2" customFormat="1">
      <c r="A236" s="40"/>
      <c r="B236" s="41"/>
      <c r="C236" s="42"/>
      <c r="D236" s="227" t="s">
        <v>161</v>
      </c>
      <c r="E236" s="42"/>
      <c r="F236" s="228" t="s">
        <v>614</v>
      </c>
      <c r="G236" s="42"/>
      <c r="H236" s="42"/>
      <c r="I236" s="229"/>
      <c r="J236" s="42"/>
      <c r="K236" s="42"/>
      <c r="L236" s="46"/>
      <c r="M236" s="230"/>
      <c r="N236" s="231"/>
      <c r="O236" s="86"/>
      <c r="P236" s="86"/>
      <c r="Q236" s="86"/>
      <c r="R236" s="86"/>
      <c r="S236" s="86"/>
      <c r="T236" s="87"/>
      <c r="U236" s="40"/>
      <c r="V236" s="40"/>
      <c r="W236" s="40"/>
      <c r="X236" s="40"/>
      <c r="Y236" s="40"/>
      <c r="Z236" s="40"/>
      <c r="AA236" s="40"/>
      <c r="AB236" s="40"/>
      <c r="AC236" s="40"/>
      <c r="AD236" s="40"/>
      <c r="AE236" s="40"/>
      <c r="AT236" s="19" t="s">
        <v>161</v>
      </c>
      <c r="AU236" s="19" t="s">
        <v>81</v>
      </c>
    </row>
    <row r="237" s="14" customFormat="1">
      <c r="A237" s="14"/>
      <c r="B237" s="243"/>
      <c r="C237" s="244"/>
      <c r="D237" s="234" t="s">
        <v>163</v>
      </c>
      <c r="E237" s="245" t="s">
        <v>19</v>
      </c>
      <c r="F237" s="246" t="s">
        <v>1356</v>
      </c>
      <c r="G237" s="244"/>
      <c r="H237" s="247">
        <v>622.08000000000004</v>
      </c>
      <c r="I237" s="248"/>
      <c r="J237" s="244"/>
      <c r="K237" s="244"/>
      <c r="L237" s="249"/>
      <c r="M237" s="250"/>
      <c r="N237" s="251"/>
      <c r="O237" s="251"/>
      <c r="P237" s="251"/>
      <c r="Q237" s="251"/>
      <c r="R237" s="251"/>
      <c r="S237" s="251"/>
      <c r="T237" s="252"/>
      <c r="U237" s="14"/>
      <c r="V237" s="14"/>
      <c r="W237" s="14"/>
      <c r="X237" s="14"/>
      <c r="Y237" s="14"/>
      <c r="Z237" s="14"/>
      <c r="AA237" s="14"/>
      <c r="AB237" s="14"/>
      <c r="AC237" s="14"/>
      <c r="AD237" s="14"/>
      <c r="AE237" s="14"/>
      <c r="AT237" s="253" t="s">
        <v>163</v>
      </c>
      <c r="AU237" s="253" t="s">
        <v>81</v>
      </c>
      <c r="AV237" s="14" t="s">
        <v>81</v>
      </c>
      <c r="AW237" s="14" t="s">
        <v>33</v>
      </c>
      <c r="AX237" s="14" t="s">
        <v>79</v>
      </c>
      <c r="AY237" s="253" t="s">
        <v>152</v>
      </c>
    </row>
    <row r="238" s="2" customFormat="1" ht="16.5" customHeight="1">
      <c r="A238" s="40"/>
      <c r="B238" s="41"/>
      <c r="C238" s="214" t="s">
        <v>494</v>
      </c>
      <c r="D238" s="214" t="s">
        <v>154</v>
      </c>
      <c r="E238" s="215" t="s">
        <v>617</v>
      </c>
      <c r="F238" s="216" t="s">
        <v>618</v>
      </c>
      <c r="G238" s="217" t="s">
        <v>282</v>
      </c>
      <c r="H238" s="218">
        <v>25.920000000000002</v>
      </c>
      <c r="I238" s="219"/>
      <c r="J238" s="220">
        <f>ROUND(I238*H238,2)</f>
        <v>0</v>
      </c>
      <c r="K238" s="216" t="s">
        <v>158</v>
      </c>
      <c r="L238" s="46"/>
      <c r="M238" s="221" t="s">
        <v>19</v>
      </c>
      <c r="N238" s="222" t="s">
        <v>43</v>
      </c>
      <c r="O238" s="86"/>
      <c r="P238" s="223">
        <f>O238*H238</f>
        <v>0</v>
      </c>
      <c r="Q238" s="223">
        <v>0</v>
      </c>
      <c r="R238" s="223">
        <f>Q238*H238</f>
        <v>0</v>
      </c>
      <c r="S238" s="223">
        <v>0</v>
      </c>
      <c r="T238" s="224">
        <f>S238*H238</f>
        <v>0</v>
      </c>
      <c r="U238" s="40"/>
      <c r="V238" s="40"/>
      <c r="W238" s="40"/>
      <c r="X238" s="40"/>
      <c r="Y238" s="40"/>
      <c r="Z238" s="40"/>
      <c r="AA238" s="40"/>
      <c r="AB238" s="40"/>
      <c r="AC238" s="40"/>
      <c r="AD238" s="40"/>
      <c r="AE238" s="40"/>
      <c r="AR238" s="225" t="s">
        <v>159</v>
      </c>
      <c r="AT238" s="225" t="s">
        <v>154</v>
      </c>
      <c r="AU238" s="225" t="s">
        <v>81</v>
      </c>
      <c r="AY238" s="19" t="s">
        <v>152</v>
      </c>
      <c r="BE238" s="226">
        <f>IF(N238="základní",J238,0)</f>
        <v>0</v>
      </c>
      <c r="BF238" s="226">
        <f>IF(N238="snížená",J238,0)</f>
        <v>0</v>
      </c>
      <c r="BG238" s="226">
        <f>IF(N238="zákl. přenesená",J238,0)</f>
        <v>0</v>
      </c>
      <c r="BH238" s="226">
        <f>IF(N238="sníž. přenesená",J238,0)</f>
        <v>0</v>
      </c>
      <c r="BI238" s="226">
        <f>IF(N238="nulová",J238,0)</f>
        <v>0</v>
      </c>
      <c r="BJ238" s="19" t="s">
        <v>79</v>
      </c>
      <c r="BK238" s="226">
        <f>ROUND(I238*H238,2)</f>
        <v>0</v>
      </c>
      <c r="BL238" s="19" t="s">
        <v>159</v>
      </c>
      <c r="BM238" s="225" t="s">
        <v>941</v>
      </c>
    </row>
    <row r="239" s="2" customFormat="1">
      <c r="A239" s="40"/>
      <c r="B239" s="41"/>
      <c r="C239" s="42"/>
      <c r="D239" s="227" t="s">
        <v>161</v>
      </c>
      <c r="E239" s="42"/>
      <c r="F239" s="228" t="s">
        <v>620</v>
      </c>
      <c r="G239" s="42"/>
      <c r="H239" s="42"/>
      <c r="I239" s="229"/>
      <c r="J239" s="42"/>
      <c r="K239" s="42"/>
      <c r="L239" s="46"/>
      <c r="M239" s="230"/>
      <c r="N239" s="231"/>
      <c r="O239" s="86"/>
      <c r="P239" s="86"/>
      <c r="Q239" s="86"/>
      <c r="R239" s="86"/>
      <c r="S239" s="86"/>
      <c r="T239" s="87"/>
      <c r="U239" s="40"/>
      <c r="V239" s="40"/>
      <c r="W239" s="40"/>
      <c r="X239" s="40"/>
      <c r="Y239" s="40"/>
      <c r="Z239" s="40"/>
      <c r="AA239" s="40"/>
      <c r="AB239" s="40"/>
      <c r="AC239" s="40"/>
      <c r="AD239" s="40"/>
      <c r="AE239" s="40"/>
      <c r="AT239" s="19" t="s">
        <v>161</v>
      </c>
      <c r="AU239" s="19" t="s">
        <v>81</v>
      </c>
    </row>
    <row r="240" s="14" customFormat="1">
      <c r="A240" s="14"/>
      <c r="B240" s="243"/>
      <c r="C240" s="244"/>
      <c r="D240" s="234" t="s">
        <v>163</v>
      </c>
      <c r="E240" s="245" t="s">
        <v>19</v>
      </c>
      <c r="F240" s="246" t="s">
        <v>1357</v>
      </c>
      <c r="G240" s="244"/>
      <c r="H240" s="247">
        <v>25.920000000000002</v>
      </c>
      <c r="I240" s="248"/>
      <c r="J240" s="244"/>
      <c r="K240" s="244"/>
      <c r="L240" s="249"/>
      <c r="M240" s="250"/>
      <c r="N240" s="251"/>
      <c r="O240" s="251"/>
      <c r="P240" s="251"/>
      <c r="Q240" s="251"/>
      <c r="R240" s="251"/>
      <c r="S240" s="251"/>
      <c r="T240" s="252"/>
      <c r="U240" s="14"/>
      <c r="V240" s="14"/>
      <c r="W240" s="14"/>
      <c r="X240" s="14"/>
      <c r="Y240" s="14"/>
      <c r="Z240" s="14"/>
      <c r="AA240" s="14"/>
      <c r="AB240" s="14"/>
      <c r="AC240" s="14"/>
      <c r="AD240" s="14"/>
      <c r="AE240" s="14"/>
      <c r="AT240" s="253" t="s">
        <v>163</v>
      </c>
      <c r="AU240" s="253" t="s">
        <v>81</v>
      </c>
      <c r="AV240" s="14" t="s">
        <v>81</v>
      </c>
      <c r="AW240" s="14" t="s">
        <v>33</v>
      </c>
      <c r="AX240" s="14" t="s">
        <v>79</v>
      </c>
      <c r="AY240" s="253" t="s">
        <v>152</v>
      </c>
    </row>
    <row r="241" s="2" customFormat="1" ht="24.15" customHeight="1">
      <c r="A241" s="40"/>
      <c r="B241" s="41"/>
      <c r="C241" s="214" t="s">
        <v>500</v>
      </c>
      <c r="D241" s="214" t="s">
        <v>154</v>
      </c>
      <c r="E241" s="215" t="s">
        <v>623</v>
      </c>
      <c r="F241" s="216" t="s">
        <v>624</v>
      </c>
      <c r="G241" s="217" t="s">
        <v>282</v>
      </c>
      <c r="H241" s="218">
        <v>25.920000000000002</v>
      </c>
      <c r="I241" s="219"/>
      <c r="J241" s="220">
        <f>ROUND(I241*H241,2)</f>
        <v>0</v>
      </c>
      <c r="K241" s="216" t="s">
        <v>158</v>
      </c>
      <c r="L241" s="46"/>
      <c r="M241" s="221" t="s">
        <v>19</v>
      </c>
      <c r="N241" s="222" t="s">
        <v>43</v>
      </c>
      <c r="O241" s="86"/>
      <c r="P241" s="223">
        <f>O241*H241</f>
        <v>0</v>
      </c>
      <c r="Q241" s="223">
        <v>0</v>
      </c>
      <c r="R241" s="223">
        <f>Q241*H241</f>
        <v>0</v>
      </c>
      <c r="S241" s="223">
        <v>0</v>
      </c>
      <c r="T241" s="224">
        <f>S241*H241</f>
        <v>0</v>
      </c>
      <c r="U241" s="40"/>
      <c r="V241" s="40"/>
      <c r="W241" s="40"/>
      <c r="X241" s="40"/>
      <c r="Y241" s="40"/>
      <c r="Z241" s="40"/>
      <c r="AA241" s="40"/>
      <c r="AB241" s="40"/>
      <c r="AC241" s="40"/>
      <c r="AD241" s="40"/>
      <c r="AE241" s="40"/>
      <c r="AR241" s="225" t="s">
        <v>159</v>
      </c>
      <c r="AT241" s="225" t="s">
        <v>154</v>
      </c>
      <c r="AU241" s="225" t="s">
        <v>81</v>
      </c>
      <c r="AY241" s="19" t="s">
        <v>152</v>
      </c>
      <c r="BE241" s="226">
        <f>IF(N241="základní",J241,0)</f>
        <v>0</v>
      </c>
      <c r="BF241" s="226">
        <f>IF(N241="snížená",J241,0)</f>
        <v>0</v>
      </c>
      <c r="BG241" s="226">
        <f>IF(N241="zákl. přenesená",J241,0)</f>
        <v>0</v>
      </c>
      <c r="BH241" s="226">
        <f>IF(N241="sníž. přenesená",J241,0)</f>
        <v>0</v>
      </c>
      <c r="BI241" s="226">
        <f>IF(N241="nulová",J241,0)</f>
        <v>0</v>
      </c>
      <c r="BJ241" s="19" t="s">
        <v>79</v>
      </c>
      <c r="BK241" s="226">
        <f>ROUND(I241*H241,2)</f>
        <v>0</v>
      </c>
      <c r="BL241" s="19" t="s">
        <v>159</v>
      </c>
      <c r="BM241" s="225" t="s">
        <v>943</v>
      </c>
    </row>
    <row r="242" s="2" customFormat="1">
      <c r="A242" s="40"/>
      <c r="B242" s="41"/>
      <c r="C242" s="42"/>
      <c r="D242" s="227" t="s">
        <v>161</v>
      </c>
      <c r="E242" s="42"/>
      <c r="F242" s="228" t="s">
        <v>626</v>
      </c>
      <c r="G242" s="42"/>
      <c r="H242" s="42"/>
      <c r="I242" s="229"/>
      <c r="J242" s="42"/>
      <c r="K242" s="42"/>
      <c r="L242" s="46"/>
      <c r="M242" s="230"/>
      <c r="N242" s="231"/>
      <c r="O242" s="86"/>
      <c r="P242" s="86"/>
      <c r="Q242" s="86"/>
      <c r="R242" s="86"/>
      <c r="S242" s="86"/>
      <c r="T242" s="87"/>
      <c r="U242" s="40"/>
      <c r="V242" s="40"/>
      <c r="W242" s="40"/>
      <c r="X242" s="40"/>
      <c r="Y242" s="40"/>
      <c r="Z242" s="40"/>
      <c r="AA242" s="40"/>
      <c r="AB242" s="40"/>
      <c r="AC242" s="40"/>
      <c r="AD242" s="40"/>
      <c r="AE242" s="40"/>
      <c r="AT242" s="19" t="s">
        <v>161</v>
      </c>
      <c r="AU242" s="19" t="s">
        <v>81</v>
      </c>
    </row>
    <row r="243" s="14" customFormat="1">
      <c r="A243" s="14"/>
      <c r="B243" s="243"/>
      <c r="C243" s="244"/>
      <c r="D243" s="234" t="s">
        <v>163</v>
      </c>
      <c r="E243" s="245" t="s">
        <v>19</v>
      </c>
      <c r="F243" s="246" t="s">
        <v>1357</v>
      </c>
      <c r="G243" s="244"/>
      <c r="H243" s="247">
        <v>25.920000000000002</v>
      </c>
      <c r="I243" s="248"/>
      <c r="J243" s="244"/>
      <c r="K243" s="244"/>
      <c r="L243" s="249"/>
      <c r="M243" s="250"/>
      <c r="N243" s="251"/>
      <c r="O243" s="251"/>
      <c r="P243" s="251"/>
      <c r="Q243" s="251"/>
      <c r="R243" s="251"/>
      <c r="S243" s="251"/>
      <c r="T243" s="252"/>
      <c r="U243" s="14"/>
      <c r="V243" s="14"/>
      <c r="W243" s="14"/>
      <c r="X243" s="14"/>
      <c r="Y243" s="14"/>
      <c r="Z243" s="14"/>
      <c r="AA243" s="14"/>
      <c r="AB243" s="14"/>
      <c r="AC243" s="14"/>
      <c r="AD243" s="14"/>
      <c r="AE243" s="14"/>
      <c r="AT243" s="253" t="s">
        <v>163</v>
      </c>
      <c r="AU243" s="253" t="s">
        <v>81</v>
      </c>
      <c r="AV243" s="14" t="s">
        <v>81</v>
      </c>
      <c r="AW243" s="14" t="s">
        <v>33</v>
      </c>
      <c r="AX243" s="14" t="s">
        <v>79</v>
      </c>
      <c r="AY243" s="253" t="s">
        <v>152</v>
      </c>
    </row>
    <row r="244" s="12" customFormat="1" ht="22.8" customHeight="1">
      <c r="A244" s="12"/>
      <c r="B244" s="198"/>
      <c r="C244" s="199"/>
      <c r="D244" s="200" t="s">
        <v>71</v>
      </c>
      <c r="E244" s="212" t="s">
        <v>639</v>
      </c>
      <c r="F244" s="212" t="s">
        <v>640</v>
      </c>
      <c r="G244" s="199"/>
      <c r="H244" s="199"/>
      <c r="I244" s="202"/>
      <c r="J244" s="213">
        <f>BK244</f>
        <v>0</v>
      </c>
      <c r="K244" s="199"/>
      <c r="L244" s="204"/>
      <c r="M244" s="205"/>
      <c r="N244" s="206"/>
      <c r="O244" s="206"/>
      <c r="P244" s="207">
        <f>SUM(P245:P246)</f>
        <v>0</v>
      </c>
      <c r="Q244" s="206"/>
      <c r="R244" s="207">
        <f>SUM(R245:R246)</f>
        <v>0</v>
      </c>
      <c r="S244" s="206"/>
      <c r="T244" s="208">
        <f>SUM(T245:T246)</f>
        <v>0</v>
      </c>
      <c r="U244" s="12"/>
      <c r="V244" s="12"/>
      <c r="W244" s="12"/>
      <c r="X244" s="12"/>
      <c r="Y244" s="12"/>
      <c r="Z244" s="12"/>
      <c r="AA244" s="12"/>
      <c r="AB244" s="12"/>
      <c r="AC244" s="12"/>
      <c r="AD244" s="12"/>
      <c r="AE244" s="12"/>
      <c r="AR244" s="209" t="s">
        <v>79</v>
      </c>
      <c r="AT244" s="210" t="s">
        <v>71</v>
      </c>
      <c r="AU244" s="210" t="s">
        <v>79</v>
      </c>
      <c r="AY244" s="209" t="s">
        <v>152</v>
      </c>
      <c r="BK244" s="211">
        <f>SUM(BK245:BK246)</f>
        <v>0</v>
      </c>
    </row>
    <row r="245" s="2" customFormat="1" ht="33" customHeight="1">
      <c r="A245" s="40"/>
      <c r="B245" s="41"/>
      <c r="C245" s="214" t="s">
        <v>505</v>
      </c>
      <c r="D245" s="214" t="s">
        <v>154</v>
      </c>
      <c r="E245" s="215" t="s">
        <v>944</v>
      </c>
      <c r="F245" s="216" t="s">
        <v>945</v>
      </c>
      <c r="G245" s="217" t="s">
        <v>282</v>
      </c>
      <c r="H245" s="218">
        <v>62.704000000000001</v>
      </c>
      <c r="I245" s="219"/>
      <c r="J245" s="220">
        <f>ROUND(I245*H245,2)</f>
        <v>0</v>
      </c>
      <c r="K245" s="216" t="s">
        <v>158</v>
      </c>
      <c r="L245" s="46"/>
      <c r="M245" s="221" t="s">
        <v>19</v>
      </c>
      <c r="N245" s="222" t="s">
        <v>43</v>
      </c>
      <c r="O245" s="86"/>
      <c r="P245" s="223">
        <f>O245*H245</f>
        <v>0</v>
      </c>
      <c r="Q245" s="223">
        <v>0</v>
      </c>
      <c r="R245" s="223">
        <f>Q245*H245</f>
        <v>0</v>
      </c>
      <c r="S245" s="223">
        <v>0</v>
      </c>
      <c r="T245" s="224">
        <f>S245*H245</f>
        <v>0</v>
      </c>
      <c r="U245" s="40"/>
      <c r="V245" s="40"/>
      <c r="W245" s="40"/>
      <c r="X245" s="40"/>
      <c r="Y245" s="40"/>
      <c r="Z245" s="40"/>
      <c r="AA245" s="40"/>
      <c r="AB245" s="40"/>
      <c r="AC245" s="40"/>
      <c r="AD245" s="40"/>
      <c r="AE245" s="40"/>
      <c r="AR245" s="225" t="s">
        <v>159</v>
      </c>
      <c r="AT245" s="225" t="s">
        <v>154</v>
      </c>
      <c r="AU245" s="225" t="s">
        <v>81</v>
      </c>
      <c r="AY245" s="19" t="s">
        <v>152</v>
      </c>
      <c r="BE245" s="226">
        <f>IF(N245="základní",J245,0)</f>
        <v>0</v>
      </c>
      <c r="BF245" s="226">
        <f>IF(N245="snížená",J245,0)</f>
        <v>0</v>
      </c>
      <c r="BG245" s="226">
        <f>IF(N245="zákl. přenesená",J245,0)</f>
        <v>0</v>
      </c>
      <c r="BH245" s="226">
        <f>IF(N245="sníž. přenesená",J245,0)</f>
        <v>0</v>
      </c>
      <c r="BI245" s="226">
        <f>IF(N245="nulová",J245,0)</f>
        <v>0</v>
      </c>
      <c r="BJ245" s="19" t="s">
        <v>79</v>
      </c>
      <c r="BK245" s="226">
        <f>ROUND(I245*H245,2)</f>
        <v>0</v>
      </c>
      <c r="BL245" s="19" t="s">
        <v>159</v>
      </c>
      <c r="BM245" s="225" t="s">
        <v>946</v>
      </c>
    </row>
    <row r="246" s="2" customFormat="1">
      <c r="A246" s="40"/>
      <c r="B246" s="41"/>
      <c r="C246" s="42"/>
      <c r="D246" s="227" t="s">
        <v>161</v>
      </c>
      <c r="E246" s="42"/>
      <c r="F246" s="228" t="s">
        <v>947</v>
      </c>
      <c r="G246" s="42"/>
      <c r="H246" s="42"/>
      <c r="I246" s="229"/>
      <c r="J246" s="42"/>
      <c r="K246" s="42"/>
      <c r="L246" s="46"/>
      <c r="M246" s="230"/>
      <c r="N246" s="231"/>
      <c r="O246" s="86"/>
      <c r="P246" s="86"/>
      <c r="Q246" s="86"/>
      <c r="R246" s="86"/>
      <c r="S246" s="86"/>
      <c r="T246" s="87"/>
      <c r="U246" s="40"/>
      <c r="V246" s="40"/>
      <c r="W246" s="40"/>
      <c r="X246" s="40"/>
      <c r="Y246" s="40"/>
      <c r="Z246" s="40"/>
      <c r="AA246" s="40"/>
      <c r="AB246" s="40"/>
      <c r="AC246" s="40"/>
      <c r="AD246" s="40"/>
      <c r="AE246" s="40"/>
      <c r="AT246" s="19" t="s">
        <v>161</v>
      </c>
      <c r="AU246" s="19" t="s">
        <v>81</v>
      </c>
    </row>
    <row r="247" s="12" customFormat="1" ht="25.92" customHeight="1">
      <c r="A247" s="12"/>
      <c r="B247" s="198"/>
      <c r="C247" s="199"/>
      <c r="D247" s="200" t="s">
        <v>71</v>
      </c>
      <c r="E247" s="201" t="s">
        <v>646</v>
      </c>
      <c r="F247" s="201" t="s">
        <v>647</v>
      </c>
      <c r="G247" s="199"/>
      <c r="H247" s="199"/>
      <c r="I247" s="202"/>
      <c r="J247" s="203">
        <f>BK247</f>
        <v>0</v>
      </c>
      <c r="K247" s="199"/>
      <c r="L247" s="204"/>
      <c r="M247" s="205"/>
      <c r="N247" s="206"/>
      <c r="O247" s="206"/>
      <c r="P247" s="207">
        <f>P248</f>
        <v>0</v>
      </c>
      <c r="Q247" s="206"/>
      <c r="R247" s="207">
        <f>R248</f>
        <v>0.012</v>
      </c>
      <c r="S247" s="206"/>
      <c r="T247" s="208">
        <f>T248</f>
        <v>0</v>
      </c>
      <c r="U247" s="12"/>
      <c r="V247" s="12"/>
      <c r="W247" s="12"/>
      <c r="X247" s="12"/>
      <c r="Y247" s="12"/>
      <c r="Z247" s="12"/>
      <c r="AA247" s="12"/>
      <c r="AB247" s="12"/>
      <c r="AC247" s="12"/>
      <c r="AD247" s="12"/>
      <c r="AE247" s="12"/>
      <c r="AR247" s="209" t="s">
        <v>81</v>
      </c>
      <c r="AT247" s="210" t="s">
        <v>71</v>
      </c>
      <c r="AU247" s="210" t="s">
        <v>72</v>
      </c>
      <c r="AY247" s="209" t="s">
        <v>152</v>
      </c>
      <c r="BK247" s="211">
        <f>BK248</f>
        <v>0</v>
      </c>
    </row>
    <row r="248" s="12" customFormat="1" ht="22.8" customHeight="1">
      <c r="A248" s="12"/>
      <c r="B248" s="198"/>
      <c r="C248" s="199"/>
      <c r="D248" s="200" t="s">
        <v>71</v>
      </c>
      <c r="E248" s="212" t="s">
        <v>948</v>
      </c>
      <c r="F248" s="212" t="s">
        <v>949</v>
      </c>
      <c r="G248" s="199"/>
      <c r="H248" s="199"/>
      <c r="I248" s="202"/>
      <c r="J248" s="213">
        <f>BK248</f>
        <v>0</v>
      </c>
      <c r="K248" s="199"/>
      <c r="L248" s="204"/>
      <c r="M248" s="205"/>
      <c r="N248" s="206"/>
      <c r="O248" s="206"/>
      <c r="P248" s="207">
        <f>SUM(P249:P252)</f>
        <v>0</v>
      </c>
      <c r="Q248" s="206"/>
      <c r="R248" s="207">
        <f>SUM(R249:R252)</f>
        <v>0.012</v>
      </c>
      <c r="S248" s="206"/>
      <c r="T248" s="208">
        <f>SUM(T249:T252)</f>
        <v>0</v>
      </c>
      <c r="U248" s="12"/>
      <c r="V248" s="12"/>
      <c r="W248" s="12"/>
      <c r="X248" s="12"/>
      <c r="Y248" s="12"/>
      <c r="Z248" s="12"/>
      <c r="AA248" s="12"/>
      <c r="AB248" s="12"/>
      <c r="AC248" s="12"/>
      <c r="AD248" s="12"/>
      <c r="AE248" s="12"/>
      <c r="AR248" s="209" t="s">
        <v>81</v>
      </c>
      <c r="AT248" s="210" t="s">
        <v>71</v>
      </c>
      <c r="AU248" s="210" t="s">
        <v>79</v>
      </c>
      <c r="AY248" s="209" t="s">
        <v>152</v>
      </c>
      <c r="BK248" s="211">
        <f>SUM(BK249:BK252)</f>
        <v>0</v>
      </c>
    </row>
    <row r="249" s="2" customFormat="1" ht="16.5" customHeight="1">
      <c r="A249" s="40"/>
      <c r="B249" s="41"/>
      <c r="C249" s="214" t="s">
        <v>511</v>
      </c>
      <c r="D249" s="214" t="s">
        <v>154</v>
      </c>
      <c r="E249" s="215" t="s">
        <v>950</v>
      </c>
      <c r="F249" s="216" t="s">
        <v>951</v>
      </c>
      <c r="G249" s="217" t="s">
        <v>157</v>
      </c>
      <c r="H249" s="218">
        <v>8</v>
      </c>
      <c r="I249" s="219"/>
      <c r="J249" s="220">
        <f>ROUND(I249*H249,2)</f>
        <v>0</v>
      </c>
      <c r="K249" s="216" t="s">
        <v>158</v>
      </c>
      <c r="L249" s="46"/>
      <c r="M249" s="221" t="s">
        <v>19</v>
      </c>
      <c r="N249" s="222" t="s">
        <v>43</v>
      </c>
      <c r="O249" s="86"/>
      <c r="P249" s="223">
        <f>O249*H249</f>
        <v>0</v>
      </c>
      <c r="Q249" s="223">
        <v>0.0015</v>
      </c>
      <c r="R249" s="223">
        <f>Q249*H249</f>
        <v>0.012</v>
      </c>
      <c r="S249" s="223">
        <v>0</v>
      </c>
      <c r="T249" s="224">
        <f>S249*H249</f>
        <v>0</v>
      </c>
      <c r="U249" s="40"/>
      <c r="V249" s="40"/>
      <c r="W249" s="40"/>
      <c r="X249" s="40"/>
      <c r="Y249" s="40"/>
      <c r="Z249" s="40"/>
      <c r="AA249" s="40"/>
      <c r="AB249" s="40"/>
      <c r="AC249" s="40"/>
      <c r="AD249" s="40"/>
      <c r="AE249" s="40"/>
      <c r="AR249" s="225" t="s">
        <v>253</v>
      </c>
      <c r="AT249" s="225" t="s">
        <v>154</v>
      </c>
      <c r="AU249" s="225" t="s">
        <v>81</v>
      </c>
      <c r="AY249" s="19" t="s">
        <v>152</v>
      </c>
      <c r="BE249" s="226">
        <f>IF(N249="základní",J249,0)</f>
        <v>0</v>
      </c>
      <c r="BF249" s="226">
        <f>IF(N249="snížená",J249,0)</f>
        <v>0</v>
      </c>
      <c r="BG249" s="226">
        <f>IF(N249="zákl. přenesená",J249,0)</f>
        <v>0</v>
      </c>
      <c r="BH249" s="226">
        <f>IF(N249="sníž. přenesená",J249,0)</f>
        <v>0</v>
      </c>
      <c r="BI249" s="226">
        <f>IF(N249="nulová",J249,0)</f>
        <v>0</v>
      </c>
      <c r="BJ249" s="19" t="s">
        <v>79</v>
      </c>
      <c r="BK249" s="226">
        <f>ROUND(I249*H249,2)</f>
        <v>0</v>
      </c>
      <c r="BL249" s="19" t="s">
        <v>253</v>
      </c>
      <c r="BM249" s="225" t="s">
        <v>952</v>
      </c>
    </row>
    <row r="250" s="2" customFormat="1">
      <c r="A250" s="40"/>
      <c r="B250" s="41"/>
      <c r="C250" s="42"/>
      <c r="D250" s="227" t="s">
        <v>161</v>
      </c>
      <c r="E250" s="42"/>
      <c r="F250" s="228" t="s">
        <v>953</v>
      </c>
      <c r="G250" s="42"/>
      <c r="H250" s="42"/>
      <c r="I250" s="229"/>
      <c r="J250" s="42"/>
      <c r="K250" s="42"/>
      <c r="L250" s="46"/>
      <c r="M250" s="230"/>
      <c r="N250" s="231"/>
      <c r="O250" s="86"/>
      <c r="P250" s="86"/>
      <c r="Q250" s="86"/>
      <c r="R250" s="86"/>
      <c r="S250" s="86"/>
      <c r="T250" s="87"/>
      <c r="U250" s="40"/>
      <c r="V250" s="40"/>
      <c r="W250" s="40"/>
      <c r="X250" s="40"/>
      <c r="Y250" s="40"/>
      <c r="Z250" s="40"/>
      <c r="AA250" s="40"/>
      <c r="AB250" s="40"/>
      <c r="AC250" s="40"/>
      <c r="AD250" s="40"/>
      <c r="AE250" s="40"/>
      <c r="AT250" s="19" t="s">
        <v>161</v>
      </c>
      <c r="AU250" s="19" t="s">
        <v>81</v>
      </c>
    </row>
    <row r="251" s="2" customFormat="1" ht="24.15" customHeight="1">
      <c r="A251" s="40"/>
      <c r="B251" s="41"/>
      <c r="C251" s="214" t="s">
        <v>517</v>
      </c>
      <c r="D251" s="214" t="s">
        <v>154</v>
      </c>
      <c r="E251" s="215" t="s">
        <v>954</v>
      </c>
      <c r="F251" s="216" t="s">
        <v>955</v>
      </c>
      <c r="G251" s="217" t="s">
        <v>282</v>
      </c>
      <c r="H251" s="218">
        <v>0.10000000000000001</v>
      </c>
      <c r="I251" s="219"/>
      <c r="J251" s="220">
        <f>ROUND(I251*H251,2)</f>
        <v>0</v>
      </c>
      <c r="K251" s="216" t="s">
        <v>158</v>
      </c>
      <c r="L251" s="46"/>
      <c r="M251" s="221" t="s">
        <v>19</v>
      </c>
      <c r="N251" s="222" t="s">
        <v>43</v>
      </c>
      <c r="O251" s="86"/>
      <c r="P251" s="223">
        <f>O251*H251</f>
        <v>0</v>
      </c>
      <c r="Q251" s="223">
        <v>0</v>
      </c>
      <c r="R251" s="223">
        <f>Q251*H251</f>
        <v>0</v>
      </c>
      <c r="S251" s="223">
        <v>0</v>
      </c>
      <c r="T251" s="224">
        <f>S251*H251</f>
        <v>0</v>
      </c>
      <c r="U251" s="40"/>
      <c r="V251" s="40"/>
      <c r="W251" s="40"/>
      <c r="X251" s="40"/>
      <c r="Y251" s="40"/>
      <c r="Z251" s="40"/>
      <c r="AA251" s="40"/>
      <c r="AB251" s="40"/>
      <c r="AC251" s="40"/>
      <c r="AD251" s="40"/>
      <c r="AE251" s="40"/>
      <c r="AR251" s="225" t="s">
        <v>253</v>
      </c>
      <c r="AT251" s="225" t="s">
        <v>154</v>
      </c>
      <c r="AU251" s="225" t="s">
        <v>81</v>
      </c>
      <c r="AY251" s="19" t="s">
        <v>152</v>
      </c>
      <c r="BE251" s="226">
        <f>IF(N251="základní",J251,0)</f>
        <v>0</v>
      </c>
      <c r="BF251" s="226">
        <f>IF(N251="snížená",J251,0)</f>
        <v>0</v>
      </c>
      <c r="BG251" s="226">
        <f>IF(N251="zákl. přenesená",J251,0)</f>
        <v>0</v>
      </c>
      <c r="BH251" s="226">
        <f>IF(N251="sníž. přenesená",J251,0)</f>
        <v>0</v>
      </c>
      <c r="BI251" s="226">
        <f>IF(N251="nulová",J251,0)</f>
        <v>0</v>
      </c>
      <c r="BJ251" s="19" t="s">
        <v>79</v>
      </c>
      <c r="BK251" s="226">
        <f>ROUND(I251*H251,2)</f>
        <v>0</v>
      </c>
      <c r="BL251" s="19" t="s">
        <v>253</v>
      </c>
      <c r="BM251" s="225" t="s">
        <v>956</v>
      </c>
    </row>
    <row r="252" s="2" customFormat="1">
      <c r="A252" s="40"/>
      <c r="B252" s="41"/>
      <c r="C252" s="42"/>
      <c r="D252" s="227" t="s">
        <v>161</v>
      </c>
      <c r="E252" s="42"/>
      <c r="F252" s="228" t="s">
        <v>957</v>
      </c>
      <c r="G252" s="42"/>
      <c r="H252" s="42"/>
      <c r="I252" s="229"/>
      <c r="J252" s="42"/>
      <c r="K252" s="42"/>
      <c r="L252" s="46"/>
      <c r="M252" s="230"/>
      <c r="N252" s="231"/>
      <c r="O252" s="86"/>
      <c r="P252" s="86"/>
      <c r="Q252" s="86"/>
      <c r="R252" s="86"/>
      <c r="S252" s="86"/>
      <c r="T252" s="87"/>
      <c r="U252" s="40"/>
      <c r="V252" s="40"/>
      <c r="W252" s="40"/>
      <c r="X252" s="40"/>
      <c r="Y252" s="40"/>
      <c r="Z252" s="40"/>
      <c r="AA252" s="40"/>
      <c r="AB252" s="40"/>
      <c r="AC252" s="40"/>
      <c r="AD252" s="40"/>
      <c r="AE252" s="40"/>
      <c r="AT252" s="19" t="s">
        <v>161</v>
      </c>
      <c r="AU252" s="19" t="s">
        <v>81</v>
      </c>
    </row>
    <row r="253" s="12" customFormat="1" ht="25.92" customHeight="1">
      <c r="A253" s="12"/>
      <c r="B253" s="198"/>
      <c r="C253" s="199"/>
      <c r="D253" s="200" t="s">
        <v>71</v>
      </c>
      <c r="E253" s="201" t="s">
        <v>676</v>
      </c>
      <c r="F253" s="201" t="s">
        <v>677</v>
      </c>
      <c r="G253" s="199"/>
      <c r="H253" s="199"/>
      <c r="I253" s="202"/>
      <c r="J253" s="203">
        <f>BK253</f>
        <v>0</v>
      </c>
      <c r="K253" s="199"/>
      <c r="L253" s="204"/>
      <c r="M253" s="205"/>
      <c r="N253" s="206"/>
      <c r="O253" s="206"/>
      <c r="P253" s="207">
        <f>P254+P260</f>
        <v>0</v>
      </c>
      <c r="Q253" s="206"/>
      <c r="R253" s="207">
        <f>R254+R260</f>
        <v>0</v>
      </c>
      <c r="S253" s="206"/>
      <c r="T253" s="208">
        <f>T254+T260</f>
        <v>0</v>
      </c>
      <c r="U253" s="12"/>
      <c r="V253" s="12"/>
      <c r="W253" s="12"/>
      <c r="X253" s="12"/>
      <c r="Y253" s="12"/>
      <c r="Z253" s="12"/>
      <c r="AA253" s="12"/>
      <c r="AB253" s="12"/>
      <c r="AC253" s="12"/>
      <c r="AD253" s="12"/>
      <c r="AE253" s="12"/>
      <c r="AR253" s="209" t="s">
        <v>179</v>
      </c>
      <c r="AT253" s="210" t="s">
        <v>71</v>
      </c>
      <c r="AU253" s="210" t="s">
        <v>72</v>
      </c>
      <c r="AY253" s="209" t="s">
        <v>152</v>
      </c>
      <c r="BK253" s="211">
        <f>BK254+BK260</f>
        <v>0</v>
      </c>
    </row>
    <row r="254" s="12" customFormat="1" ht="22.8" customHeight="1">
      <c r="A254" s="12"/>
      <c r="B254" s="198"/>
      <c r="C254" s="199"/>
      <c r="D254" s="200" t="s">
        <v>71</v>
      </c>
      <c r="E254" s="212" t="s">
        <v>678</v>
      </c>
      <c r="F254" s="212" t="s">
        <v>679</v>
      </c>
      <c r="G254" s="199"/>
      <c r="H254" s="199"/>
      <c r="I254" s="202"/>
      <c r="J254" s="213">
        <f>BK254</f>
        <v>0</v>
      </c>
      <c r="K254" s="199"/>
      <c r="L254" s="204"/>
      <c r="M254" s="205"/>
      <c r="N254" s="206"/>
      <c r="O254" s="206"/>
      <c r="P254" s="207">
        <f>SUM(P255:P259)</f>
        <v>0</v>
      </c>
      <c r="Q254" s="206"/>
      <c r="R254" s="207">
        <f>SUM(R255:R259)</f>
        <v>0</v>
      </c>
      <c r="S254" s="206"/>
      <c r="T254" s="208">
        <f>SUM(T255:T259)</f>
        <v>0</v>
      </c>
      <c r="U254" s="12"/>
      <c r="V254" s="12"/>
      <c r="W254" s="12"/>
      <c r="X254" s="12"/>
      <c r="Y254" s="12"/>
      <c r="Z254" s="12"/>
      <c r="AA254" s="12"/>
      <c r="AB254" s="12"/>
      <c r="AC254" s="12"/>
      <c r="AD254" s="12"/>
      <c r="AE254" s="12"/>
      <c r="AR254" s="209" t="s">
        <v>179</v>
      </c>
      <c r="AT254" s="210" t="s">
        <v>71</v>
      </c>
      <c r="AU254" s="210" t="s">
        <v>79</v>
      </c>
      <c r="AY254" s="209" t="s">
        <v>152</v>
      </c>
      <c r="BK254" s="211">
        <f>SUM(BK255:BK259)</f>
        <v>0</v>
      </c>
    </row>
    <row r="255" s="2" customFormat="1" ht="16.5" customHeight="1">
      <c r="A255" s="40"/>
      <c r="B255" s="41"/>
      <c r="C255" s="214" t="s">
        <v>523</v>
      </c>
      <c r="D255" s="214" t="s">
        <v>154</v>
      </c>
      <c r="E255" s="215" t="s">
        <v>681</v>
      </c>
      <c r="F255" s="216" t="s">
        <v>682</v>
      </c>
      <c r="G255" s="217" t="s">
        <v>683</v>
      </c>
      <c r="H255" s="218">
        <v>1</v>
      </c>
      <c r="I255" s="219"/>
      <c r="J255" s="220">
        <f>ROUND(I255*H255,2)</f>
        <v>0</v>
      </c>
      <c r="K255" s="216" t="s">
        <v>19</v>
      </c>
      <c r="L255" s="46"/>
      <c r="M255" s="221" t="s">
        <v>19</v>
      </c>
      <c r="N255" s="222" t="s">
        <v>43</v>
      </c>
      <c r="O255" s="86"/>
      <c r="P255" s="223">
        <f>O255*H255</f>
        <v>0</v>
      </c>
      <c r="Q255" s="223">
        <v>0</v>
      </c>
      <c r="R255" s="223">
        <f>Q255*H255</f>
        <v>0</v>
      </c>
      <c r="S255" s="223">
        <v>0</v>
      </c>
      <c r="T255" s="224">
        <f>S255*H255</f>
        <v>0</v>
      </c>
      <c r="U255" s="40"/>
      <c r="V255" s="40"/>
      <c r="W255" s="40"/>
      <c r="X255" s="40"/>
      <c r="Y255" s="40"/>
      <c r="Z255" s="40"/>
      <c r="AA255" s="40"/>
      <c r="AB255" s="40"/>
      <c r="AC255" s="40"/>
      <c r="AD255" s="40"/>
      <c r="AE255" s="40"/>
      <c r="AR255" s="225" t="s">
        <v>684</v>
      </c>
      <c r="AT255" s="225" t="s">
        <v>154</v>
      </c>
      <c r="AU255" s="225" t="s">
        <v>81</v>
      </c>
      <c r="AY255" s="19" t="s">
        <v>152</v>
      </c>
      <c r="BE255" s="226">
        <f>IF(N255="základní",J255,0)</f>
        <v>0</v>
      </c>
      <c r="BF255" s="226">
        <f>IF(N255="snížená",J255,0)</f>
        <v>0</v>
      </c>
      <c r="BG255" s="226">
        <f>IF(N255="zákl. přenesená",J255,0)</f>
        <v>0</v>
      </c>
      <c r="BH255" s="226">
        <f>IF(N255="sníž. přenesená",J255,0)</f>
        <v>0</v>
      </c>
      <c r="BI255" s="226">
        <f>IF(N255="nulová",J255,0)</f>
        <v>0</v>
      </c>
      <c r="BJ255" s="19" t="s">
        <v>79</v>
      </c>
      <c r="BK255" s="226">
        <f>ROUND(I255*H255,2)</f>
        <v>0</v>
      </c>
      <c r="BL255" s="19" t="s">
        <v>684</v>
      </c>
      <c r="BM255" s="225" t="s">
        <v>1358</v>
      </c>
    </row>
    <row r="256" s="2" customFormat="1" ht="16.5" customHeight="1">
      <c r="A256" s="40"/>
      <c r="B256" s="41"/>
      <c r="C256" s="214" t="s">
        <v>528</v>
      </c>
      <c r="D256" s="214" t="s">
        <v>154</v>
      </c>
      <c r="E256" s="215" t="s">
        <v>693</v>
      </c>
      <c r="F256" s="216" t="s">
        <v>694</v>
      </c>
      <c r="G256" s="217" t="s">
        <v>689</v>
      </c>
      <c r="H256" s="218">
        <v>20</v>
      </c>
      <c r="I256" s="219"/>
      <c r="J256" s="220">
        <f>ROUND(I256*H256,2)</f>
        <v>0</v>
      </c>
      <c r="K256" s="216" t="s">
        <v>19</v>
      </c>
      <c r="L256" s="46"/>
      <c r="M256" s="221" t="s">
        <v>19</v>
      </c>
      <c r="N256" s="222" t="s">
        <v>43</v>
      </c>
      <c r="O256" s="86"/>
      <c r="P256" s="223">
        <f>O256*H256</f>
        <v>0</v>
      </c>
      <c r="Q256" s="223">
        <v>0</v>
      </c>
      <c r="R256" s="223">
        <f>Q256*H256</f>
        <v>0</v>
      </c>
      <c r="S256" s="223">
        <v>0</v>
      </c>
      <c r="T256" s="224">
        <f>S256*H256</f>
        <v>0</v>
      </c>
      <c r="U256" s="40"/>
      <c r="V256" s="40"/>
      <c r="W256" s="40"/>
      <c r="X256" s="40"/>
      <c r="Y256" s="40"/>
      <c r="Z256" s="40"/>
      <c r="AA256" s="40"/>
      <c r="AB256" s="40"/>
      <c r="AC256" s="40"/>
      <c r="AD256" s="40"/>
      <c r="AE256" s="40"/>
      <c r="AR256" s="225" t="s">
        <v>684</v>
      </c>
      <c r="AT256" s="225" t="s">
        <v>154</v>
      </c>
      <c r="AU256" s="225" t="s">
        <v>81</v>
      </c>
      <c r="AY256" s="19" t="s">
        <v>152</v>
      </c>
      <c r="BE256" s="226">
        <f>IF(N256="základní",J256,0)</f>
        <v>0</v>
      </c>
      <c r="BF256" s="226">
        <f>IF(N256="snížená",J256,0)</f>
        <v>0</v>
      </c>
      <c r="BG256" s="226">
        <f>IF(N256="zákl. přenesená",J256,0)</f>
        <v>0</v>
      </c>
      <c r="BH256" s="226">
        <f>IF(N256="sníž. přenesená",J256,0)</f>
        <v>0</v>
      </c>
      <c r="BI256" s="226">
        <f>IF(N256="nulová",J256,0)</f>
        <v>0</v>
      </c>
      <c r="BJ256" s="19" t="s">
        <v>79</v>
      </c>
      <c r="BK256" s="226">
        <f>ROUND(I256*H256,2)</f>
        <v>0</v>
      </c>
      <c r="BL256" s="19" t="s">
        <v>684</v>
      </c>
      <c r="BM256" s="225" t="s">
        <v>1359</v>
      </c>
    </row>
    <row r="257" s="13" customFormat="1">
      <c r="A257" s="13"/>
      <c r="B257" s="232"/>
      <c r="C257" s="233"/>
      <c r="D257" s="234" t="s">
        <v>163</v>
      </c>
      <c r="E257" s="235" t="s">
        <v>19</v>
      </c>
      <c r="F257" s="236" t="s">
        <v>696</v>
      </c>
      <c r="G257" s="233"/>
      <c r="H257" s="235" t="s">
        <v>19</v>
      </c>
      <c r="I257" s="237"/>
      <c r="J257" s="233"/>
      <c r="K257" s="233"/>
      <c r="L257" s="238"/>
      <c r="M257" s="239"/>
      <c r="N257" s="240"/>
      <c r="O257" s="240"/>
      <c r="P257" s="240"/>
      <c r="Q257" s="240"/>
      <c r="R257" s="240"/>
      <c r="S257" s="240"/>
      <c r="T257" s="241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T257" s="242" t="s">
        <v>163</v>
      </c>
      <c r="AU257" s="242" t="s">
        <v>81</v>
      </c>
      <c r="AV257" s="13" t="s">
        <v>79</v>
      </c>
      <c r="AW257" s="13" t="s">
        <v>33</v>
      </c>
      <c r="AX257" s="13" t="s">
        <v>72</v>
      </c>
      <c r="AY257" s="242" t="s">
        <v>152</v>
      </c>
    </row>
    <row r="258" s="14" customFormat="1">
      <c r="A258" s="14"/>
      <c r="B258" s="243"/>
      <c r="C258" s="244"/>
      <c r="D258" s="234" t="s">
        <v>163</v>
      </c>
      <c r="E258" s="245" t="s">
        <v>19</v>
      </c>
      <c r="F258" s="246" t="s">
        <v>165</v>
      </c>
      <c r="G258" s="244"/>
      <c r="H258" s="247">
        <v>20</v>
      </c>
      <c r="I258" s="248"/>
      <c r="J258" s="244"/>
      <c r="K258" s="244"/>
      <c r="L258" s="249"/>
      <c r="M258" s="250"/>
      <c r="N258" s="251"/>
      <c r="O258" s="251"/>
      <c r="P258" s="251"/>
      <c r="Q258" s="251"/>
      <c r="R258" s="251"/>
      <c r="S258" s="251"/>
      <c r="T258" s="252"/>
      <c r="U258" s="14"/>
      <c r="V258" s="14"/>
      <c r="W258" s="14"/>
      <c r="X258" s="14"/>
      <c r="Y258" s="14"/>
      <c r="Z258" s="14"/>
      <c r="AA258" s="14"/>
      <c r="AB258" s="14"/>
      <c r="AC258" s="14"/>
      <c r="AD258" s="14"/>
      <c r="AE258" s="14"/>
      <c r="AT258" s="253" t="s">
        <v>163</v>
      </c>
      <c r="AU258" s="253" t="s">
        <v>81</v>
      </c>
      <c r="AV258" s="14" t="s">
        <v>81</v>
      </c>
      <c r="AW258" s="14" t="s">
        <v>33</v>
      </c>
      <c r="AX258" s="14" t="s">
        <v>79</v>
      </c>
      <c r="AY258" s="253" t="s">
        <v>152</v>
      </c>
    </row>
    <row r="259" s="2" customFormat="1" ht="16.5" customHeight="1">
      <c r="A259" s="40"/>
      <c r="B259" s="41"/>
      <c r="C259" s="214" t="s">
        <v>533</v>
      </c>
      <c r="D259" s="214" t="s">
        <v>154</v>
      </c>
      <c r="E259" s="215" t="s">
        <v>698</v>
      </c>
      <c r="F259" s="216" t="s">
        <v>699</v>
      </c>
      <c r="G259" s="217" t="s">
        <v>683</v>
      </c>
      <c r="H259" s="218">
        <v>1</v>
      </c>
      <c r="I259" s="219"/>
      <c r="J259" s="220">
        <f>ROUND(I259*H259,2)</f>
        <v>0</v>
      </c>
      <c r="K259" s="216" t="s">
        <v>19</v>
      </c>
      <c r="L259" s="46"/>
      <c r="M259" s="221" t="s">
        <v>19</v>
      </c>
      <c r="N259" s="222" t="s">
        <v>43</v>
      </c>
      <c r="O259" s="86"/>
      <c r="P259" s="223">
        <f>O259*H259</f>
        <v>0</v>
      </c>
      <c r="Q259" s="223">
        <v>0</v>
      </c>
      <c r="R259" s="223">
        <f>Q259*H259</f>
        <v>0</v>
      </c>
      <c r="S259" s="223">
        <v>0</v>
      </c>
      <c r="T259" s="224">
        <f>S259*H259</f>
        <v>0</v>
      </c>
      <c r="U259" s="40"/>
      <c r="V259" s="40"/>
      <c r="W259" s="40"/>
      <c r="X259" s="40"/>
      <c r="Y259" s="40"/>
      <c r="Z259" s="40"/>
      <c r="AA259" s="40"/>
      <c r="AB259" s="40"/>
      <c r="AC259" s="40"/>
      <c r="AD259" s="40"/>
      <c r="AE259" s="40"/>
      <c r="AR259" s="225" t="s">
        <v>159</v>
      </c>
      <c r="AT259" s="225" t="s">
        <v>154</v>
      </c>
      <c r="AU259" s="225" t="s">
        <v>81</v>
      </c>
      <c r="AY259" s="19" t="s">
        <v>152</v>
      </c>
      <c r="BE259" s="226">
        <f>IF(N259="základní",J259,0)</f>
        <v>0</v>
      </c>
      <c r="BF259" s="226">
        <f>IF(N259="snížená",J259,0)</f>
        <v>0</v>
      </c>
      <c r="BG259" s="226">
        <f>IF(N259="zákl. přenesená",J259,0)</f>
        <v>0</v>
      </c>
      <c r="BH259" s="226">
        <f>IF(N259="sníž. přenesená",J259,0)</f>
        <v>0</v>
      </c>
      <c r="BI259" s="226">
        <f>IF(N259="nulová",J259,0)</f>
        <v>0</v>
      </c>
      <c r="BJ259" s="19" t="s">
        <v>79</v>
      </c>
      <c r="BK259" s="226">
        <f>ROUND(I259*H259,2)</f>
        <v>0</v>
      </c>
      <c r="BL259" s="19" t="s">
        <v>159</v>
      </c>
      <c r="BM259" s="225" t="s">
        <v>1360</v>
      </c>
    </row>
    <row r="260" s="12" customFormat="1" ht="22.8" customHeight="1">
      <c r="A260" s="12"/>
      <c r="B260" s="198"/>
      <c r="C260" s="199"/>
      <c r="D260" s="200" t="s">
        <v>71</v>
      </c>
      <c r="E260" s="212" t="s">
        <v>701</v>
      </c>
      <c r="F260" s="212" t="s">
        <v>702</v>
      </c>
      <c r="G260" s="199"/>
      <c r="H260" s="199"/>
      <c r="I260" s="202"/>
      <c r="J260" s="213">
        <f>BK260</f>
        <v>0</v>
      </c>
      <c r="K260" s="199"/>
      <c r="L260" s="204"/>
      <c r="M260" s="205"/>
      <c r="N260" s="206"/>
      <c r="O260" s="206"/>
      <c r="P260" s="207">
        <f>P261</f>
        <v>0</v>
      </c>
      <c r="Q260" s="206"/>
      <c r="R260" s="207">
        <f>R261</f>
        <v>0</v>
      </c>
      <c r="S260" s="206"/>
      <c r="T260" s="208">
        <f>T261</f>
        <v>0</v>
      </c>
      <c r="U260" s="12"/>
      <c r="V260" s="12"/>
      <c r="W260" s="12"/>
      <c r="X260" s="12"/>
      <c r="Y260" s="12"/>
      <c r="Z260" s="12"/>
      <c r="AA260" s="12"/>
      <c r="AB260" s="12"/>
      <c r="AC260" s="12"/>
      <c r="AD260" s="12"/>
      <c r="AE260" s="12"/>
      <c r="AR260" s="209" t="s">
        <v>179</v>
      </c>
      <c r="AT260" s="210" t="s">
        <v>71</v>
      </c>
      <c r="AU260" s="210" t="s">
        <v>79</v>
      </c>
      <c r="AY260" s="209" t="s">
        <v>152</v>
      </c>
      <c r="BK260" s="211">
        <f>BK261</f>
        <v>0</v>
      </c>
    </row>
    <row r="261" s="2" customFormat="1" ht="16.5" customHeight="1">
      <c r="A261" s="40"/>
      <c r="B261" s="41"/>
      <c r="C261" s="214" t="s">
        <v>540</v>
      </c>
      <c r="D261" s="214" t="s">
        <v>154</v>
      </c>
      <c r="E261" s="215" t="s">
        <v>704</v>
      </c>
      <c r="F261" s="216" t="s">
        <v>705</v>
      </c>
      <c r="G261" s="217" t="s">
        <v>706</v>
      </c>
      <c r="H261" s="218">
        <v>1</v>
      </c>
      <c r="I261" s="219"/>
      <c r="J261" s="220">
        <f>ROUND(I261*H261,2)</f>
        <v>0</v>
      </c>
      <c r="K261" s="216" t="s">
        <v>19</v>
      </c>
      <c r="L261" s="46"/>
      <c r="M261" s="275" t="s">
        <v>19</v>
      </c>
      <c r="N261" s="276" t="s">
        <v>43</v>
      </c>
      <c r="O261" s="277"/>
      <c r="P261" s="278">
        <f>O261*H261</f>
        <v>0</v>
      </c>
      <c r="Q261" s="278">
        <v>0</v>
      </c>
      <c r="R261" s="278">
        <f>Q261*H261</f>
        <v>0</v>
      </c>
      <c r="S261" s="278">
        <v>0</v>
      </c>
      <c r="T261" s="279">
        <f>S261*H261</f>
        <v>0</v>
      </c>
      <c r="U261" s="40"/>
      <c r="V261" s="40"/>
      <c r="W261" s="40"/>
      <c r="X261" s="40"/>
      <c r="Y261" s="40"/>
      <c r="Z261" s="40"/>
      <c r="AA261" s="40"/>
      <c r="AB261" s="40"/>
      <c r="AC261" s="40"/>
      <c r="AD261" s="40"/>
      <c r="AE261" s="40"/>
      <c r="AR261" s="225" t="s">
        <v>684</v>
      </c>
      <c r="AT261" s="225" t="s">
        <v>154</v>
      </c>
      <c r="AU261" s="225" t="s">
        <v>81</v>
      </c>
      <c r="AY261" s="19" t="s">
        <v>152</v>
      </c>
      <c r="BE261" s="226">
        <f>IF(N261="základní",J261,0)</f>
        <v>0</v>
      </c>
      <c r="BF261" s="226">
        <f>IF(N261="snížená",J261,0)</f>
        <v>0</v>
      </c>
      <c r="BG261" s="226">
        <f>IF(N261="zákl. přenesená",J261,0)</f>
        <v>0</v>
      </c>
      <c r="BH261" s="226">
        <f>IF(N261="sníž. přenesená",J261,0)</f>
        <v>0</v>
      </c>
      <c r="BI261" s="226">
        <f>IF(N261="nulová",J261,0)</f>
        <v>0</v>
      </c>
      <c r="BJ261" s="19" t="s">
        <v>79</v>
      </c>
      <c r="BK261" s="226">
        <f>ROUND(I261*H261,2)</f>
        <v>0</v>
      </c>
      <c r="BL261" s="19" t="s">
        <v>684</v>
      </c>
      <c r="BM261" s="225" t="s">
        <v>1361</v>
      </c>
    </row>
    <row r="262" s="2" customFormat="1" ht="6.96" customHeight="1">
      <c r="A262" s="40"/>
      <c r="B262" s="61"/>
      <c r="C262" s="62"/>
      <c r="D262" s="62"/>
      <c r="E262" s="62"/>
      <c r="F262" s="62"/>
      <c r="G262" s="62"/>
      <c r="H262" s="62"/>
      <c r="I262" s="62"/>
      <c r="J262" s="62"/>
      <c r="K262" s="62"/>
      <c r="L262" s="46"/>
      <c r="M262" s="40"/>
      <c r="O262" s="40"/>
      <c r="P262" s="40"/>
      <c r="Q262" s="40"/>
      <c r="R262" s="40"/>
      <c r="S262" s="40"/>
      <c r="T262" s="40"/>
      <c r="U262" s="40"/>
      <c r="V262" s="40"/>
      <c r="W262" s="40"/>
      <c r="X262" s="40"/>
      <c r="Y262" s="40"/>
      <c r="Z262" s="40"/>
      <c r="AA262" s="40"/>
      <c r="AB262" s="40"/>
      <c r="AC262" s="40"/>
      <c r="AD262" s="40"/>
      <c r="AE262" s="40"/>
    </row>
  </sheetData>
  <sheetProtection sheet="1" autoFilter="0" formatColumns="0" formatRows="0" objects="1" scenarios="1" spinCount="100000" saltValue="nGqhmi7lkDKMejmEos8fYCSg3bx+zj0gkWlgnkTiXQKZNYkwcu6Rd8p23lG7H68dppksuNwDfsKJoNUqBetCLA==" hashValue="++8jA0o8faWGSjil+fWtsA2j+DtdCQBG/ZDuld9NhbAxSOT1nb1pWEsG7+s0xnVppBrmz7goVJPHA9YR3P1CPw==" algorithmName="SHA-512" password="CD09"/>
  <autoFilter ref="C96:K261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85:H85"/>
    <mergeCell ref="E87:H87"/>
    <mergeCell ref="E89:H89"/>
    <mergeCell ref="L2:V2"/>
  </mergeCells>
  <hyperlinks>
    <hyperlink ref="F101" r:id="rId1" display="https://podminky.urs.cz/item/CS_URS_2024_01/131251102"/>
    <hyperlink ref="F106" r:id="rId2" display="https://podminky.urs.cz/item/CS_URS_2024_01/132254102"/>
    <hyperlink ref="F111" r:id="rId3" display="https://podminky.urs.cz/item/CS_URS_2024_01/151811131"/>
    <hyperlink ref="F116" r:id="rId4" display="https://podminky.urs.cz/item/CS_URS_2024_01/151811231"/>
    <hyperlink ref="F118" r:id="rId5" display="https://podminky.urs.cz/item/CS_URS_2024_01/162751117"/>
    <hyperlink ref="F121" r:id="rId6" display="https://podminky.urs.cz/item/CS_URS_2024_01/162751119"/>
    <hyperlink ref="F124" r:id="rId7" display="https://podminky.urs.cz/item/CS_URS_2024_01/167151111"/>
    <hyperlink ref="F127" r:id="rId8" display="https://podminky.urs.cz/item/CS_URS_2024_01/171201231"/>
    <hyperlink ref="F130" r:id="rId9" display="https://podminky.urs.cz/item/CS_URS_2024_01/171251201"/>
    <hyperlink ref="F133" r:id="rId10" display="https://podminky.urs.cz/item/CS_URS_2024_01/174101101"/>
    <hyperlink ref="F137" r:id="rId11" display="https://podminky.urs.cz/item/CS_URS_2024_01/175151101"/>
    <hyperlink ref="F145" r:id="rId12" display="https://podminky.urs.cz/item/CS_URS_2024_01/451572111"/>
    <hyperlink ref="F151" r:id="rId13" display="https://podminky.urs.cz/item/CS_URS_2024_01/890411811"/>
    <hyperlink ref="F154" r:id="rId14" display="https://podminky.urs.cz/item/CS_URS_2024_01/871310330"/>
    <hyperlink ref="F159" r:id="rId15" display="https://podminky.urs.cz/item/CS_URS_2024_01/871350330"/>
    <hyperlink ref="F164" r:id="rId16" display="https://podminky.urs.cz/item/CS_URS_2024_01/871360330"/>
    <hyperlink ref="F168" r:id="rId17" display="https://podminky.urs.cz/item/CS_URS_2024_01/877350310"/>
    <hyperlink ref="F173" r:id="rId18" display="https://podminky.urs.cz/item/CS_URS_2024_01/877310310"/>
    <hyperlink ref="F179" r:id="rId19" display="https://podminky.urs.cz/item/CS_URS_2024_01/877360320"/>
    <hyperlink ref="F183" r:id="rId20" display="https://podminky.urs.cz/item/CS_URS_2024_01/892351111"/>
    <hyperlink ref="F186" r:id="rId21" display="https://podminky.urs.cz/item/CS_URS_2024_01/892381111"/>
    <hyperlink ref="F188" r:id="rId22" display="https://podminky.urs.cz/item/CS_URS_2024_01/899722112"/>
    <hyperlink ref="F191" r:id="rId23" display="https://podminky.urs.cz/item/CS_URS_2024_01/894812206"/>
    <hyperlink ref="F193" r:id="rId24" display="https://podminky.urs.cz/item/CS_URS_2024_01/894812233"/>
    <hyperlink ref="F195" r:id="rId25" display="https://podminky.urs.cz/item/CS_URS_2024_01/894812249"/>
    <hyperlink ref="F197" r:id="rId26" display="https://podminky.urs.cz/item/CS_URS_2024_01/894812262"/>
    <hyperlink ref="F199" r:id="rId27" display="https://podminky.urs.cz/item/CS_URS_2024_01/894812326"/>
    <hyperlink ref="F201" r:id="rId28" display="https://podminky.urs.cz/item/CS_URS_2024_01/894812333"/>
    <hyperlink ref="F203" r:id="rId29" display="https://podminky.urs.cz/item/CS_URS_2024_01/894812339"/>
    <hyperlink ref="F205" r:id="rId30" display="https://podminky.urs.cz/item/CS_URS_2024_01/894812376"/>
    <hyperlink ref="F207" r:id="rId31" display="https://podminky.urs.cz/item/CS_URS_2024_01/895941323"/>
    <hyperlink ref="F210" r:id="rId32" display="https://podminky.urs.cz/item/CS_URS_2024_01/895941341"/>
    <hyperlink ref="F213" r:id="rId33" display="https://podminky.urs.cz/item/CS_URS_2024_01/895941351"/>
    <hyperlink ref="F216" r:id="rId34" display="https://podminky.urs.cz/item/CS_URS_2024_01/895941362"/>
    <hyperlink ref="F219" r:id="rId35" display="https://podminky.urs.cz/item/CS_URS_2024_01/899104112"/>
    <hyperlink ref="F225" r:id="rId36" display="https://podminky.urs.cz/item/CS_URS_2024_01/935113112"/>
    <hyperlink ref="F230" r:id="rId37" display="https://podminky.urs.cz/item/CS_URS_2024_01/935923218"/>
    <hyperlink ref="F234" r:id="rId38" display="https://podminky.urs.cz/item/CS_URS_2024_01/997221571"/>
    <hyperlink ref="F236" r:id="rId39" display="https://podminky.urs.cz/item/CS_URS_2024_01/997221579"/>
    <hyperlink ref="F239" r:id="rId40" display="https://podminky.urs.cz/item/CS_URS_2024_01/997221612"/>
    <hyperlink ref="F242" r:id="rId41" display="https://podminky.urs.cz/item/CS_URS_2024_01/997221861"/>
    <hyperlink ref="F246" r:id="rId42" display="https://podminky.urs.cz/item/CS_URS_2024_01/998011002"/>
    <hyperlink ref="F250" r:id="rId43" display="https://podminky.urs.cz/item/CS_URS_2024_01/721242106"/>
    <hyperlink ref="F252" r:id="rId44" display="https://podminky.urs.cz/item/CS_URS_2024_01/998721101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45"/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102</v>
      </c>
    </row>
    <row r="3" s="1" customFormat="1" ht="6.96" customHeight="1">
      <c r="B3" s="140"/>
      <c r="C3" s="141"/>
      <c r="D3" s="141"/>
      <c r="E3" s="141"/>
      <c r="F3" s="141"/>
      <c r="G3" s="141"/>
      <c r="H3" s="141"/>
      <c r="I3" s="141"/>
      <c r="J3" s="141"/>
      <c r="K3" s="141"/>
      <c r="L3" s="22"/>
      <c r="AT3" s="19" t="s">
        <v>81</v>
      </c>
    </row>
    <row r="4" s="1" customFormat="1" ht="24.96" customHeight="1">
      <c r="B4" s="22"/>
      <c r="D4" s="142" t="s">
        <v>113</v>
      </c>
      <c r="L4" s="22"/>
      <c r="M4" s="14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44" t="s">
        <v>16</v>
      </c>
      <c r="L6" s="22"/>
    </row>
    <row r="7" s="1" customFormat="1" ht="16.5" customHeight="1">
      <c r="B7" s="22"/>
      <c r="E7" s="145" t="str">
        <f>'Rekapitulace stavby'!K6</f>
        <v>Tuchlovice, oprava místních komunikací - lokalita východ</v>
      </c>
      <c r="F7" s="144"/>
      <c r="G7" s="144"/>
      <c r="H7" s="144"/>
      <c r="L7" s="22"/>
    </row>
    <row r="8" s="1" customFormat="1" ht="12" customHeight="1">
      <c r="B8" s="22"/>
      <c r="D8" s="144" t="s">
        <v>114</v>
      </c>
      <c r="L8" s="22"/>
    </row>
    <row r="9" s="2" customFormat="1" ht="16.5" customHeight="1">
      <c r="A9" s="40"/>
      <c r="B9" s="46"/>
      <c r="C9" s="40"/>
      <c r="D9" s="40"/>
      <c r="E9" s="145" t="s">
        <v>1220</v>
      </c>
      <c r="F9" s="40"/>
      <c r="G9" s="40"/>
      <c r="H9" s="40"/>
      <c r="I9" s="40"/>
      <c r="J9" s="40"/>
      <c r="K9" s="40"/>
      <c r="L9" s="14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 ht="12" customHeight="1">
      <c r="A10" s="40"/>
      <c r="B10" s="46"/>
      <c r="C10" s="40"/>
      <c r="D10" s="144" t="s">
        <v>116</v>
      </c>
      <c r="E10" s="40"/>
      <c r="F10" s="40"/>
      <c r="G10" s="40"/>
      <c r="H10" s="40"/>
      <c r="I10" s="40"/>
      <c r="J10" s="40"/>
      <c r="K10" s="40"/>
      <c r="L10" s="14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6.5" customHeight="1">
      <c r="A11" s="40"/>
      <c r="B11" s="46"/>
      <c r="C11" s="40"/>
      <c r="D11" s="40"/>
      <c r="E11" s="147" t="s">
        <v>1362</v>
      </c>
      <c r="F11" s="40"/>
      <c r="G11" s="40"/>
      <c r="H11" s="40"/>
      <c r="I11" s="40"/>
      <c r="J11" s="40"/>
      <c r="K11" s="40"/>
      <c r="L11" s="14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>
      <c r="A12" s="40"/>
      <c r="B12" s="46"/>
      <c r="C12" s="40"/>
      <c r="D12" s="40"/>
      <c r="E12" s="40"/>
      <c r="F12" s="40"/>
      <c r="G12" s="40"/>
      <c r="H12" s="40"/>
      <c r="I12" s="40"/>
      <c r="J12" s="40"/>
      <c r="K12" s="40"/>
      <c r="L12" s="14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2" customHeight="1">
      <c r="A13" s="40"/>
      <c r="B13" s="46"/>
      <c r="C13" s="40"/>
      <c r="D13" s="144" t="s">
        <v>18</v>
      </c>
      <c r="E13" s="40"/>
      <c r="F13" s="135" t="s">
        <v>19</v>
      </c>
      <c r="G13" s="40"/>
      <c r="H13" s="40"/>
      <c r="I13" s="144" t="s">
        <v>20</v>
      </c>
      <c r="J13" s="135" t="s">
        <v>19</v>
      </c>
      <c r="K13" s="40"/>
      <c r="L13" s="14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44" t="s">
        <v>21</v>
      </c>
      <c r="E14" s="40"/>
      <c r="F14" s="135" t="s">
        <v>22</v>
      </c>
      <c r="G14" s="40"/>
      <c r="H14" s="40"/>
      <c r="I14" s="144" t="s">
        <v>23</v>
      </c>
      <c r="J14" s="148" t="str">
        <f>'Rekapitulace stavby'!AN8</f>
        <v>14. 3. 2024</v>
      </c>
      <c r="K14" s="40"/>
      <c r="L14" s="14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0.8" customHeight="1">
      <c r="A15" s="40"/>
      <c r="B15" s="46"/>
      <c r="C15" s="40"/>
      <c r="D15" s="40"/>
      <c r="E15" s="40"/>
      <c r="F15" s="40"/>
      <c r="G15" s="40"/>
      <c r="H15" s="40"/>
      <c r="I15" s="40"/>
      <c r="J15" s="40"/>
      <c r="K15" s="40"/>
      <c r="L15" s="14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12" customHeight="1">
      <c r="A16" s="40"/>
      <c r="B16" s="46"/>
      <c r="C16" s="40"/>
      <c r="D16" s="144" t="s">
        <v>25</v>
      </c>
      <c r="E16" s="40"/>
      <c r="F16" s="40"/>
      <c r="G16" s="40"/>
      <c r="H16" s="40"/>
      <c r="I16" s="144" t="s">
        <v>26</v>
      </c>
      <c r="J16" s="135" t="s">
        <v>19</v>
      </c>
      <c r="K16" s="40"/>
      <c r="L16" s="14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8" customHeight="1">
      <c r="A17" s="40"/>
      <c r="B17" s="46"/>
      <c r="C17" s="40"/>
      <c r="D17" s="40"/>
      <c r="E17" s="135" t="s">
        <v>27</v>
      </c>
      <c r="F17" s="40"/>
      <c r="G17" s="40"/>
      <c r="H17" s="40"/>
      <c r="I17" s="144" t="s">
        <v>28</v>
      </c>
      <c r="J17" s="135" t="s">
        <v>19</v>
      </c>
      <c r="K17" s="40"/>
      <c r="L17" s="14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6.96" customHeight="1">
      <c r="A18" s="40"/>
      <c r="B18" s="46"/>
      <c r="C18" s="40"/>
      <c r="D18" s="40"/>
      <c r="E18" s="40"/>
      <c r="F18" s="40"/>
      <c r="G18" s="40"/>
      <c r="H18" s="40"/>
      <c r="I18" s="40"/>
      <c r="J18" s="40"/>
      <c r="K18" s="40"/>
      <c r="L18" s="14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12" customHeight="1">
      <c r="A19" s="40"/>
      <c r="B19" s="46"/>
      <c r="C19" s="40"/>
      <c r="D19" s="144" t="s">
        <v>29</v>
      </c>
      <c r="E19" s="40"/>
      <c r="F19" s="40"/>
      <c r="G19" s="40"/>
      <c r="H19" s="40"/>
      <c r="I19" s="144" t="s">
        <v>26</v>
      </c>
      <c r="J19" s="35" t="str">
        <f>'Rekapitulace stavby'!AN13</f>
        <v>Vyplň údaj</v>
      </c>
      <c r="K19" s="40"/>
      <c r="L19" s="14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8" customHeight="1">
      <c r="A20" s="40"/>
      <c r="B20" s="46"/>
      <c r="C20" s="40"/>
      <c r="D20" s="40"/>
      <c r="E20" s="35" t="str">
        <f>'Rekapitulace stavby'!E14</f>
        <v>Vyplň údaj</v>
      </c>
      <c r="F20" s="135"/>
      <c r="G20" s="135"/>
      <c r="H20" s="135"/>
      <c r="I20" s="144" t="s">
        <v>28</v>
      </c>
      <c r="J20" s="35" t="str">
        <f>'Rekapitulace stavby'!AN14</f>
        <v>Vyplň údaj</v>
      </c>
      <c r="K20" s="40"/>
      <c r="L20" s="14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6.96" customHeight="1">
      <c r="A21" s="40"/>
      <c r="B21" s="46"/>
      <c r="C21" s="40"/>
      <c r="D21" s="40"/>
      <c r="E21" s="40"/>
      <c r="F21" s="40"/>
      <c r="G21" s="40"/>
      <c r="H21" s="40"/>
      <c r="I21" s="40"/>
      <c r="J21" s="40"/>
      <c r="K21" s="40"/>
      <c r="L21" s="14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12" customHeight="1">
      <c r="A22" s="40"/>
      <c r="B22" s="46"/>
      <c r="C22" s="40"/>
      <c r="D22" s="144" t="s">
        <v>31</v>
      </c>
      <c r="E22" s="40"/>
      <c r="F22" s="40"/>
      <c r="G22" s="40"/>
      <c r="H22" s="40"/>
      <c r="I22" s="144" t="s">
        <v>26</v>
      </c>
      <c r="J22" s="135" t="s">
        <v>19</v>
      </c>
      <c r="K22" s="40"/>
      <c r="L22" s="14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8" customHeight="1">
      <c r="A23" s="40"/>
      <c r="B23" s="46"/>
      <c r="C23" s="40"/>
      <c r="D23" s="40"/>
      <c r="E23" s="135" t="s">
        <v>32</v>
      </c>
      <c r="F23" s="40"/>
      <c r="G23" s="40"/>
      <c r="H23" s="40"/>
      <c r="I23" s="144" t="s">
        <v>28</v>
      </c>
      <c r="J23" s="135" t="s">
        <v>19</v>
      </c>
      <c r="K23" s="40"/>
      <c r="L23" s="14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6.96" customHeight="1">
      <c r="A24" s="40"/>
      <c r="B24" s="46"/>
      <c r="C24" s="40"/>
      <c r="D24" s="40"/>
      <c r="E24" s="40"/>
      <c r="F24" s="40"/>
      <c r="G24" s="40"/>
      <c r="H24" s="40"/>
      <c r="I24" s="40"/>
      <c r="J24" s="40"/>
      <c r="K24" s="40"/>
      <c r="L24" s="14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12" customHeight="1">
      <c r="A25" s="40"/>
      <c r="B25" s="46"/>
      <c r="C25" s="40"/>
      <c r="D25" s="144" t="s">
        <v>34</v>
      </c>
      <c r="E25" s="40"/>
      <c r="F25" s="40"/>
      <c r="G25" s="40"/>
      <c r="H25" s="40"/>
      <c r="I25" s="144" t="s">
        <v>26</v>
      </c>
      <c r="J25" s="135" t="s">
        <v>19</v>
      </c>
      <c r="K25" s="40"/>
      <c r="L25" s="14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8" customHeight="1">
      <c r="A26" s="40"/>
      <c r="B26" s="46"/>
      <c r="C26" s="40"/>
      <c r="D26" s="40"/>
      <c r="E26" s="135" t="s">
        <v>35</v>
      </c>
      <c r="F26" s="40"/>
      <c r="G26" s="40"/>
      <c r="H26" s="40"/>
      <c r="I26" s="144" t="s">
        <v>28</v>
      </c>
      <c r="J26" s="135" t="s">
        <v>19</v>
      </c>
      <c r="K26" s="40"/>
      <c r="L26" s="14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2" customFormat="1" ht="6.96" customHeight="1">
      <c r="A27" s="40"/>
      <c r="B27" s="46"/>
      <c r="C27" s="40"/>
      <c r="D27" s="40"/>
      <c r="E27" s="40"/>
      <c r="F27" s="40"/>
      <c r="G27" s="40"/>
      <c r="H27" s="40"/>
      <c r="I27" s="40"/>
      <c r="J27" s="40"/>
      <c r="K27" s="40"/>
      <c r="L27" s="146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</row>
    <row r="28" s="2" customFormat="1" ht="12" customHeight="1">
      <c r="A28" s="40"/>
      <c r="B28" s="46"/>
      <c r="C28" s="40"/>
      <c r="D28" s="144" t="s">
        <v>36</v>
      </c>
      <c r="E28" s="40"/>
      <c r="F28" s="40"/>
      <c r="G28" s="40"/>
      <c r="H28" s="40"/>
      <c r="I28" s="40"/>
      <c r="J28" s="40"/>
      <c r="K28" s="40"/>
      <c r="L28" s="14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8" customFormat="1" ht="16.5" customHeight="1">
      <c r="A29" s="149"/>
      <c r="B29" s="150"/>
      <c r="C29" s="149"/>
      <c r="D29" s="149"/>
      <c r="E29" s="151" t="s">
        <v>19</v>
      </c>
      <c r="F29" s="151"/>
      <c r="G29" s="151"/>
      <c r="H29" s="151"/>
      <c r="I29" s="149"/>
      <c r="J29" s="149"/>
      <c r="K29" s="149"/>
      <c r="L29" s="152"/>
      <c r="S29" s="149"/>
      <c r="T29" s="149"/>
      <c r="U29" s="149"/>
      <c r="V29" s="149"/>
      <c r="W29" s="149"/>
      <c r="X29" s="149"/>
      <c r="Y29" s="149"/>
      <c r="Z29" s="149"/>
      <c r="AA29" s="149"/>
      <c r="AB29" s="149"/>
      <c r="AC29" s="149"/>
      <c r="AD29" s="149"/>
      <c r="AE29" s="149"/>
    </row>
    <row r="30" s="2" customFormat="1" ht="6.96" customHeight="1">
      <c r="A30" s="40"/>
      <c r="B30" s="46"/>
      <c r="C30" s="40"/>
      <c r="D30" s="40"/>
      <c r="E30" s="40"/>
      <c r="F30" s="40"/>
      <c r="G30" s="40"/>
      <c r="H30" s="40"/>
      <c r="I30" s="40"/>
      <c r="J30" s="40"/>
      <c r="K30" s="40"/>
      <c r="L30" s="14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53"/>
      <c r="E31" s="153"/>
      <c r="F31" s="153"/>
      <c r="G31" s="153"/>
      <c r="H31" s="153"/>
      <c r="I31" s="153"/>
      <c r="J31" s="153"/>
      <c r="K31" s="153"/>
      <c r="L31" s="14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25.44" customHeight="1">
      <c r="A32" s="40"/>
      <c r="B32" s="46"/>
      <c r="C32" s="40"/>
      <c r="D32" s="154" t="s">
        <v>38</v>
      </c>
      <c r="E32" s="40"/>
      <c r="F32" s="40"/>
      <c r="G32" s="40"/>
      <c r="H32" s="40"/>
      <c r="I32" s="40"/>
      <c r="J32" s="155">
        <f>ROUND(J102, 2)</f>
        <v>0</v>
      </c>
      <c r="K32" s="40"/>
      <c r="L32" s="14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6.96" customHeight="1">
      <c r="A33" s="40"/>
      <c r="B33" s="46"/>
      <c r="C33" s="40"/>
      <c r="D33" s="153"/>
      <c r="E33" s="153"/>
      <c r="F33" s="153"/>
      <c r="G33" s="153"/>
      <c r="H33" s="153"/>
      <c r="I33" s="153"/>
      <c r="J33" s="153"/>
      <c r="K33" s="153"/>
      <c r="L33" s="14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40"/>
      <c r="F34" s="156" t="s">
        <v>40</v>
      </c>
      <c r="G34" s="40"/>
      <c r="H34" s="40"/>
      <c r="I34" s="156" t="s">
        <v>39</v>
      </c>
      <c r="J34" s="156" t="s">
        <v>41</v>
      </c>
      <c r="K34" s="40"/>
      <c r="L34" s="14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s="2" customFormat="1" ht="14.4" customHeight="1">
      <c r="A35" s="40"/>
      <c r="B35" s="46"/>
      <c r="C35" s="40"/>
      <c r="D35" s="157" t="s">
        <v>42</v>
      </c>
      <c r="E35" s="144" t="s">
        <v>43</v>
      </c>
      <c r="F35" s="158">
        <f>ROUND((SUM(BE102:BE215)),  2)</f>
        <v>0</v>
      </c>
      <c r="G35" s="40"/>
      <c r="H35" s="40"/>
      <c r="I35" s="159">
        <v>0.20999999999999999</v>
      </c>
      <c r="J35" s="158">
        <f>ROUND(((SUM(BE102:BE215))*I35),  2)</f>
        <v>0</v>
      </c>
      <c r="K35" s="40"/>
      <c r="L35" s="14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s="2" customFormat="1" ht="14.4" customHeight="1">
      <c r="A36" s="40"/>
      <c r="B36" s="46"/>
      <c r="C36" s="40"/>
      <c r="D36" s="40"/>
      <c r="E36" s="144" t="s">
        <v>44</v>
      </c>
      <c r="F36" s="158">
        <f>ROUND((SUM(BF102:BF215)),  2)</f>
        <v>0</v>
      </c>
      <c r="G36" s="40"/>
      <c r="H36" s="40"/>
      <c r="I36" s="159">
        <v>0.12</v>
      </c>
      <c r="J36" s="158">
        <f>ROUND(((SUM(BF102:BF215))*I36),  2)</f>
        <v>0</v>
      </c>
      <c r="K36" s="40"/>
      <c r="L36" s="14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44" t="s">
        <v>45</v>
      </c>
      <c r="F37" s="158">
        <f>ROUND((SUM(BG102:BG215)),  2)</f>
        <v>0</v>
      </c>
      <c r="G37" s="40"/>
      <c r="H37" s="40"/>
      <c r="I37" s="159">
        <v>0.20999999999999999</v>
      </c>
      <c r="J37" s="158">
        <f>0</f>
        <v>0</v>
      </c>
      <c r="K37" s="40"/>
      <c r="L37" s="14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hidden="1" s="2" customFormat="1" ht="14.4" customHeight="1">
      <c r="A38" s="40"/>
      <c r="B38" s="46"/>
      <c r="C38" s="40"/>
      <c r="D38" s="40"/>
      <c r="E38" s="144" t="s">
        <v>46</v>
      </c>
      <c r="F38" s="158">
        <f>ROUND((SUM(BH102:BH215)),  2)</f>
        <v>0</v>
      </c>
      <c r="G38" s="40"/>
      <c r="H38" s="40"/>
      <c r="I38" s="159">
        <v>0.12</v>
      </c>
      <c r="J38" s="158">
        <f>0</f>
        <v>0</v>
      </c>
      <c r="K38" s="40"/>
      <c r="L38" s="14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hidden="1" s="2" customFormat="1" ht="14.4" customHeight="1">
      <c r="A39" s="40"/>
      <c r="B39" s="46"/>
      <c r="C39" s="40"/>
      <c r="D39" s="40"/>
      <c r="E39" s="144" t="s">
        <v>47</v>
      </c>
      <c r="F39" s="158">
        <f>ROUND((SUM(BI102:BI215)),  2)</f>
        <v>0</v>
      </c>
      <c r="G39" s="40"/>
      <c r="H39" s="40"/>
      <c r="I39" s="159">
        <v>0</v>
      </c>
      <c r="J39" s="158">
        <f>0</f>
        <v>0</v>
      </c>
      <c r="K39" s="40"/>
      <c r="L39" s="14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6.96" customHeight="1">
      <c r="A40" s="40"/>
      <c r="B40" s="46"/>
      <c r="C40" s="40"/>
      <c r="D40" s="40"/>
      <c r="E40" s="40"/>
      <c r="F40" s="40"/>
      <c r="G40" s="40"/>
      <c r="H40" s="40"/>
      <c r="I40" s="40"/>
      <c r="J40" s="40"/>
      <c r="K40" s="40"/>
      <c r="L40" s="14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1" s="2" customFormat="1" ht="25.44" customHeight="1">
      <c r="A41" s="40"/>
      <c r="B41" s="46"/>
      <c r="C41" s="160"/>
      <c r="D41" s="161" t="s">
        <v>48</v>
      </c>
      <c r="E41" s="162"/>
      <c r="F41" s="162"/>
      <c r="G41" s="163" t="s">
        <v>49</v>
      </c>
      <c r="H41" s="164" t="s">
        <v>50</v>
      </c>
      <c r="I41" s="162"/>
      <c r="J41" s="165">
        <f>SUM(J32:J39)</f>
        <v>0</v>
      </c>
      <c r="K41" s="166"/>
      <c r="L41" s="146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</row>
    <row r="42" s="2" customFormat="1" ht="14.4" customHeight="1">
      <c r="A42" s="40"/>
      <c r="B42" s="167"/>
      <c r="C42" s="168"/>
      <c r="D42" s="168"/>
      <c r="E42" s="168"/>
      <c r="F42" s="168"/>
      <c r="G42" s="168"/>
      <c r="H42" s="168"/>
      <c r="I42" s="168"/>
      <c r="J42" s="168"/>
      <c r="K42" s="168"/>
      <c r="L42" s="146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</row>
    <row r="46" s="2" customFormat="1" ht="6.96" customHeight="1">
      <c r="A46" s="40"/>
      <c r="B46" s="169"/>
      <c r="C46" s="170"/>
      <c r="D46" s="170"/>
      <c r="E46" s="170"/>
      <c r="F46" s="170"/>
      <c r="G46" s="170"/>
      <c r="H46" s="170"/>
      <c r="I46" s="170"/>
      <c r="J46" s="170"/>
      <c r="K46" s="170"/>
      <c r="L46" s="14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24.96" customHeight="1">
      <c r="A47" s="40"/>
      <c r="B47" s="41"/>
      <c r="C47" s="25" t="s">
        <v>118</v>
      </c>
      <c r="D47" s="42"/>
      <c r="E47" s="42"/>
      <c r="F47" s="42"/>
      <c r="G47" s="42"/>
      <c r="H47" s="42"/>
      <c r="I47" s="42"/>
      <c r="J47" s="42"/>
      <c r="K47" s="42"/>
      <c r="L47" s="14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6.96" customHeight="1">
      <c r="A48" s="40"/>
      <c r="B48" s="41"/>
      <c r="C48" s="42"/>
      <c r="D48" s="42"/>
      <c r="E48" s="42"/>
      <c r="F48" s="42"/>
      <c r="G48" s="42"/>
      <c r="H48" s="42"/>
      <c r="I48" s="42"/>
      <c r="J48" s="42"/>
      <c r="K48" s="42"/>
      <c r="L48" s="14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16</v>
      </c>
      <c r="D49" s="42"/>
      <c r="E49" s="42"/>
      <c r="F49" s="42"/>
      <c r="G49" s="42"/>
      <c r="H49" s="42"/>
      <c r="I49" s="42"/>
      <c r="J49" s="42"/>
      <c r="K49" s="42"/>
      <c r="L49" s="14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171" t="str">
        <f>E7</f>
        <v>Tuchlovice, oprava místních komunikací - lokalita východ</v>
      </c>
      <c r="F50" s="34"/>
      <c r="G50" s="34"/>
      <c r="H50" s="34"/>
      <c r="I50" s="42"/>
      <c r="J50" s="42"/>
      <c r="K50" s="42"/>
      <c r="L50" s="14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1" customFormat="1" ht="12" customHeight="1">
      <c r="B51" s="23"/>
      <c r="C51" s="34" t="s">
        <v>114</v>
      </c>
      <c r="D51" s="24"/>
      <c r="E51" s="24"/>
      <c r="F51" s="24"/>
      <c r="G51" s="24"/>
      <c r="H51" s="24"/>
      <c r="I51" s="24"/>
      <c r="J51" s="24"/>
      <c r="K51" s="24"/>
      <c r="L51" s="22"/>
    </row>
    <row r="52" s="2" customFormat="1" ht="16.5" customHeight="1">
      <c r="A52" s="40"/>
      <c r="B52" s="41"/>
      <c r="C52" s="42"/>
      <c r="D52" s="42"/>
      <c r="E52" s="171" t="s">
        <v>1220</v>
      </c>
      <c r="F52" s="42"/>
      <c r="G52" s="42"/>
      <c r="H52" s="42"/>
      <c r="I52" s="42"/>
      <c r="J52" s="42"/>
      <c r="K52" s="42"/>
      <c r="L52" s="14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12" customHeight="1">
      <c r="A53" s="40"/>
      <c r="B53" s="41"/>
      <c r="C53" s="34" t="s">
        <v>116</v>
      </c>
      <c r="D53" s="42"/>
      <c r="E53" s="42"/>
      <c r="F53" s="42"/>
      <c r="G53" s="42"/>
      <c r="H53" s="42"/>
      <c r="I53" s="42"/>
      <c r="J53" s="42"/>
      <c r="K53" s="42"/>
      <c r="L53" s="14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6.5" customHeight="1">
      <c r="A54" s="40"/>
      <c r="B54" s="41"/>
      <c r="C54" s="42"/>
      <c r="D54" s="42"/>
      <c r="E54" s="71" t="str">
        <f>E11</f>
        <v>SO 102.3 - Veřejné osvětlení</v>
      </c>
      <c r="F54" s="42"/>
      <c r="G54" s="42"/>
      <c r="H54" s="42"/>
      <c r="I54" s="42"/>
      <c r="J54" s="42"/>
      <c r="K54" s="42"/>
      <c r="L54" s="14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6.96" customHeight="1">
      <c r="A55" s="40"/>
      <c r="B55" s="41"/>
      <c r="C55" s="42"/>
      <c r="D55" s="42"/>
      <c r="E55" s="42"/>
      <c r="F55" s="42"/>
      <c r="G55" s="42"/>
      <c r="H55" s="42"/>
      <c r="I55" s="42"/>
      <c r="J55" s="42"/>
      <c r="K55" s="42"/>
      <c r="L55" s="14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2" customHeight="1">
      <c r="A56" s="40"/>
      <c r="B56" s="41"/>
      <c r="C56" s="34" t="s">
        <v>21</v>
      </c>
      <c r="D56" s="42"/>
      <c r="E56" s="42"/>
      <c r="F56" s="29" t="str">
        <f>F14</f>
        <v>obec Tuchlovice</v>
      </c>
      <c r="G56" s="42"/>
      <c r="H56" s="42"/>
      <c r="I56" s="34" t="s">
        <v>23</v>
      </c>
      <c r="J56" s="74" t="str">
        <f>IF(J14="","",J14)</f>
        <v>14. 3. 2024</v>
      </c>
      <c r="K56" s="42"/>
      <c r="L56" s="14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6.96" customHeight="1">
      <c r="A57" s="40"/>
      <c r="B57" s="41"/>
      <c r="C57" s="42"/>
      <c r="D57" s="42"/>
      <c r="E57" s="42"/>
      <c r="F57" s="42"/>
      <c r="G57" s="42"/>
      <c r="H57" s="42"/>
      <c r="I57" s="42"/>
      <c r="J57" s="42"/>
      <c r="K57" s="42"/>
      <c r="L57" s="14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5.15" customHeight="1">
      <c r="A58" s="40"/>
      <c r="B58" s="41"/>
      <c r="C58" s="34" t="s">
        <v>25</v>
      </c>
      <c r="D58" s="42"/>
      <c r="E58" s="42"/>
      <c r="F58" s="29" t="str">
        <f>E17</f>
        <v>Obec Tuchlovice</v>
      </c>
      <c r="G58" s="42"/>
      <c r="H58" s="42"/>
      <c r="I58" s="34" t="s">
        <v>31</v>
      </c>
      <c r="J58" s="38" t="str">
        <f>E23</f>
        <v>PFProjekt s.r.o.</v>
      </c>
      <c r="K58" s="42"/>
      <c r="L58" s="14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15.15" customHeight="1">
      <c r="A59" s="40"/>
      <c r="B59" s="41"/>
      <c r="C59" s="34" t="s">
        <v>29</v>
      </c>
      <c r="D59" s="42"/>
      <c r="E59" s="42"/>
      <c r="F59" s="29" t="str">
        <f>IF(E20="","",E20)</f>
        <v>Vyplň údaj</v>
      </c>
      <c r="G59" s="42"/>
      <c r="H59" s="42"/>
      <c r="I59" s="34" t="s">
        <v>34</v>
      </c>
      <c r="J59" s="38" t="str">
        <f>E26</f>
        <v>Lukáš Novák</v>
      </c>
      <c r="K59" s="42"/>
      <c r="L59" s="14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</row>
    <row r="60" s="2" customFormat="1" ht="10.32" customHeight="1">
      <c r="A60" s="40"/>
      <c r="B60" s="41"/>
      <c r="C60" s="42"/>
      <c r="D60" s="42"/>
      <c r="E60" s="42"/>
      <c r="F60" s="42"/>
      <c r="G60" s="42"/>
      <c r="H60" s="42"/>
      <c r="I60" s="42"/>
      <c r="J60" s="42"/>
      <c r="K60" s="42"/>
      <c r="L60" s="146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</row>
    <row r="61" s="2" customFormat="1" ht="29.28" customHeight="1">
      <c r="A61" s="40"/>
      <c r="B61" s="41"/>
      <c r="C61" s="172" t="s">
        <v>119</v>
      </c>
      <c r="D61" s="173"/>
      <c r="E61" s="173"/>
      <c r="F61" s="173"/>
      <c r="G61" s="173"/>
      <c r="H61" s="173"/>
      <c r="I61" s="173"/>
      <c r="J61" s="174" t="s">
        <v>120</v>
      </c>
      <c r="K61" s="173"/>
      <c r="L61" s="146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</row>
    <row r="62" s="2" customFormat="1" ht="10.32" customHeight="1">
      <c r="A62" s="40"/>
      <c r="B62" s="41"/>
      <c r="C62" s="42"/>
      <c r="D62" s="42"/>
      <c r="E62" s="42"/>
      <c r="F62" s="42"/>
      <c r="G62" s="42"/>
      <c r="H62" s="42"/>
      <c r="I62" s="42"/>
      <c r="J62" s="42"/>
      <c r="K62" s="42"/>
      <c r="L62" s="146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</row>
    <row r="63" s="2" customFormat="1" ht="22.8" customHeight="1">
      <c r="A63" s="40"/>
      <c r="B63" s="41"/>
      <c r="C63" s="175" t="s">
        <v>70</v>
      </c>
      <c r="D63" s="42"/>
      <c r="E63" s="42"/>
      <c r="F63" s="42"/>
      <c r="G63" s="42"/>
      <c r="H63" s="42"/>
      <c r="I63" s="42"/>
      <c r="J63" s="104">
        <f>J102</f>
        <v>0</v>
      </c>
      <c r="K63" s="42"/>
      <c r="L63" s="146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U63" s="19" t="s">
        <v>121</v>
      </c>
    </row>
    <row r="64" s="9" customFormat="1" ht="24.96" customHeight="1">
      <c r="A64" s="9"/>
      <c r="B64" s="176"/>
      <c r="C64" s="177"/>
      <c r="D64" s="178" t="s">
        <v>963</v>
      </c>
      <c r="E64" s="179"/>
      <c r="F64" s="179"/>
      <c r="G64" s="179"/>
      <c r="H64" s="179"/>
      <c r="I64" s="179"/>
      <c r="J64" s="180">
        <f>J103</f>
        <v>0</v>
      </c>
      <c r="K64" s="177"/>
      <c r="L64" s="181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10" customFormat="1" ht="19.92" customHeight="1">
      <c r="A65" s="10"/>
      <c r="B65" s="182"/>
      <c r="C65" s="127"/>
      <c r="D65" s="183" t="s">
        <v>964</v>
      </c>
      <c r="E65" s="184"/>
      <c r="F65" s="184"/>
      <c r="G65" s="184"/>
      <c r="H65" s="184"/>
      <c r="I65" s="184"/>
      <c r="J65" s="185">
        <f>J104</f>
        <v>0</v>
      </c>
      <c r="K65" s="127"/>
      <c r="L65" s="186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9" customFormat="1" ht="24.96" customHeight="1">
      <c r="A66" s="9"/>
      <c r="B66" s="176"/>
      <c r="C66" s="177"/>
      <c r="D66" s="178" t="s">
        <v>965</v>
      </c>
      <c r="E66" s="179"/>
      <c r="F66" s="179"/>
      <c r="G66" s="179"/>
      <c r="H66" s="179"/>
      <c r="I66" s="179"/>
      <c r="J66" s="180">
        <f>J107</f>
        <v>0</v>
      </c>
      <c r="K66" s="177"/>
      <c r="L66" s="181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</row>
    <row r="67" s="10" customFormat="1" ht="19.92" customHeight="1">
      <c r="A67" s="10"/>
      <c r="B67" s="182"/>
      <c r="C67" s="127"/>
      <c r="D67" s="183" t="s">
        <v>966</v>
      </c>
      <c r="E67" s="184"/>
      <c r="F67" s="184"/>
      <c r="G67" s="184"/>
      <c r="H67" s="184"/>
      <c r="I67" s="184"/>
      <c r="J67" s="185">
        <f>J108</f>
        <v>0</v>
      </c>
      <c r="K67" s="127"/>
      <c r="L67" s="186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82"/>
      <c r="C68" s="127"/>
      <c r="D68" s="183" t="s">
        <v>134</v>
      </c>
      <c r="E68" s="184"/>
      <c r="F68" s="184"/>
      <c r="G68" s="184"/>
      <c r="H68" s="184"/>
      <c r="I68" s="184"/>
      <c r="J68" s="185">
        <f>J110</f>
        <v>0</v>
      </c>
      <c r="K68" s="127"/>
      <c r="L68" s="186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82"/>
      <c r="C69" s="127"/>
      <c r="D69" s="183" t="s">
        <v>135</v>
      </c>
      <c r="E69" s="184"/>
      <c r="F69" s="184"/>
      <c r="G69" s="184"/>
      <c r="H69" s="184"/>
      <c r="I69" s="184"/>
      <c r="J69" s="185">
        <f>J117</f>
        <v>0</v>
      </c>
      <c r="K69" s="127"/>
      <c r="L69" s="186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9.92" customHeight="1">
      <c r="A70" s="10"/>
      <c r="B70" s="182"/>
      <c r="C70" s="127"/>
      <c r="D70" s="183" t="s">
        <v>136</v>
      </c>
      <c r="E70" s="184"/>
      <c r="F70" s="184"/>
      <c r="G70" s="184"/>
      <c r="H70" s="184"/>
      <c r="I70" s="184"/>
      <c r="J70" s="185">
        <f>J120</f>
        <v>0</v>
      </c>
      <c r="K70" s="127"/>
      <c r="L70" s="186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10" customFormat="1" ht="19.92" customHeight="1">
      <c r="A71" s="10"/>
      <c r="B71" s="182"/>
      <c r="C71" s="127"/>
      <c r="D71" s="183" t="s">
        <v>967</v>
      </c>
      <c r="E71" s="184"/>
      <c r="F71" s="184"/>
      <c r="G71" s="184"/>
      <c r="H71" s="184"/>
      <c r="I71" s="184"/>
      <c r="J71" s="185">
        <f>J123</f>
        <v>0</v>
      </c>
      <c r="K71" s="127"/>
      <c r="L71" s="186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9" customFormat="1" ht="24.96" customHeight="1">
      <c r="A72" s="9"/>
      <c r="B72" s="176"/>
      <c r="C72" s="177"/>
      <c r="D72" s="178" t="s">
        <v>968</v>
      </c>
      <c r="E72" s="179"/>
      <c r="F72" s="179"/>
      <c r="G72" s="179"/>
      <c r="H72" s="179"/>
      <c r="I72" s="179"/>
      <c r="J72" s="180">
        <f>J128</f>
        <v>0</v>
      </c>
      <c r="K72" s="177"/>
      <c r="L72" s="181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</row>
    <row r="73" s="10" customFormat="1" ht="19.92" customHeight="1">
      <c r="A73" s="10"/>
      <c r="B73" s="182"/>
      <c r="C73" s="127"/>
      <c r="D73" s="183" t="s">
        <v>969</v>
      </c>
      <c r="E73" s="184"/>
      <c r="F73" s="184"/>
      <c r="G73" s="184"/>
      <c r="H73" s="184"/>
      <c r="I73" s="184"/>
      <c r="J73" s="185">
        <f>J129</f>
        <v>0</v>
      </c>
      <c r="K73" s="127"/>
      <c r="L73" s="186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</row>
    <row r="74" s="10" customFormat="1" ht="19.92" customHeight="1">
      <c r="A74" s="10"/>
      <c r="B74" s="182"/>
      <c r="C74" s="127"/>
      <c r="D74" s="183" t="s">
        <v>970</v>
      </c>
      <c r="E74" s="184"/>
      <c r="F74" s="184"/>
      <c r="G74" s="184"/>
      <c r="H74" s="184"/>
      <c r="I74" s="184"/>
      <c r="J74" s="185">
        <f>J139</f>
        <v>0</v>
      </c>
      <c r="K74" s="127"/>
      <c r="L74" s="186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</row>
    <row r="75" s="10" customFormat="1" ht="19.92" customHeight="1">
      <c r="A75" s="10"/>
      <c r="B75" s="182"/>
      <c r="C75" s="127"/>
      <c r="D75" s="183" t="s">
        <v>971</v>
      </c>
      <c r="E75" s="184"/>
      <c r="F75" s="184"/>
      <c r="G75" s="184"/>
      <c r="H75" s="184"/>
      <c r="I75" s="184"/>
      <c r="J75" s="185">
        <f>J148</f>
        <v>0</v>
      </c>
      <c r="K75" s="127"/>
      <c r="L75" s="186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</row>
    <row r="76" s="10" customFormat="1" ht="14.88" customHeight="1">
      <c r="A76" s="10"/>
      <c r="B76" s="182"/>
      <c r="C76" s="127"/>
      <c r="D76" s="183" t="s">
        <v>972</v>
      </c>
      <c r="E76" s="184"/>
      <c r="F76" s="184"/>
      <c r="G76" s="184"/>
      <c r="H76" s="184"/>
      <c r="I76" s="184"/>
      <c r="J76" s="185">
        <f>J159</f>
        <v>0</v>
      </c>
      <c r="K76" s="127"/>
      <c r="L76" s="186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</row>
    <row r="77" s="9" customFormat="1" ht="24.96" customHeight="1">
      <c r="A77" s="9"/>
      <c r="B77" s="176"/>
      <c r="C77" s="177"/>
      <c r="D77" s="178" t="s">
        <v>973</v>
      </c>
      <c r="E77" s="179"/>
      <c r="F77" s="179"/>
      <c r="G77" s="179"/>
      <c r="H77" s="179"/>
      <c r="I77" s="179"/>
      <c r="J77" s="180">
        <f>J162</f>
        <v>0</v>
      </c>
      <c r="K77" s="177"/>
      <c r="L77" s="181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</row>
    <row r="78" s="10" customFormat="1" ht="19.92" customHeight="1">
      <c r="A78" s="10"/>
      <c r="B78" s="182"/>
      <c r="C78" s="127"/>
      <c r="D78" s="183" t="s">
        <v>974</v>
      </c>
      <c r="E78" s="184"/>
      <c r="F78" s="184"/>
      <c r="G78" s="184"/>
      <c r="H78" s="184"/>
      <c r="I78" s="184"/>
      <c r="J78" s="185">
        <f>J163</f>
        <v>0</v>
      </c>
      <c r="K78" s="127"/>
      <c r="L78" s="186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</row>
    <row r="79" s="10" customFormat="1" ht="19.92" customHeight="1">
      <c r="A79" s="10"/>
      <c r="B79" s="182"/>
      <c r="C79" s="127"/>
      <c r="D79" s="183" t="s">
        <v>975</v>
      </c>
      <c r="E79" s="184"/>
      <c r="F79" s="184"/>
      <c r="G79" s="184"/>
      <c r="H79" s="184"/>
      <c r="I79" s="184"/>
      <c r="J79" s="185">
        <f>J176</f>
        <v>0</v>
      </c>
      <c r="K79" s="127"/>
      <c r="L79" s="186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</row>
    <row r="80" s="10" customFormat="1" ht="19.92" customHeight="1">
      <c r="A80" s="10"/>
      <c r="B80" s="182"/>
      <c r="C80" s="127"/>
      <c r="D80" s="183" t="s">
        <v>976</v>
      </c>
      <c r="E80" s="184"/>
      <c r="F80" s="184"/>
      <c r="G80" s="184"/>
      <c r="H80" s="184"/>
      <c r="I80" s="184"/>
      <c r="J80" s="185">
        <f>J214</f>
        <v>0</v>
      </c>
      <c r="K80" s="127"/>
      <c r="L80" s="186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</row>
    <row r="81" s="2" customFormat="1" ht="21.84" customHeight="1">
      <c r="A81" s="40"/>
      <c r="B81" s="41"/>
      <c r="C81" s="42"/>
      <c r="D81" s="42"/>
      <c r="E81" s="42"/>
      <c r="F81" s="42"/>
      <c r="G81" s="42"/>
      <c r="H81" s="42"/>
      <c r="I81" s="42"/>
      <c r="J81" s="42"/>
      <c r="K81" s="42"/>
      <c r="L81" s="146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6.96" customHeight="1">
      <c r="A82" s="40"/>
      <c r="B82" s="61"/>
      <c r="C82" s="62"/>
      <c r="D82" s="62"/>
      <c r="E82" s="62"/>
      <c r="F82" s="62"/>
      <c r="G82" s="62"/>
      <c r="H82" s="62"/>
      <c r="I82" s="62"/>
      <c r="J82" s="62"/>
      <c r="K82" s="62"/>
      <c r="L82" s="146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6" s="2" customFormat="1" ht="6.96" customHeight="1">
      <c r="A86" s="40"/>
      <c r="B86" s="63"/>
      <c r="C86" s="64"/>
      <c r="D86" s="64"/>
      <c r="E86" s="64"/>
      <c r="F86" s="64"/>
      <c r="G86" s="64"/>
      <c r="H86" s="64"/>
      <c r="I86" s="64"/>
      <c r="J86" s="64"/>
      <c r="K86" s="64"/>
      <c r="L86" s="146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</row>
    <row r="87" s="2" customFormat="1" ht="24.96" customHeight="1">
      <c r="A87" s="40"/>
      <c r="B87" s="41"/>
      <c r="C87" s="25" t="s">
        <v>137</v>
      </c>
      <c r="D87" s="42"/>
      <c r="E87" s="42"/>
      <c r="F87" s="42"/>
      <c r="G87" s="42"/>
      <c r="H87" s="42"/>
      <c r="I87" s="42"/>
      <c r="J87" s="42"/>
      <c r="K87" s="42"/>
      <c r="L87" s="146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</row>
    <row r="88" s="2" customFormat="1" ht="6.96" customHeight="1">
      <c r="A88" s="40"/>
      <c r="B88" s="41"/>
      <c r="C88" s="42"/>
      <c r="D88" s="42"/>
      <c r="E88" s="42"/>
      <c r="F88" s="42"/>
      <c r="G88" s="42"/>
      <c r="H88" s="42"/>
      <c r="I88" s="42"/>
      <c r="J88" s="42"/>
      <c r="K88" s="42"/>
      <c r="L88" s="146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</row>
    <row r="89" s="2" customFormat="1" ht="12" customHeight="1">
      <c r="A89" s="40"/>
      <c r="B89" s="41"/>
      <c r="C89" s="34" t="s">
        <v>16</v>
      </c>
      <c r="D89" s="42"/>
      <c r="E89" s="42"/>
      <c r="F89" s="42"/>
      <c r="G89" s="42"/>
      <c r="H89" s="42"/>
      <c r="I89" s="42"/>
      <c r="J89" s="42"/>
      <c r="K89" s="42"/>
      <c r="L89" s="146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</row>
    <row r="90" s="2" customFormat="1" ht="16.5" customHeight="1">
      <c r="A90" s="40"/>
      <c r="B90" s="41"/>
      <c r="C90" s="42"/>
      <c r="D90" s="42"/>
      <c r="E90" s="171" t="str">
        <f>E7</f>
        <v>Tuchlovice, oprava místních komunikací - lokalita východ</v>
      </c>
      <c r="F90" s="34"/>
      <c r="G90" s="34"/>
      <c r="H90" s="34"/>
      <c r="I90" s="42"/>
      <c r="J90" s="42"/>
      <c r="K90" s="42"/>
      <c r="L90" s="146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</row>
    <row r="91" s="1" customFormat="1" ht="12" customHeight="1">
      <c r="B91" s="23"/>
      <c r="C91" s="34" t="s">
        <v>114</v>
      </c>
      <c r="D91" s="24"/>
      <c r="E91" s="24"/>
      <c r="F91" s="24"/>
      <c r="G91" s="24"/>
      <c r="H91" s="24"/>
      <c r="I91" s="24"/>
      <c r="J91" s="24"/>
      <c r="K91" s="24"/>
      <c r="L91" s="22"/>
    </row>
    <row r="92" s="2" customFormat="1" ht="16.5" customHeight="1">
      <c r="A92" s="40"/>
      <c r="B92" s="41"/>
      <c r="C92" s="42"/>
      <c r="D92" s="42"/>
      <c r="E92" s="171" t="s">
        <v>1220</v>
      </c>
      <c r="F92" s="42"/>
      <c r="G92" s="42"/>
      <c r="H92" s="42"/>
      <c r="I92" s="42"/>
      <c r="J92" s="42"/>
      <c r="K92" s="42"/>
      <c r="L92" s="146"/>
      <c r="S92" s="40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</row>
    <row r="93" s="2" customFormat="1" ht="12" customHeight="1">
      <c r="A93" s="40"/>
      <c r="B93" s="41"/>
      <c r="C93" s="34" t="s">
        <v>116</v>
      </c>
      <c r="D93" s="42"/>
      <c r="E93" s="42"/>
      <c r="F93" s="42"/>
      <c r="G93" s="42"/>
      <c r="H93" s="42"/>
      <c r="I93" s="42"/>
      <c r="J93" s="42"/>
      <c r="K93" s="42"/>
      <c r="L93" s="146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</row>
    <row r="94" s="2" customFormat="1" ht="16.5" customHeight="1">
      <c r="A94" s="40"/>
      <c r="B94" s="41"/>
      <c r="C94" s="42"/>
      <c r="D94" s="42"/>
      <c r="E94" s="71" t="str">
        <f>E11</f>
        <v>SO 102.3 - Veřejné osvětlení</v>
      </c>
      <c r="F94" s="42"/>
      <c r="G94" s="42"/>
      <c r="H94" s="42"/>
      <c r="I94" s="42"/>
      <c r="J94" s="42"/>
      <c r="K94" s="42"/>
      <c r="L94" s="146"/>
      <c r="S94" s="40"/>
      <c r="T94" s="40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</row>
    <row r="95" s="2" customFormat="1" ht="6.96" customHeight="1">
      <c r="A95" s="40"/>
      <c r="B95" s="41"/>
      <c r="C95" s="42"/>
      <c r="D95" s="42"/>
      <c r="E95" s="42"/>
      <c r="F95" s="42"/>
      <c r="G95" s="42"/>
      <c r="H95" s="42"/>
      <c r="I95" s="42"/>
      <c r="J95" s="42"/>
      <c r="K95" s="42"/>
      <c r="L95" s="146"/>
      <c r="S95" s="40"/>
      <c r="T95" s="40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</row>
    <row r="96" s="2" customFormat="1" ht="12" customHeight="1">
      <c r="A96" s="40"/>
      <c r="B96" s="41"/>
      <c r="C96" s="34" t="s">
        <v>21</v>
      </c>
      <c r="D96" s="42"/>
      <c r="E96" s="42"/>
      <c r="F96" s="29" t="str">
        <f>F14</f>
        <v>obec Tuchlovice</v>
      </c>
      <c r="G96" s="42"/>
      <c r="H96" s="42"/>
      <c r="I96" s="34" t="s">
        <v>23</v>
      </c>
      <c r="J96" s="74" t="str">
        <f>IF(J14="","",J14)</f>
        <v>14. 3. 2024</v>
      </c>
      <c r="K96" s="42"/>
      <c r="L96" s="146"/>
      <c r="S96" s="40"/>
      <c r="T96" s="40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</row>
    <row r="97" s="2" customFormat="1" ht="6.96" customHeight="1">
      <c r="A97" s="40"/>
      <c r="B97" s="41"/>
      <c r="C97" s="42"/>
      <c r="D97" s="42"/>
      <c r="E97" s="42"/>
      <c r="F97" s="42"/>
      <c r="G97" s="42"/>
      <c r="H97" s="42"/>
      <c r="I97" s="42"/>
      <c r="J97" s="42"/>
      <c r="K97" s="42"/>
      <c r="L97" s="146"/>
      <c r="S97" s="40"/>
      <c r="T97" s="40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</row>
    <row r="98" s="2" customFormat="1" ht="15.15" customHeight="1">
      <c r="A98" s="40"/>
      <c r="B98" s="41"/>
      <c r="C98" s="34" t="s">
        <v>25</v>
      </c>
      <c r="D98" s="42"/>
      <c r="E98" s="42"/>
      <c r="F98" s="29" t="str">
        <f>E17</f>
        <v>Obec Tuchlovice</v>
      </c>
      <c r="G98" s="42"/>
      <c r="H98" s="42"/>
      <c r="I98" s="34" t="s">
        <v>31</v>
      </c>
      <c r="J98" s="38" t="str">
        <f>E23</f>
        <v>PFProjekt s.r.o.</v>
      </c>
      <c r="K98" s="42"/>
      <c r="L98" s="146"/>
      <c r="S98" s="40"/>
      <c r="T98" s="40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</row>
    <row r="99" s="2" customFormat="1" ht="15.15" customHeight="1">
      <c r="A99" s="40"/>
      <c r="B99" s="41"/>
      <c r="C99" s="34" t="s">
        <v>29</v>
      </c>
      <c r="D99" s="42"/>
      <c r="E99" s="42"/>
      <c r="F99" s="29" t="str">
        <f>IF(E20="","",E20)</f>
        <v>Vyplň údaj</v>
      </c>
      <c r="G99" s="42"/>
      <c r="H99" s="42"/>
      <c r="I99" s="34" t="s">
        <v>34</v>
      </c>
      <c r="J99" s="38" t="str">
        <f>E26</f>
        <v>Lukáš Novák</v>
      </c>
      <c r="K99" s="42"/>
      <c r="L99" s="146"/>
      <c r="S99" s="40"/>
      <c r="T99" s="40"/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</row>
    <row r="100" s="2" customFormat="1" ht="10.32" customHeight="1">
      <c r="A100" s="40"/>
      <c r="B100" s="41"/>
      <c r="C100" s="42"/>
      <c r="D100" s="42"/>
      <c r="E100" s="42"/>
      <c r="F100" s="42"/>
      <c r="G100" s="42"/>
      <c r="H100" s="42"/>
      <c r="I100" s="42"/>
      <c r="J100" s="42"/>
      <c r="K100" s="42"/>
      <c r="L100" s="146"/>
      <c r="S100" s="40"/>
      <c r="T100" s="40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</row>
    <row r="101" s="11" customFormat="1" ht="29.28" customHeight="1">
      <c r="A101" s="187"/>
      <c r="B101" s="188"/>
      <c r="C101" s="189" t="s">
        <v>138</v>
      </c>
      <c r="D101" s="190" t="s">
        <v>57</v>
      </c>
      <c r="E101" s="190" t="s">
        <v>53</v>
      </c>
      <c r="F101" s="190" t="s">
        <v>54</v>
      </c>
      <c r="G101" s="190" t="s">
        <v>139</v>
      </c>
      <c r="H101" s="190" t="s">
        <v>140</v>
      </c>
      <c r="I101" s="190" t="s">
        <v>141</v>
      </c>
      <c r="J101" s="190" t="s">
        <v>120</v>
      </c>
      <c r="K101" s="191" t="s">
        <v>142</v>
      </c>
      <c r="L101" s="192"/>
      <c r="M101" s="94" t="s">
        <v>19</v>
      </c>
      <c r="N101" s="95" t="s">
        <v>42</v>
      </c>
      <c r="O101" s="95" t="s">
        <v>143</v>
      </c>
      <c r="P101" s="95" t="s">
        <v>144</v>
      </c>
      <c r="Q101" s="95" t="s">
        <v>145</v>
      </c>
      <c r="R101" s="95" t="s">
        <v>146</v>
      </c>
      <c r="S101" s="95" t="s">
        <v>147</v>
      </c>
      <c r="T101" s="96" t="s">
        <v>148</v>
      </c>
      <c r="U101" s="187"/>
      <c r="V101" s="187"/>
      <c r="W101" s="187"/>
      <c r="X101" s="187"/>
      <c r="Y101" s="187"/>
      <c r="Z101" s="187"/>
      <c r="AA101" s="187"/>
      <c r="AB101" s="187"/>
      <c r="AC101" s="187"/>
      <c r="AD101" s="187"/>
      <c r="AE101" s="187"/>
    </row>
    <row r="102" s="2" customFormat="1" ht="22.8" customHeight="1">
      <c r="A102" s="40"/>
      <c r="B102" s="41"/>
      <c r="C102" s="101" t="s">
        <v>149</v>
      </c>
      <c r="D102" s="42"/>
      <c r="E102" s="42"/>
      <c r="F102" s="42"/>
      <c r="G102" s="42"/>
      <c r="H102" s="42"/>
      <c r="I102" s="42"/>
      <c r="J102" s="193">
        <f>BK102</f>
        <v>0</v>
      </c>
      <c r="K102" s="42"/>
      <c r="L102" s="46"/>
      <c r="M102" s="97"/>
      <c r="N102" s="194"/>
      <c r="O102" s="98"/>
      <c r="P102" s="195">
        <f>P103+P107+P128+P162</f>
        <v>0</v>
      </c>
      <c r="Q102" s="98"/>
      <c r="R102" s="195">
        <f>R103+R107+R128+R162</f>
        <v>4.8262507499999998</v>
      </c>
      <c r="S102" s="98"/>
      <c r="T102" s="196">
        <f>T103+T107+T128+T162</f>
        <v>0</v>
      </c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T102" s="19" t="s">
        <v>71</v>
      </c>
      <c r="AU102" s="19" t="s">
        <v>121</v>
      </c>
      <c r="BK102" s="197">
        <f>BK103+BK107+BK128+BK162</f>
        <v>0</v>
      </c>
    </row>
    <row r="103" s="12" customFormat="1" ht="25.92" customHeight="1">
      <c r="A103" s="12"/>
      <c r="B103" s="198"/>
      <c r="C103" s="199"/>
      <c r="D103" s="200" t="s">
        <v>71</v>
      </c>
      <c r="E103" s="201" t="s">
        <v>150</v>
      </c>
      <c r="F103" s="201" t="s">
        <v>977</v>
      </c>
      <c r="G103" s="199"/>
      <c r="H103" s="199"/>
      <c r="I103" s="202"/>
      <c r="J103" s="203">
        <f>BK103</f>
        <v>0</v>
      </c>
      <c r="K103" s="199"/>
      <c r="L103" s="204"/>
      <c r="M103" s="205"/>
      <c r="N103" s="206"/>
      <c r="O103" s="206"/>
      <c r="P103" s="207">
        <f>P104</f>
        <v>0</v>
      </c>
      <c r="Q103" s="206"/>
      <c r="R103" s="207">
        <f>R104</f>
        <v>0</v>
      </c>
      <c r="S103" s="206"/>
      <c r="T103" s="208">
        <f>T104</f>
        <v>0</v>
      </c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R103" s="209" t="s">
        <v>79</v>
      </c>
      <c r="AT103" s="210" t="s">
        <v>71</v>
      </c>
      <c r="AU103" s="210" t="s">
        <v>72</v>
      </c>
      <c r="AY103" s="209" t="s">
        <v>152</v>
      </c>
      <c r="BK103" s="211">
        <f>BK104</f>
        <v>0</v>
      </c>
    </row>
    <row r="104" s="12" customFormat="1" ht="22.8" customHeight="1">
      <c r="A104" s="12"/>
      <c r="B104" s="198"/>
      <c r="C104" s="199"/>
      <c r="D104" s="200" t="s">
        <v>71</v>
      </c>
      <c r="E104" s="212" t="s">
        <v>204</v>
      </c>
      <c r="F104" s="212" t="s">
        <v>978</v>
      </c>
      <c r="G104" s="199"/>
      <c r="H104" s="199"/>
      <c r="I104" s="202"/>
      <c r="J104" s="213">
        <f>BK104</f>
        <v>0</v>
      </c>
      <c r="K104" s="199"/>
      <c r="L104" s="204"/>
      <c r="M104" s="205"/>
      <c r="N104" s="206"/>
      <c r="O104" s="206"/>
      <c r="P104" s="207">
        <f>SUM(P105:P106)</f>
        <v>0</v>
      </c>
      <c r="Q104" s="206"/>
      <c r="R104" s="207">
        <f>SUM(R105:R106)</f>
        <v>0</v>
      </c>
      <c r="S104" s="206"/>
      <c r="T104" s="208">
        <f>SUM(T105:T106)</f>
        <v>0</v>
      </c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R104" s="209" t="s">
        <v>79</v>
      </c>
      <c r="AT104" s="210" t="s">
        <v>71</v>
      </c>
      <c r="AU104" s="210" t="s">
        <v>79</v>
      </c>
      <c r="AY104" s="209" t="s">
        <v>152</v>
      </c>
      <c r="BK104" s="211">
        <f>SUM(BK105:BK106)</f>
        <v>0</v>
      </c>
    </row>
    <row r="105" s="2" customFormat="1" ht="16.5" customHeight="1">
      <c r="A105" s="40"/>
      <c r="B105" s="41"/>
      <c r="C105" s="214" t="s">
        <v>79</v>
      </c>
      <c r="D105" s="214" t="s">
        <v>154</v>
      </c>
      <c r="E105" s="215" t="s">
        <v>979</v>
      </c>
      <c r="F105" s="216" t="s">
        <v>980</v>
      </c>
      <c r="G105" s="217" t="s">
        <v>672</v>
      </c>
      <c r="H105" s="218">
        <v>15</v>
      </c>
      <c r="I105" s="219"/>
      <c r="J105" s="220">
        <f>ROUND(I105*H105,2)</f>
        <v>0</v>
      </c>
      <c r="K105" s="216" t="s">
        <v>158</v>
      </c>
      <c r="L105" s="46"/>
      <c r="M105" s="221" t="s">
        <v>19</v>
      </c>
      <c r="N105" s="222" t="s">
        <v>43</v>
      </c>
      <c r="O105" s="86"/>
      <c r="P105" s="223">
        <f>O105*H105</f>
        <v>0</v>
      </c>
      <c r="Q105" s="223">
        <v>0</v>
      </c>
      <c r="R105" s="223">
        <f>Q105*H105</f>
        <v>0</v>
      </c>
      <c r="S105" s="223">
        <v>0</v>
      </c>
      <c r="T105" s="224">
        <f>S105*H105</f>
        <v>0</v>
      </c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R105" s="225" t="s">
        <v>159</v>
      </c>
      <c r="AT105" s="225" t="s">
        <v>154</v>
      </c>
      <c r="AU105" s="225" t="s">
        <v>81</v>
      </c>
      <c r="AY105" s="19" t="s">
        <v>152</v>
      </c>
      <c r="BE105" s="226">
        <f>IF(N105="základní",J105,0)</f>
        <v>0</v>
      </c>
      <c r="BF105" s="226">
        <f>IF(N105="snížená",J105,0)</f>
        <v>0</v>
      </c>
      <c r="BG105" s="226">
        <f>IF(N105="zákl. přenesená",J105,0)</f>
        <v>0</v>
      </c>
      <c r="BH105" s="226">
        <f>IF(N105="sníž. přenesená",J105,0)</f>
        <v>0</v>
      </c>
      <c r="BI105" s="226">
        <f>IF(N105="nulová",J105,0)</f>
        <v>0</v>
      </c>
      <c r="BJ105" s="19" t="s">
        <v>79</v>
      </c>
      <c r="BK105" s="226">
        <f>ROUND(I105*H105,2)</f>
        <v>0</v>
      </c>
      <c r="BL105" s="19" t="s">
        <v>159</v>
      </c>
      <c r="BM105" s="225" t="s">
        <v>981</v>
      </c>
    </row>
    <row r="106" s="2" customFormat="1">
      <c r="A106" s="40"/>
      <c r="B106" s="41"/>
      <c r="C106" s="42"/>
      <c r="D106" s="227" t="s">
        <v>161</v>
      </c>
      <c r="E106" s="42"/>
      <c r="F106" s="228" t="s">
        <v>982</v>
      </c>
      <c r="G106" s="42"/>
      <c r="H106" s="42"/>
      <c r="I106" s="229"/>
      <c r="J106" s="42"/>
      <c r="K106" s="42"/>
      <c r="L106" s="46"/>
      <c r="M106" s="230"/>
      <c r="N106" s="231"/>
      <c r="O106" s="86"/>
      <c r="P106" s="86"/>
      <c r="Q106" s="86"/>
      <c r="R106" s="86"/>
      <c r="S106" s="86"/>
      <c r="T106" s="87"/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T106" s="19" t="s">
        <v>161</v>
      </c>
      <c r="AU106" s="19" t="s">
        <v>81</v>
      </c>
    </row>
    <row r="107" s="12" customFormat="1" ht="25.92" customHeight="1">
      <c r="A107" s="12"/>
      <c r="B107" s="198"/>
      <c r="C107" s="199"/>
      <c r="D107" s="200" t="s">
        <v>71</v>
      </c>
      <c r="E107" s="201" t="s">
        <v>676</v>
      </c>
      <c r="F107" s="201" t="s">
        <v>983</v>
      </c>
      <c r="G107" s="199"/>
      <c r="H107" s="199"/>
      <c r="I107" s="202"/>
      <c r="J107" s="203">
        <f>BK107</f>
        <v>0</v>
      </c>
      <c r="K107" s="199"/>
      <c r="L107" s="204"/>
      <c r="M107" s="205"/>
      <c r="N107" s="206"/>
      <c r="O107" s="206"/>
      <c r="P107" s="207">
        <f>P108+P110+P117+P120+P123</f>
        <v>0</v>
      </c>
      <c r="Q107" s="206"/>
      <c r="R107" s="207">
        <f>R108+R110+R117+R120+R123</f>
        <v>0</v>
      </c>
      <c r="S107" s="206"/>
      <c r="T107" s="208">
        <f>T108+T110+T117+T120+T123</f>
        <v>0</v>
      </c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  <c r="AR107" s="209" t="s">
        <v>79</v>
      </c>
      <c r="AT107" s="210" t="s">
        <v>71</v>
      </c>
      <c r="AU107" s="210" t="s">
        <v>72</v>
      </c>
      <c r="AY107" s="209" t="s">
        <v>152</v>
      </c>
      <c r="BK107" s="211">
        <f>BK108+BK110+BK117+BK120+BK123</f>
        <v>0</v>
      </c>
    </row>
    <row r="108" s="12" customFormat="1" ht="22.8" customHeight="1">
      <c r="A108" s="12"/>
      <c r="B108" s="198"/>
      <c r="C108" s="199"/>
      <c r="D108" s="200" t="s">
        <v>71</v>
      </c>
      <c r="E108" s="212" t="s">
        <v>72</v>
      </c>
      <c r="F108" s="212" t="s">
        <v>983</v>
      </c>
      <c r="G108" s="199"/>
      <c r="H108" s="199"/>
      <c r="I108" s="202"/>
      <c r="J108" s="213">
        <f>BK108</f>
        <v>0</v>
      </c>
      <c r="K108" s="199"/>
      <c r="L108" s="204"/>
      <c r="M108" s="205"/>
      <c r="N108" s="206"/>
      <c r="O108" s="206"/>
      <c r="P108" s="207">
        <f>P109</f>
        <v>0</v>
      </c>
      <c r="Q108" s="206"/>
      <c r="R108" s="207">
        <f>R109</f>
        <v>0</v>
      </c>
      <c r="S108" s="206"/>
      <c r="T108" s="208">
        <f>T109</f>
        <v>0</v>
      </c>
      <c r="U108" s="12"/>
      <c r="V108" s="12"/>
      <c r="W108" s="12"/>
      <c r="X108" s="12"/>
      <c r="Y108" s="12"/>
      <c r="Z108" s="12"/>
      <c r="AA108" s="12"/>
      <c r="AB108" s="12"/>
      <c r="AC108" s="12"/>
      <c r="AD108" s="12"/>
      <c r="AE108" s="12"/>
      <c r="AR108" s="209" t="s">
        <v>79</v>
      </c>
      <c r="AT108" s="210" t="s">
        <v>71</v>
      </c>
      <c r="AU108" s="210" t="s">
        <v>79</v>
      </c>
      <c r="AY108" s="209" t="s">
        <v>152</v>
      </c>
      <c r="BK108" s="211">
        <f>BK109</f>
        <v>0</v>
      </c>
    </row>
    <row r="109" s="2" customFormat="1" ht="16.5" customHeight="1">
      <c r="A109" s="40"/>
      <c r="B109" s="41"/>
      <c r="C109" s="214" t="s">
        <v>81</v>
      </c>
      <c r="D109" s="214" t="s">
        <v>154</v>
      </c>
      <c r="E109" s="215" t="s">
        <v>984</v>
      </c>
      <c r="F109" s="216" t="s">
        <v>985</v>
      </c>
      <c r="G109" s="217" t="s">
        <v>986</v>
      </c>
      <c r="H109" s="218">
        <v>25</v>
      </c>
      <c r="I109" s="219"/>
      <c r="J109" s="220">
        <f>ROUND(I109*H109,2)</f>
        <v>0</v>
      </c>
      <c r="K109" s="216" t="s">
        <v>19</v>
      </c>
      <c r="L109" s="46"/>
      <c r="M109" s="221" t="s">
        <v>19</v>
      </c>
      <c r="N109" s="222" t="s">
        <v>43</v>
      </c>
      <c r="O109" s="86"/>
      <c r="P109" s="223">
        <f>O109*H109</f>
        <v>0</v>
      </c>
      <c r="Q109" s="223">
        <v>0</v>
      </c>
      <c r="R109" s="223">
        <f>Q109*H109</f>
        <v>0</v>
      </c>
      <c r="S109" s="223">
        <v>0</v>
      </c>
      <c r="T109" s="224">
        <f>S109*H109</f>
        <v>0</v>
      </c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R109" s="225" t="s">
        <v>159</v>
      </c>
      <c r="AT109" s="225" t="s">
        <v>154</v>
      </c>
      <c r="AU109" s="225" t="s">
        <v>81</v>
      </c>
      <c r="AY109" s="19" t="s">
        <v>152</v>
      </c>
      <c r="BE109" s="226">
        <f>IF(N109="základní",J109,0)</f>
        <v>0</v>
      </c>
      <c r="BF109" s="226">
        <f>IF(N109="snížená",J109,0)</f>
        <v>0</v>
      </c>
      <c r="BG109" s="226">
        <f>IF(N109="zákl. přenesená",J109,0)</f>
        <v>0</v>
      </c>
      <c r="BH109" s="226">
        <f>IF(N109="sníž. přenesená",J109,0)</f>
        <v>0</v>
      </c>
      <c r="BI109" s="226">
        <f>IF(N109="nulová",J109,0)</f>
        <v>0</v>
      </c>
      <c r="BJ109" s="19" t="s">
        <v>79</v>
      </c>
      <c r="BK109" s="226">
        <f>ROUND(I109*H109,2)</f>
        <v>0</v>
      </c>
      <c r="BL109" s="19" t="s">
        <v>159</v>
      </c>
      <c r="BM109" s="225" t="s">
        <v>987</v>
      </c>
    </row>
    <row r="110" s="12" customFormat="1" ht="22.8" customHeight="1">
      <c r="A110" s="12"/>
      <c r="B110" s="198"/>
      <c r="C110" s="199"/>
      <c r="D110" s="200" t="s">
        <v>71</v>
      </c>
      <c r="E110" s="212" t="s">
        <v>678</v>
      </c>
      <c r="F110" s="212" t="s">
        <v>679</v>
      </c>
      <c r="G110" s="199"/>
      <c r="H110" s="199"/>
      <c r="I110" s="202"/>
      <c r="J110" s="213">
        <f>BK110</f>
        <v>0</v>
      </c>
      <c r="K110" s="199"/>
      <c r="L110" s="204"/>
      <c r="M110" s="205"/>
      <c r="N110" s="206"/>
      <c r="O110" s="206"/>
      <c r="P110" s="207">
        <f>SUM(P111:P116)</f>
        <v>0</v>
      </c>
      <c r="Q110" s="206"/>
      <c r="R110" s="207">
        <f>SUM(R111:R116)</f>
        <v>0</v>
      </c>
      <c r="S110" s="206"/>
      <c r="T110" s="208">
        <f>SUM(T111:T116)</f>
        <v>0</v>
      </c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R110" s="209" t="s">
        <v>179</v>
      </c>
      <c r="AT110" s="210" t="s">
        <v>71</v>
      </c>
      <c r="AU110" s="210" t="s">
        <v>79</v>
      </c>
      <c r="AY110" s="209" t="s">
        <v>152</v>
      </c>
      <c r="BK110" s="211">
        <f>SUM(BK111:BK116)</f>
        <v>0</v>
      </c>
    </row>
    <row r="111" s="2" customFormat="1" ht="16.5" customHeight="1">
      <c r="A111" s="40"/>
      <c r="B111" s="41"/>
      <c r="C111" s="214" t="s">
        <v>170</v>
      </c>
      <c r="D111" s="214" t="s">
        <v>154</v>
      </c>
      <c r="E111" s="215" t="s">
        <v>988</v>
      </c>
      <c r="F111" s="216" t="s">
        <v>989</v>
      </c>
      <c r="G111" s="217" t="s">
        <v>706</v>
      </c>
      <c r="H111" s="218">
        <v>1</v>
      </c>
      <c r="I111" s="219"/>
      <c r="J111" s="220">
        <f>ROUND(I111*H111,2)</f>
        <v>0</v>
      </c>
      <c r="K111" s="216" t="s">
        <v>158</v>
      </c>
      <c r="L111" s="46"/>
      <c r="M111" s="221" t="s">
        <v>19</v>
      </c>
      <c r="N111" s="222" t="s">
        <v>43</v>
      </c>
      <c r="O111" s="86"/>
      <c r="P111" s="223">
        <f>O111*H111</f>
        <v>0</v>
      </c>
      <c r="Q111" s="223">
        <v>0</v>
      </c>
      <c r="R111" s="223">
        <f>Q111*H111</f>
        <v>0</v>
      </c>
      <c r="S111" s="223">
        <v>0</v>
      </c>
      <c r="T111" s="224">
        <f>S111*H111</f>
        <v>0</v>
      </c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R111" s="225" t="s">
        <v>684</v>
      </c>
      <c r="AT111" s="225" t="s">
        <v>154</v>
      </c>
      <c r="AU111" s="225" t="s">
        <v>81</v>
      </c>
      <c r="AY111" s="19" t="s">
        <v>152</v>
      </c>
      <c r="BE111" s="226">
        <f>IF(N111="základní",J111,0)</f>
        <v>0</v>
      </c>
      <c r="BF111" s="226">
        <f>IF(N111="snížená",J111,0)</f>
        <v>0</v>
      </c>
      <c r="BG111" s="226">
        <f>IF(N111="zákl. přenesená",J111,0)</f>
        <v>0</v>
      </c>
      <c r="BH111" s="226">
        <f>IF(N111="sníž. přenesená",J111,0)</f>
        <v>0</v>
      </c>
      <c r="BI111" s="226">
        <f>IF(N111="nulová",J111,0)</f>
        <v>0</v>
      </c>
      <c r="BJ111" s="19" t="s">
        <v>79</v>
      </c>
      <c r="BK111" s="226">
        <f>ROUND(I111*H111,2)</f>
        <v>0</v>
      </c>
      <c r="BL111" s="19" t="s">
        <v>684</v>
      </c>
      <c r="BM111" s="225" t="s">
        <v>990</v>
      </c>
    </row>
    <row r="112" s="2" customFormat="1">
      <c r="A112" s="40"/>
      <c r="B112" s="41"/>
      <c r="C112" s="42"/>
      <c r="D112" s="227" t="s">
        <v>161</v>
      </c>
      <c r="E112" s="42"/>
      <c r="F112" s="228" t="s">
        <v>991</v>
      </c>
      <c r="G112" s="42"/>
      <c r="H112" s="42"/>
      <c r="I112" s="229"/>
      <c r="J112" s="42"/>
      <c r="K112" s="42"/>
      <c r="L112" s="46"/>
      <c r="M112" s="230"/>
      <c r="N112" s="231"/>
      <c r="O112" s="86"/>
      <c r="P112" s="86"/>
      <c r="Q112" s="86"/>
      <c r="R112" s="86"/>
      <c r="S112" s="86"/>
      <c r="T112" s="87"/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T112" s="19" t="s">
        <v>161</v>
      </c>
      <c r="AU112" s="19" t="s">
        <v>81</v>
      </c>
    </row>
    <row r="113" s="2" customFormat="1" ht="16.5" customHeight="1">
      <c r="A113" s="40"/>
      <c r="B113" s="41"/>
      <c r="C113" s="214" t="s">
        <v>159</v>
      </c>
      <c r="D113" s="214" t="s">
        <v>154</v>
      </c>
      <c r="E113" s="215" t="s">
        <v>687</v>
      </c>
      <c r="F113" s="216" t="s">
        <v>992</v>
      </c>
      <c r="G113" s="217" t="s">
        <v>706</v>
      </c>
      <c r="H113" s="218">
        <v>1</v>
      </c>
      <c r="I113" s="219"/>
      <c r="J113" s="220">
        <f>ROUND(I113*H113,2)</f>
        <v>0</v>
      </c>
      <c r="K113" s="216" t="s">
        <v>158</v>
      </c>
      <c r="L113" s="46"/>
      <c r="M113" s="221" t="s">
        <v>19</v>
      </c>
      <c r="N113" s="222" t="s">
        <v>43</v>
      </c>
      <c r="O113" s="86"/>
      <c r="P113" s="223">
        <f>O113*H113</f>
        <v>0</v>
      </c>
      <c r="Q113" s="223">
        <v>0</v>
      </c>
      <c r="R113" s="223">
        <f>Q113*H113</f>
        <v>0</v>
      </c>
      <c r="S113" s="223">
        <v>0</v>
      </c>
      <c r="T113" s="224">
        <f>S113*H113</f>
        <v>0</v>
      </c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R113" s="225" t="s">
        <v>684</v>
      </c>
      <c r="AT113" s="225" t="s">
        <v>154</v>
      </c>
      <c r="AU113" s="225" t="s">
        <v>81</v>
      </c>
      <c r="AY113" s="19" t="s">
        <v>152</v>
      </c>
      <c r="BE113" s="226">
        <f>IF(N113="základní",J113,0)</f>
        <v>0</v>
      </c>
      <c r="BF113" s="226">
        <f>IF(N113="snížená",J113,0)</f>
        <v>0</v>
      </c>
      <c r="BG113" s="226">
        <f>IF(N113="zákl. přenesená",J113,0)</f>
        <v>0</v>
      </c>
      <c r="BH113" s="226">
        <f>IF(N113="sníž. přenesená",J113,0)</f>
        <v>0</v>
      </c>
      <c r="BI113" s="226">
        <f>IF(N113="nulová",J113,0)</f>
        <v>0</v>
      </c>
      <c r="BJ113" s="19" t="s">
        <v>79</v>
      </c>
      <c r="BK113" s="226">
        <f>ROUND(I113*H113,2)</f>
        <v>0</v>
      </c>
      <c r="BL113" s="19" t="s">
        <v>684</v>
      </c>
      <c r="BM113" s="225" t="s">
        <v>993</v>
      </c>
    </row>
    <row r="114" s="2" customFormat="1">
      <c r="A114" s="40"/>
      <c r="B114" s="41"/>
      <c r="C114" s="42"/>
      <c r="D114" s="227" t="s">
        <v>161</v>
      </c>
      <c r="E114" s="42"/>
      <c r="F114" s="228" t="s">
        <v>994</v>
      </c>
      <c r="G114" s="42"/>
      <c r="H114" s="42"/>
      <c r="I114" s="229"/>
      <c r="J114" s="42"/>
      <c r="K114" s="42"/>
      <c r="L114" s="46"/>
      <c r="M114" s="230"/>
      <c r="N114" s="231"/>
      <c r="O114" s="86"/>
      <c r="P114" s="86"/>
      <c r="Q114" s="86"/>
      <c r="R114" s="86"/>
      <c r="S114" s="86"/>
      <c r="T114" s="87"/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T114" s="19" t="s">
        <v>161</v>
      </c>
      <c r="AU114" s="19" t="s">
        <v>81</v>
      </c>
    </row>
    <row r="115" s="2" customFormat="1" ht="16.5" customHeight="1">
      <c r="A115" s="40"/>
      <c r="B115" s="41"/>
      <c r="C115" s="214" t="s">
        <v>179</v>
      </c>
      <c r="D115" s="214" t="s">
        <v>154</v>
      </c>
      <c r="E115" s="215" t="s">
        <v>693</v>
      </c>
      <c r="F115" s="216" t="s">
        <v>995</v>
      </c>
      <c r="G115" s="217" t="s">
        <v>706</v>
      </c>
      <c r="H115" s="218">
        <v>1</v>
      </c>
      <c r="I115" s="219"/>
      <c r="J115" s="220">
        <f>ROUND(I115*H115,2)</f>
        <v>0</v>
      </c>
      <c r="K115" s="216" t="s">
        <v>158</v>
      </c>
      <c r="L115" s="46"/>
      <c r="M115" s="221" t="s">
        <v>19</v>
      </c>
      <c r="N115" s="222" t="s">
        <v>43</v>
      </c>
      <c r="O115" s="86"/>
      <c r="P115" s="223">
        <f>O115*H115</f>
        <v>0</v>
      </c>
      <c r="Q115" s="223">
        <v>0</v>
      </c>
      <c r="R115" s="223">
        <f>Q115*H115</f>
        <v>0</v>
      </c>
      <c r="S115" s="223">
        <v>0</v>
      </c>
      <c r="T115" s="224">
        <f>S115*H115</f>
        <v>0</v>
      </c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R115" s="225" t="s">
        <v>684</v>
      </c>
      <c r="AT115" s="225" t="s">
        <v>154</v>
      </c>
      <c r="AU115" s="225" t="s">
        <v>81</v>
      </c>
      <c r="AY115" s="19" t="s">
        <v>152</v>
      </c>
      <c r="BE115" s="226">
        <f>IF(N115="základní",J115,0)</f>
        <v>0</v>
      </c>
      <c r="BF115" s="226">
        <f>IF(N115="snížená",J115,0)</f>
        <v>0</v>
      </c>
      <c r="BG115" s="226">
        <f>IF(N115="zákl. přenesená",J115,0)</f>
        <v>0</v>
      </c>
      <c r="BH115" s="226">
        <f>IF(N115="sníž. přenesená",J115,0)</f>
        <v>0</v>
      </c>
      <c r="BI115" s="226">
        <f>IF(N115="nulová",J115,0)</f>
        <v>0</v>
      </c>
      <c r="BJ115" s="19" t="s">
        <v>79</v>
      </c>
      <c r="BK115" s="226">
        <f>ROUND(I115*H115,2)</f>
        <v>0</v>
      </c>
      <c r="BL115" s="19" t="s">
        <v>684</v>
      </c>
      <c r="BM115" s="225" t="s">
        <v>996</v>
      </c>
    </row>
    <row r="116" s="2" customFormat="1">
      <c r="A116" s="40"/>
      <c r="B116" s="41"/>
      <c r="C116" s="42"/>
      <c r="D116" s="227" t="s">
        <v>161</v>
      </c>
      <c r="E116" s="42"/>
      <c r="F116" s="228" t="s">
        <v>997</v>
      </c>
      <c r="G116" s="42"/>
      <c r="H116" s="42"/>
      <c r="I116" s="229"/>
      <c r="J116" s="42"/>
      <c r="K116" s="42"/>
      <c r="L116" s="46"/>
      <c r="M116" s="230"/>
      <c r="N116" s="231"/>
      <c r="O116" s="86"/>
      <c r="P116" s="86"/>
      <c r="Q116" s="86"/>
      <c r="R116" s="86"/>
      <c r="S116" s="86"/>
      <c r="T116" s="87"/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T116" s="19" t="s">
        <v>161</v>
      </c>
      <c r="AU116" s="19" t="s">
        <v>81</v>
      </c>
    </row>
    <row r="117" s="12" customFormat="1" ht="22.8" customHeight="1">
      <c r="A117" s="12"/>
      <c r="B117" s="198"/>
      <c r="C117" s="199"/>
      <c r="D117" s="200" t="s">
        <v>71</v>
      </c>
      <c r="E117" s="212" t="s">
        <v>701</v>
      </c>
      <c r="F117" s="212" t="s">
        <v>702</v>
      </c>
      <c r="G117" s="199"/>
      <c r="H117" s="199"/>
      <c r="I117" s="202"/>
      <c r="J117" s="213">
        <f>BK117</f>
        <v>0</v>
      </c>
      <c r="K117" s="199"/>
      <c r="L117" s="204"/>
      <c r="M117" s="205"/>
      <c r="N117" s="206"/>
      <c r="O117" s="206"/>
      <c r="P117" s="207">
        <f>SUM(P118:P119)</f>
        <v>0</v>
      </c>
      <c r="Q117" s="206"/>
      <c r="R117" s="207">
        <f>SUM(R118:R119)</f>
        <v>0</v>
      </c>
      <c r="S117" s="206"/>
      <c r="T117" s="208">
        <f>SUM(T118:T119)</f>
        <v>0</v>
      </c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R117" s="209" t="s">
        <v>179</v>
      </c>
      <c r="AT117" s="210" t="s">
        <v>71</v>
      </c>
      <c r="AU117" s="210" t="s">
        <v>79</v>
      </c>
      <c r="AY117" s="209" t="s">
        <v>152</v>
      </c>
      <c r="BK117" s="211">
        <f>SUM(BK118:BK119)</f>
        <v>0</v>
      </c>
    </row>
    <row r="118" s="2" customFormat="1" ht="16.5" customHeight="1">
      <c r="A118" s="40"/>
      <c r="B118" s="41"/>
      <c r="C118" s="214" t="s">
        <v>187</v>
      </c>
      <c r="D118" s="214" t="s">
        <v>154</v>
      </c>
      <c r="E118" s="215" t="s">
        <v>998</v>
      </c>
      <c r="F118" s="216" t="s">
        <v>702</v>
      </c>
      <c r="G118" s="217" t="s">
        <v>706</v>
      </c>
      <c r="H118" s="218">
        <v>1</v>
      </c>
      <c r="I118" s="219"/>
      <c r="J118" s="220">
        <f>ROUND(I118*H118,2)</f>
        <v>0</v>
      </c>
      <c r="K118" s="216" t="s">
        <v>158</v>
      </c>
      <c r="L118" s="46"/>
      <c r="M118" s="221" t="s">
        <v>19</v>
      </c>
      <c r="N118" s="222" t="s">
        <v>43</v>
      </c>
      <c r="O118" s="86"/>
      <c r="P118" s="223">
        <f>O118*H118</f>
        <v>0</v>
      </c>
      <c r="Q118" s="223">
        <v>0</v>
      </c>
      <c r="R118" s="223">
        <f>Q118*H118</f>
        <v>0</v>
      </c>
      <c r="S118" s="223">
        <v>0</v>
      </c>
      <c r="T118" s="224">
        <f>S118*H118</f>
        <v>0</v>
      </c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R118" s="225" t="s">
        <v>684</v>
      </c>
      <c r="AT118" s="225" t="s">
        <v>154</v>
      </c>
      <c r="AU118" s="225" t="s">
        <v>81</v>
      </c>
      <c r="AY118" s="19" t="s">
        <v>152</v>
      </c>
      <c r="BE118" s="226">
        <f>IF(N118="základní",J118,0)</f>
        <v>0</v>
      </c>
      <c r="BF118" s="226">
        <f>IF(N118="snížená",J118,0)</f>
        <v>0</v>
      </c>
      <c r="BG118" s="226">
        <f>IF(N118="zákl. přenesená",J118,0)</f>
        <v>0</v>
      </c>
      <c r="BH118" s="226">
        <f>IF(N118="sníž. přenesená",J118,0)</f>
        <v>0</v>
      </c>
      <c r="BI118" s="226">
        <f>IF(N118="nulová",J118,0)</f>
        <v>0</v>
      </c>
      <c r="BJ118" s="19" t="s">
        <v>79</v>
      </c>
      <c r="BK118" s="226">
        <f>ROUND(I118*H118,2)</f>
        <v>0</v>
      </c>
      <c r="BL118" s="19" t="s">
        <v>684</v>
      </c>
      <c r="BM118" s="225" t="s">
        <v>999</v>
      </c>
    </row>
    <row r="119" s="2" customFormat="1">
      <c r="A119" s="40"/>
      <c r="B119" s="41"/>
      <c r="C119" s="42"/>
      <c r="D119" s="227" t="s">
        <v>161</v>
      </c>
      <c r="E119" s="42"/>
      <c r="F119" s="228" t="s">
        <v>1000</v>
      </c>
      <c r="G119" s="42"/>
      <c r="H119" s="42"/>
      <c r="I119" s="229"/>
      <c r="J119" s="42"/>
      <c r="K119" s="42"/>
      <c r="L119" s="46"/>
      <c r="M119" s="230"/>
      <c r="N119" s="231"/>
      <c r="O119" s="86"/>
      <c r="P119" s="86"/>
      <c r="Q119" s="86"/>
      <c r="R119" s="86"/>
      <c r="S119" s="86"/>
      <c r="T119" s="87"/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T119" s="19" t="s">
        <v>161</v>
      </c>
      <c r="AU119" s="19" t="s">
        <v>81</v>
      </c>
    </row>
    <row r="120" s="12" customFormat="1" ht="22.8" customHeight="1">
      <c r="A120" s="12"/>
      <c r="B120" s="198"/>
      <c r="C120" s="199"/>
      <c r="D120" s="200" t="s">
        <v>71</v>
      </c>
      <c r="E120" s="212" t="s">
        <v>722</v>
      </c>
      <c r="F120" s="212" t="s">
        <v>723</v>
      </c>
      <c r="G120" s="199"/>
      <c r="H120" s="199"/>
      <c r="I120" s="202"/>
      <c r="J120" s="213">
        <f>BK120</f>
        <v>0</v>
      </c>
      <c r="K120" s="199"/>
      <c r="L120" s="204"/>
      <c r="M120" s="205"/>
      <c r="N120" s="206"/>
      <c r="O120" s="206"/>
      <c r="P120" s="207">
        <f>SUM(P121:P122)</f>
        <v>0</v>
      </c>
      <c r="Q120" s="206"/>
      <c r="R120" s="207">
        <f>SUM(R121:R122)</f>
        <v>0</v>
      </c>
      <c r="S120" s="206"/>
      <c r="T120" s="208">
        <f>SUM(T121:T122)</f>
        <v>0</v>
      </c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R120" s="209" t="s">
        <v>179</v>
      </c>
      <c r="AT120" s="210" t="s">
        <v>71</v>
      </c>
      <c r="AU120" s="210" t="s">
        <v>79</v>
      </c>
      <c r="AY120" s="209" t="s">
        <v>152</v>
      </c>
      <c r="BK120" s="211">
        <f>SUM(BK121:BK122)</f>
        <v>0</v>
      </c>
    </row>
    <row r="121" s="2" customFormat="1" ht="16.5" customHeight="1">
      <c r="A121" s="40"/>
      <c r="B121" s="41"/>
      <c r="C121" s="214" t="s">
        <v>192</v>
      </c>
      <c r="D121" s="214" t="s">
        <v>154</v>
      </c>
      <c r="E121" s="215" t="s">
        <v>1001</v>
      </c>
      <c r="F121" s="216" t="s">
        <v>1002</v>
      </c>
      <c r="G121" s="217" t="s">
        <v>706</v>
      </c>
      <c r="H121" s="218">
        <v>1</v>
      </c>
      <c r="I121" s="219"/>
      <c r="J121" s="220">
        <f>ROUND(I121*H121,2)</f>
        <v>0</v>
      </c>
      <c r="K121" s="216" t="s">
        <v>158</v>
      </c>
      <c r="L121" s="46"/>
      <c r="M121" s="221" t="s">
        <v>19</v>
      </c>
      <c r="N121" s="222" t="s">
        <v>43</v>
      </c>
      <c r="O121" s="86"/>
      <c r="P121" s="223">
        <f>O121*H121</f>
        <v>0</v>
      </c>
      <c r="Q121" s="223">
        <v>0</v>
      </c>
      <c r="R121" s="223">
        <f>Q121*H121</f>
        <v>0</v>
      </c>
      <c r="S121" s="223">
        <v>0</v>
      </c>
      <c r="T121" s="224">
        <f>S121*H121</f>
        <v>0</v>
      </c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R121" s="225" t="s">
        <v>684</v>
      </c>
      <c r="AT121" s="225" t="s">
        <v>154</v>
      </c>
      <c r="AU121" s="225" t="s">
        <v>81</v>
      </c>
      <c r="AY121" s="19" t="s">
        <v>152</v>
      </c>
      <c r="BE121" s="226">
        <f>IF(N121="základní",J121,0)</f>
        <v>0</v>
      </c>
      <c r="BF121" s="226">
        <f>IF(N121="snížená",J121,0)</f>
        <v>0</v>
      </c>
      <c r="BG121" s="226">
        <f>IF(N121="zákl. přenesená",J121,0)</f>
        <v>0</v>
      </c>
      <c r="BH121" s="226">
        <f>IF(N121="sníž. přenesená",J121,0)</f>
        <v>0</v>
      </c>
      <c r="BI121" s="226">
        <f>IF(N121="nulová",J121,0)</f>
        <v>0</v>
      </c>
      <c r="BJ121" s="19" t="s">
        <v>79</v>
      </c>
      <c r="BK121" s="226">
        <f>ROUND(I121*H121,2)</f>
        <v>0</v>
      </c>
      <c r="BL121" s="19" t="s">
        <v>684</v>
      </c>
      <c r="BM121" s="225" t="s">
        <v>1003</v>
      </c>
    </row>
    <row r="122" s="2" customFormat="1">
      <c r="A122" s="40"/>
      <c r="B122" s="41"/>
      <c r="C122" s="42"/>
      <c r="D122" s="227" t="s">
        <v>161</v>
      </c>
      <c r="E122" s="42"/>
      <c r="F122" s="228" t="s">
        <v>1004</v>
      </c>
      <c r="G122" s="42"/>
      <c r="H122" s="42"/>
      <c r="I122" s="229"/>
      <c r="J122" s="42"/>
      <c r="K122" s="42"/>
      <c r="L122" s="46"/>
      <c r="M122" s="230"/>
      <c r="N122" s="231"/>
      <c r="O122" s="86"/>
      <c r="P122" s="86"/>
      <c r="Q122" s="86"/>
      <c r="R122" s="86"/>
      <c r="S122" s="86"/>
      <c r="T122" s="87"/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T122" s="19" t="s">
        <v>161</v>
      </c>
      <c r="AU122" s="19" t="s">
        <v>81</v>
      </c>
    </row>
    <row r="123" s="12" customFormat="1" ht="22.8" customHeight="1">
      <c r="A123" s="12"/>
      <c r="B123" s="198"/>
      <c r="C123" s="199"/>
      <c r="D123" s="200" t="s">
        <v>71</v>
      </c>
      <c r="E123" s="212" t="s">
        <v>1005</v>
      </c>
      <c r="F123" s="212" t="s">
        <v>1006</v>
      </c>
      <c r="G123" s="199"/>
      <c r="H123" s="199"/>
      <c r="I123" s="202"/>
      <c r="J123" s="213">
        <f>BK123</f>
        <v>0</v>
      </c>
      <c r="K123" s="199"/>
      <c r="L123" s="204"/>
      <c r="M123" s="205"/>
      <c r="N123" s="206"/>
      <c r="O123" s="206"/>
      <c r="P123" s="207">
        <f>SUM(P124:P127)</f>
        <v>0</v>
      </c>
      <c r="Q123" s="206"/>
      <c r="R123" s="207">
        <f>SUM(R124:R127)</f>
        <v>0</v>
      </c>
      <c r="S123" s="206"/>
      <c r="T123" s="208">
        <f>SUM(T124:T127)</f>
        <v>0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209" t="s">
        <v>179</v>
      </c>
      <c r="AT123" s="210" t="s">
        <v>71</v>
      </c>
      <c r="AU123" s="210" t="s">
        <v>79</v>
      </c>
      <c r="AY123" s="209" t="s">
        <v>152</v>
      </c>
      <c r="BK123" s="211">
        <f>SUM(BK124:BK127)</f>
        <v>0</v>
      </c>
    </row>
    <row r="124" s="2" customFormat="1" ht="16.5" customHeight="1">
      <c r="A124" s="40"/>
      <c r="B124" s="41"/>
      <c r="C124" s="214" t="s">
        <v>199</v>
      </c>
      <c r="D124" s="214" t="s">
        <v>154</v>
      </c>
      <c r="E124" s="215" t="s">
        <v>1007</v>
      </c>
      <c r="F124" s="216" t="s">
        <v>1008</v>
      </c>
      <c r="G124" s="217" t="s">
        <v>706</v>
      </c>
      <c r="H124" s="218">
        <v>1</v>
      </c>
      <c r="I124" s="219"/>
      <c r="J124" s="220">
        <f>ROUND(I124*H124,2)</f>
        <v>0</v>
      </c>
      <c r="K124" s="216" t="s">
        <v>158</v>
      </c>
      <c r="L124" s="46"/>
      <c r="M124" s="221" t="s">
        <v>19</v>
      </c>
      <c r="N124" s="222" t="s">
        <v>43</v>
      </c>
      <c r="O124" s="86"/>
      <c r="P124" s="223">
        <f>O124*H124</f>
        <v>0</v>
      </c>
      <c r="Q124" s="223">
        <v>0</v>
      </c>
      <c r="R124" s="223">
        <f>Q124*H124</f>
        <v>0</v>
      </c>
      <c r="S124" s="223">
        <v>0</v>
      </c>
      <c r="T124" s="224">
        <f>S124*H124</f>
        <v>0</v>
      </c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R124" s="225" t="s">
        <v>684</v>
      </c>
      <c r="AT124" s="225" t="s">
        <v>154</v>
      </c>
      <c r="AU124" s="225" t="s">
        <v>81</v>
      </c>
      <c r="AY124" s="19" t="s">
        <v>152</v>
      </c>
      <c r="BE124" s="226">
        <f>IF(N124="základní",J124,0)</f>
        <v>0</v>
      </c>
      <c r="BF124" s="226">
        <f>IF(N124="snížená",J124,0)</f>
        <v>0</v>
      </c>
      <c r="BG124" s="226">
        <f>IF(N124="zákl. přenesená",J124,0)</f>
        <v>0</v>
      </c>
      <c r="BH124" s="226">
        <f>IF(N124="sníž. přenesená",J124,0)</f>
        <v>0</v>
      </c>
      <c r="BI124" s="226">
        <f>IF(N124="nulová",J124,0)</f>
        <v>0</v>
      </c>
      <c r="BJ124" s="19" t="s">
        <v>79</v>
      </c>
      <c r="BK124" s="226">
        <f>ROUND(I124*H124,2)</f>
        <v>0</v>
      </c>
      <c r="BL124" s="19" t="s">
        <v>684</v>
      </c>
      <c r="BM124" s="225" t="s">
        <v>1009</v>
      </c>
    </row>
    <row r="125" s="2" customFormat="1">
      <c r="A125" s="40"/>
      <c r="B125" s="41"/>
      <c r="C125" s="42"/>
      <c r="D125" s="227" t="s">
        <v>161</v>
      </c>
      <c r="E125" s="42"/>
      <c r="F125" s="228" t="s">
        <v>1010</v>
      </c>
      <c r="G125" s="42"/>
      <c r="H125" s="42"/>
      <c r="I125" s="229"/>
      <c r="J125" s="42"/>
      <c r="K125" s="42"/>
      <c r="L125" s="46"/>
      <c r="M125" s="230"/>
      <c r="N125" s="231"/>
      <c r="O125" s="86"/>
      <c r="P125" s="86"/>
      <c r="Q125" s="86"/>
      <c r="R125" s="86"/>
      <c r="S125" s="86"/>
      <c r="T125" s="87"/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T125" s="19" t="s">
        <v>161</v>
      </c>
      <c r="AU125" s="19" t="s">
        <v>81</v>
      </c>
    </row>
    <row r="126" s="2" customFormat="1" ht="16.5" customHeight="1">
      <c r="A126" s="40"/>
      <c r="B126" s="41"/>
      <c r="C126" s="214" t="s">
        <v>204</v>
      </c>
      <c r="D126" s="214" t="s">
        <v>154</v>
      </c>
      <c r="E126" s="215" t="s">
        <v>1011</v>
      </c>
      <c r="F126" s="216" t="s">
        <v>1012</v>
      </c>
      <c r="G126" s="217" t="s">
        <v>706</v>
      </c>
      <c r="H126" s="218">
        <v>1</v>
      </c>
      <c r="I126" s="219"/>
      <c r="J126" s="220">
        <f>ROUND(I126*H126,2)</f>
        <v>0</v>
      </c>
      <c r="K126" s="216" t="s">
        <v>158</v>
      </c>
      <c r="L126" s="46"/>
      <c r="M126" s="221" t="s">
        <v>19</v>
      </c>
      <c r="N126" s="222" t="s">
        <v>43</v>
      </c>
      <c r="O126" s="86"/>
      <c r="P126" s="223">
        <f>O126*H126</f>
        <v>0</v>
      </c>
      <c r="Q126" s="223">
        <v>0</v>
      </c>
      <c r="R126" s="223">
        <f>Q126*H126</f>
        <v>0</v>
      </c>
      <c r="S126" s="223">
        <v>0</v>
      </c>
      <c r="T126" s="224">
        <f>S126*H126</f>
        <v>0</v>
      </c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R126" s="225" t="s">
        <v>684</v>
      </c>
      <c r="AT126" s="225" t="s">
        <v>154</v>
      </c>
      <c r="AU126" s="225" t="s">
        <v>81</v>
      </c>
      <c r="AY126" s="19" t="s">
        <v>152</v>
      </c>
      <c r="BE126" s="226">
        <f>IF(N126="základní",J126,0)</f>
        <v>0</v>
      </c>
      <c r="BF126" s="226">
        <f>IF(N126="snížená",J126,0)</f>
        <v>0</v>
      </c>
      <c r="BG126" s="226">
        <f>IF(N126="zákl. přenesená",J126,0)</f>
        <v>0</v>
      </c>
      <c r="BH126" s="226">
        <f>IF(N126="sníž. přenesená",J126,0)</f>
        <v>0</v>
      </c>
      <c r="BI126" s="226">
        <f>IF(N126="nulová",J126,0)</f>
        <v>0</v>
      </c>
      <c r="BJ126" s="19" t="s">
        <v>79</v>
      </c>
      <c r="BK126" s="226">
        <f>ROUND(I126*H126,2)</f>
        <v>0</v>
      </c>
      <c r="BL126" s="19" t="s">
        <v>684</v>
      </c>
      <c r="BM126" s="225" t="s">
        <v>1013</v>
      </c>
    </row>
    <row r="127" s="2" customFormat="1">
      <c r="A127" s="40"/>
      <c r="B127" s="41"/>
      <c r="C127" s="42"/>
      <c r="D127" s="227" t="s">
        <v>161</v>
      </c>
      <c r="E127" s="42"/>
      <c r="F127" s="228" t="s">
        <v>1014</v>
      </c>
      <c r="G127" s="42"/>
      <c r="H127" s="42"/>
      <c r="I127" s="229"/>
      <c r="J127" s="42"/>
      <c r="K127" s="42"/>
      <c r="L127" s="46"/>
      <c r="M127" s="230"/>
      <c r="N127" s="231"/>
      <c r="O127" s="86"/>
      <c r="P127" s="86"/>
      <c r="Q127" s="86"/>
      <c r="R127" s="86"/>
      <c r="S127" s="86"/>
      <c r="T127" s="87"/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T127" s="19" t="s">
        <v>161</v>
      </c>
      <c r="AU127" s="19" t="s">
        <v>81</v>
      </c>
    </row>
    <row r="128" s="12" customFormat="1" ht="25.92" customHeight="1">
      <c r="A128" s="12"/>
      <c r="B128" s="198"/>
      <c r="C128" s="199"/>
      <c r="D128" s="200" t="s">
        <v>71</v>
      </c>
      <c r="E128" s="201" t="s">
        <v>646</v>
      </c>
      <c r="F128" s="201" t="s">
        <v>1015</v>
      </c>
      <c r="G128" s="199"/>
      <c r="H128" s="199"/>
      <c r="I128" s="202"/>
      <c r="J128" s="203">
        <f>BK128</f>
        <v>0</v>
      </c>
      <c r="K128" s="199"/>
      <c r="L128" s="204"/>
      <c r="M128" s="205"/>
      <c r="N128" s="206"/>
      <c r="O128" s="206"/>
      <c r="P128" s="207">
        <f>P129+P139+P148</f>
        <v>0</v>
      </c>
      <c r="Q128" s="206"/>
      <c r="R128" s="207">
        <f>R129+R139+R148</f>
        <v>0.16535</v>
      </c>
      <c r="S128" s="206"/>
      <c r="T128" s="208">
        <f>T129+T139+T148</f>
        <v>0</v>
      </c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R128" s="209" t="s">
        <v>81</v>
      </c>
      <c r="AT128" s="210" t="s">
        <v>71</v>
      </c>
      <c r="AU128" s="210" t="s">
        <v>72</v>
      </c>
      <c r="AY128" s="209" t="s">
        <v>152</v>
      </c>
      <c r="BK128" s="211">
        <f>BK129+BK139+BK148</f>
        <v>0</v>
      </c>
    </row>
    <row r="129" s="12" customFormat="1" ht="22.8" customHeight="1">
      <c r="A129" s="12"/>
      <c r="B129" s="198"/>
      <c r="C129" s="199"/>
      <c r="D129" s="200" t="s">
        <v>71</v>
      </c>
      <c r="E129" s="212" t="s">
        <v>1016</v>
      </c>
      <c r="F129" s="212" t="s">
        <v>1017</v>
      </c>
      <c r="G129" s="199"/>
      <c r="H129" s="199"/>
      <c r="I129" s="202"/>
      <c r="J129" s="213">
        <f>BK129</f>
        <v>0</v>
      </c>
      <c r="K129" s="199"/>
      <c r="L129" s="204"/>
      <c r="M129" s="205"/>
      <c r="N129" s="206"/>
      <c r="O129" s="206"/>
      <c r="P129" s="207">
        <f>SUM(P130:P138)</f>
        <v>0</v>
      </c>
      <c r="Q129" s="206"/>
      <c r="R129" s="207">
        <f>SUM(R130:R138)</f>
        <v>0.16</v>
      </c>
      <c r="S129" s="206"/>
      <c r="T129" s="208">
        <f>SUM(T130:T138)</f>
        <v>0</v>
      </c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R129" s="209" t="s">
        <v>81</v>
      </c>
      <c r="AT129" s="210" t="s">
        <v>71</v>
      </c>
      <c r="AU129" s="210" t="s">
        <v>79</v>
      </c>
      <c r="AY129" s="209" t="s">
        <v>152</v>
      </c>
      <c r="BK129" s="211">
        <f>SUM(BK130:BK138)</f>
        <v>0</v>
      </c>
    </row>
    <row r="130" s="2" customFormat="1" ht="24.15" customHeight="1">
      <c r="A130" s="40"/>
      <c r="B130" s="41"/>
      <c r="C130" s="214" t="s">
        <v>213</v>
      </c>
      <c r="D130" s="214" t="s">
        <v>154</v>
      </c>
      <c r="E130" s="215" t="s">
        <v>1018</v>
      </c>
      <c r="F130" s="216" t="s">
        <v>1019</v>
      </c>
      <c r="G130" s="217" t="s">
        <v>227</v>
      </c>
      <c r="H130" s="218">
        <v>250</v>
      </c>
      <c r="I130" s="219"/>
      <c r="J130" s="220">
        <f>ROUND(I130*H130,2)</f>
        <v>0</v>
      </c>
      <c r="K130" s="216" t="s">
        <v>158</v>
      </c>
      <c r="L130" s="46"/>
      <c r="M130" s="221" t="s">
        <v>19</v>
      </c>
      <c r="N130" s="222" t="s">
        <v>43</v>
      </c>
      <c r="O130" s="86"/>
      <c r="P130" s="223">
        <f>O130*H130</f>
        <v>0</v>
      </c>
      <c r="Q130" s="223">
        <v>0</v>
      </c>
      <c r="R130" s="223">
        <f>Q130*H130</f>
        <v>0</v>
      </c>
      <c r="S130" s="223">
        <v>0</v>
      </c>
      <c r="T130" s="224">
        <f>S130*H130</f>
        <v>0</v>
      </c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R130" s="225" t="s">
        <v>253</v>
      </c>
      <c r="AT130" s="225" t="s">
        <v>154</v>
      </c>
      <c r="AU130" s="225" t="s">
        <v>81</v>
      </c>
      <c r="AY130" s="19" t="s">
        <v>152</v>
      </c>
      <c r="BE130" s="226">
        <f>IF(N130="základní",J130,0)</f>
        <v>0</v>
      </c>
      <c r="BF130" s="226">
        <f>IF(N130="snížená",J130,0)</f>
        <v>0</v>
      </c>
      <c r="BG130" s="226">
        <f>IF(N130="zákl. přenesená",J130,0)</f>
        <v>0</v>
      </c>
      <c r="BH130" s="226">
        <f>IF(N130="sníž. přenesená",J130,0)</f>
        <v>0</v>
      </c>
      <c r="BI130" s="226">
        <f>IF(N130="nulová",J130,0)</f>
        <v>0</v>
      </c>
      <c r="BJ130" s="19" t="s">
        <v>79</v>
      </c>
      <c r="BK130" s="226">
        <f>ROUND(I130*H130,2)</f>
        <v>0</v>
      </c>
      <c r="BL130" s="19" t="s">
        <v>253</v>
      </c>
      <c r="BM130" s="225" t="s">
        <v>1020</v>
      </c>
    </row>
    <row r="131" s="2" customFormat="1">
      <c r="A131" s="40"/>
      <c r="B131" s="41"/>
      <c r="C131" s="42"/>
      <c r="D131" s="227" t="s">
        <v>161</v>
      </c>
      <c r="E131" s="42"/>
      <c r="F131" s="228" t="s">
        <v>1021</v>
      </c>
      <c r="G131" s="42"/>
      <c r="H131" s="42"/>
      <c r="I131" s="229"/>
      <c r="J131" s="42"/>
      <c r="K131" s="42"/>
      <c r="L131" s="46"/>
      <c r="M131" s="230"/>
      <c r="N131" s="231"/>
      <c r="O131" s="86"/>
      <c r="P131" s="86"/>
      <c r="Q131" s="86"/>
      <c r="R131" s="86"/>
      <c r="S131" s="86"/>
      <c r="T131" s="87"/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T131" s="19" t="s">
        <v>161</v>
      </c>
      <c r="AU131" s="19" t="s">
        <v>81</v>
      </c>
    </row>
    <row r="132" s="2" customFormat="1" ht="16.5" customHeight="1">
      <c r="A132" s="40"/>
      <c r="B132" s="41"/>
      <c r="C132" s="265" t="s">
        <v>220</v>
      </c>
      <c r="D132" s="265" t="s">
        <v>298</v>
      </c>
      <c r="E132" s="266" t="s">
        <v>1022</v>
      </c>
      <c r="F132" s="267" t="s">
        <v>1023</v>
      </c>
      <c r="G132" s="268" t="s">
        <v>227</v>
      </c>
      <c r="H132" s="269">
        <v>250</v>
      </c>
      <c r="I132" s="270"/>
      <c r="J132" s="271">
        <f>ROUND(I132*H132,2)</f>
        <v>0</v>
      </c>
      <c r="K132" s="267" t="s">
        <v>158</v>
      </c>
      <c r="L132" s="272"/>
      <c r="M132" s="273" t="s">
        <v>19</v>
      </c>
      <c r="N132" s="274" t="s">
        <v>43</v>
      </c>
      <c r="O132" s="86"/>
      <c r="P132" s="223">
        <f>O132*H132</f>
        <v>0</v>
      </c>
      <c r="Q132" s="223">
        <v>0.00064000000000000005</v>
      </c>
      <c r="R132" s="223">
        <f>Q132*H132</f>
        <v>0.16</v>
      </c>
      <c r="S132" s="223">
        <v>0</v>
      </c>
      <c r="T132" s="224">
        <f>S132*H132</f>
        <v>0</v>
      </c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R132" s="225" t="s">
        <v>347</v>
      </c>
      <c r="AT132" s="225" t="s">
        <v>298</v>
      </c>
      <c r="AU132" s="225" t="s">
        <v>81</v>
      </c>
      <c r="AY132" s="19" t="s">
        <v>152</v>
      </c>
      <c r="BE132" s="226">
        <f>IF(N132="základní",J132,0)</f>
        <v>0</v>
      </c>
      <c r="BF132" s="226">
        <f>IF(N132="snížená",J132,0)</f>
        <v>0</v>
      </c>
      <c r="BG132" s="226">
        <f>IF(N132="zákl. přenesená",J132,0)</f>
        <v>0</v>
      </c>
      <c r="BH132" s="226">
        <f>IF(N132="sníž. přenesená",J132,0)</f>
        <v>0</v>
      </c>
      <c r="BI132" s="226">
        <f>IF(N132="nulová",J132,0)</f>
        <v>0</v>
      </c>
      <c r="BJ132" s="19" t="s">
        <v>79</v>
      </c>
      <c r="BK132" s="226">
        <f>ROUND(I132*H132,2)</f>
        <v>0</v>
      </c>
      <c r="BL132" s="19" t="s">
        <v>253</v>
      </c>
      <c r="BM132" s="225" t="s">
        <v>1024</v>
      </c>
    </row>
    <row r="133" s="2" customFormat="1">
      <c r="A133" s="40"/>
      <c r="B133" s="41"/>
      <c r="C133" s="42"/>
      <c r="D133" s="234" t="s">
        <v>1025</v>
      </c>
      <c r="E133" s="42"/>
      <c r="F133" s="280" t="s">
        <v>1026</v>
      </c>
      <c r="G133" s="42"/>
      <c r="H133" s="42"/>
      <c r="I133" s="229"/>
      <c r="J133" s="42"/>
      <c r="K133" s="42"/>
      <c r="L133" s="46"/>
      <c r="M133" s="230"/>
      <c r="N133" s="231"/>
      <c r="O133" s="86"/>
      <c r="P133" s="86"/>
      <c r="Q133" s="86"/>
      <c r="R133" s="86"/>
      <c r="S133" s="86"/>
      <c r="T133" s="87"/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T133" s="19" t="s">
        <v>1025</v>
      </c>
      <c r="AU133" s="19" t="s">
        <v>81</v>
      </c>
    </row>
    <row r="134" s="2" customFormat="1" ht="16.5" customHeight="1">
      <c r="A134" s="40"/>
      <c r="B134" s="41"/>
      <c r="C134" s="214" t="s">
        <v>8</v>
      </c>
      <c r="D134" s="214" t="s">
        <v>154</v>
      </c>
      <c r="E134" s="215" t="s">
        <v>1027</v>
      </c>
      <c r="F134" s="216" t="s">
        <v>1028</v>
      </c>
      <c r="G134" s="217" t="s">
        <v>157</v>
      </c>
      <c r="H134" s="218">
        <v>5</v>
      </c>
      <c r="I134" s="219"/>
      <c r="J134" s="220">
        <f>ROUND(I134*H134,2)</f>
        <v>0</v>
      </c>
      <c r="K134" s="216" t="s">
        <v>19</v>
      </c>
      <c r="L134" s="46"/>
      <c r="M134" s="221" t="s">
        <v>19</v>
      </c>
      <c r="N134" s="222" t="s">
        <v>43</v>
      </c>
      <c r="O134" s="86"/>
      <c r="P134" s="223">
        <f>O134*H134</f>
        <v>0</v>
      </c>
      <c r="Q134" s="223">
        <v>0</v>
      </c>
      <c r="R134" s="223">
        <f>Q134*H134</f>
        <v>0</v>
      </c>
      <c r="S134" s="223">
        <v>0</v>
      </c>
      <c r="T134" s="224">
        <f>S134*H134</f>
        <v>0</v>
      </c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R134" s="225" t="s">
        <v>253</v>
      </c>
      <c r="AT134" s="225" t="s">
        <v>154</v>
      </c>
      <c r="AU134" s="225" t="s">
        <v>81</v>
      </c>
      <c r="AY134" s="19" t="s">
        <v>152</v>
      </c>
      <c r="BE134" s="226">
        <f>IF(N134="základní",J134,0)</f>
        <v>0</v>
      </c>
      <c r="BF134" s="226">
        <f>IF(N134="snížená",J134,0)</f>
        <v>0</v>
      </c>
      <c r="BG134" s="226">
        <f>IF(N134="zákl. přenesená",J134,0)</f>
        <v>0</v>
      </c>
      <c r="BH134" s="226">
        <f>IF(N134="sníž. přenesená",J134,0)</f>
        <v>0</v>
      </c>
      <c r="BI134" s="226">
        <f>IF(N134="nulová",J134,0)</f>
        <v>0</v>
      </c>
      <c r="BJ134" s="19" t="s">
        <v>79</v>
      </c>
      <c r="BK134" s="226">
        <f>ROUND(I134*H134,2)</f>
        <v>0</v>
      </c>
      <c r="BL134" s="19" t="s">
        <v>253</v>
      </c>
      <c r="BM134" s="225" t="s">
        <v>1029</v>
      </c>
    </row>
    <row r="135" s="2" customFormat="1" ht="16.5" customHeight="1">
      <c r="A135" s="40"/>
      <c r="B135" s="41"/>
      <c r="C135" s="214" t="s">
        <v>231</v>
      </c>
      <c r="D135" s="214" t="s">
        <v>154</v>
      </c>
      <c r="E135" s="215" t="s">
        <v>1030</v>
      </c>
      <c r="F135" s="216" t="s">
        <v>1031</v>
      </c>
      <c r="G135" s="217" t="s">
        <v>157</v>
      </c>
      <c r="H135" s="218">
        <v>5</v>
      </c>
      <c r="I135" s="219"/>
      <c r="J135" s="220">
        <f>ROUND(I135*H135,2)</f>
        <v>0</v>
      </c>
      <c r="K135" s="216" t="s">
        <v>158</v>
      </c>
      <c r="L135" s="46"/>
      <c r="M135" s="221" t="s">
        <v>19</v>
      </c>
      <c r="N135" s="222" t="s">
        <v>43</v>
      </c>
      <c r="O135" s="86"/>
      <c r="P135" s="223">
        <f>O135*H135</f>
        <v>0</v>
      </c>
      <c r="Q135" s="223">
        <v>0</v>
      </c>
      <c r="R135" s="223">
        <f>Q135*H135</f>
        <v>0</v>
      </c>
      <c r="S135" s="223">
        <v>0</v>
      </c>
      <c r="T135" s="224">
        <f>S135*H135</f>
        <v>0</v>
      </c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R135" s="225" t="s">
        <v>253</v>
      </c>
      <c r="AT135" s="225" t="s">
        <v>154</v>
      </c>
      <c r="AU135" s="225" t="s">
        <v>81</v>
      </c>
      <c r="AY135" s="19" t="s">
        <v>152</v>
      </c>
      <c r="BE135" s="226">
        <f>IF(N135="základní",J135,0)</f>
        <v>0</v>
      </c>
      <c r="BF135" s="226">
        <f>IF(N135="snížená",J135,0)</f>
        <v>0</v>
      </c>
      <c r="BG135" s="226">
        <f>IF(N135="zákl. přenesená",J135,0)</f>
        <v>0</v>
      </c>
      <c r="BH135" s="226">
        <f>IF(N135="sníž. přenesená",J135,0)</f>
        <v>0</v>
      </c>
      <c r="BI135" s="226">
        <f>IF(N135="nulová",J135,0)</f>
        <v>0</v>
      </c>
      <c r="BJ135" s="19" t="s">
        <v>79</v>
      </c>
      <c r="BK135" s="226">
        <f>ROUND(I135*H135,2)</f>
        <v>0</v>
      </c>
      <c r="BL135" s="19" t="s">
        <v>253</v>
      </c>
      <c r="BM135" s="225" t="s">
        <v>1032</v>
      </c>
    </row>
    <row r="136" s="2" customFormat="1">
      <c r="A136" s="40"/>
      <c r="B136" s="41"/>
      <c r="C136" s="42"/>
      <c r="D136" s="227" t="s">
        <v>161</v>
      </c>
      <c r="E136" s="42"/>
      <c r="F136" s="228" t="s">
        <v>1033</v>
      </c>
      <c r="G136" s="42"/>
      <c r="H136" s="42"/>
      <c r="I136" s="229"/>
      <c r="J136" s="42"/>
      <c r="K136" s="42"/>
      <c r="L136" s="46"/>
      <c r="M136" s="230"/>
      <c r="N136" s="231"/>
      <c r="O136" s="86"/>
      <c r="P136" s="86"/>
      <c r="Q136" s="86"/>
      <c r="R136" s="86"/>
      <c r="S136" s="86"/>
      <c r="T136" s="87"/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T136" s="19" t="s">
        <v>161</v>
      </c>
      <c r="AU136" s="19" t="s">
        <v>81</v>
      </c>
    </row>
    <row r="137" s="2" customFormat="1" ht="16.5" customHeight="1">
      <c r="A137" s="40"/>
      <c r="B137" s="41"/>
      <c r="C137" s="214" t="s">
        <v>236</v>
      </c>
      <c r="D137" s="214" t="s">
        <v>154</v>
      </c>
      <c r="E137" s="215" t="s">
        <v>1034</v>
      </c>
      <c r="F137" s="216" t="s">
        <v>1035</v>
      </c>
      <c r="G137" s="217" t="s">
        <v>1036</v>
      </c>
      <c r="H137" s="281"/>
      <c r="I137" s="219"/>
      <c r="J137" s="220">
        <f>ROUND(I137*H137,2)</f>
        <v>0</v>
      </c>
      <c r="K137" s="216" t="s">
        <v>158</v>
      </c>
      <c r="L137" s="46"/>
      <c r="M137" s="221" t="s">
        <v>19</v>
      </c>
      <c r="N137" s="222" t="s">
        <v>43</v>
      </c>
      <c r="O137" s="86"/>
      <c r="P137" s="223">
        <f>O137*H137</f>
        <v>0</v>
      </c>
      <c r="Q137" s="223">
        <v>0</v>
      </c>
      <c r="R137" s="223">
        <f>Q137*H137</f>
        <v>0</v>
      </c>
      <c r="S137" s="223">
        <v>0</v>
      </c>
      <c r="T137" s="224">
        <f>S137*H137</f>
        <v>0</v>
      </c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R137" s="225" t="s">
        <v>253</v>
      </c>
      <c r="AT137" s="225" t="s">
        <v>154</v>
      </c>
      <c r="AU137" s="225" t="s">
        <v>81</v>
      </c>
      <c r="AY137" s="19" t="s">
        <v>152</v>
      </c>
      <c r="BE137" s="226">
        <f>IF(N137="základní",J137,0)</f>
        <v>0</v>
      </c>
      <c r="BF137" s="226">
        <f>IF(N137="snížená",J137,0)</f>
        <v>0</v>
      </c>
      <c r="BG137" s="226">
        <f>IF(N137="zákl. přenesená",J137,0)</f>
        <v>0</v>
      </c>
      <c r="BH137" s="226">
        <f>IF(N137="sníž. přenesená",J137,0)</f>
        <v>0</v>
      </c>
      <c r="BI137" s="226">
        <f>IF(N137="nulová",J137,0)</f>
        <v>0</v>
      </c>
      <c r="BJ137" s="19" t="s">
        <v>79</v>
      </c>
      <c r="BK137" s="226">
        <f>ROUND(I137*H137,2)</f>
        <v>0</v>
      </c>
      <c r="BL137" s="19" t="s">
        <v>253</v>
      </c>
      <c r="BM137" s="225" t="s">
        <v>1037</v>
      </c>
    </row>
    <row r="138" s="2" customFormat="1">
      <c r="A138" s="40"/>
      <c r="B138" s="41"/>
      <c r="C138" s="42"/>
      <c r="D138" s="227" t="s">
        <v>161</v>
      </c>
      <c r="E138" s="42"/>
      <c r="F138" s="228" t="s">
        <v>1038</v>
      </c>
      <c r="G138" s="42"/>
      <c r="H138" s="42"/>
      <c r="I138" s="229"/>
      <c r="J138" s="42"/>
      <c r="K138" s="42"/>
      <c r="L138" s="46"/>
      <c r="M138" s="230"/>
      <c r="N138" s="231"/>
      <c r="O138" s="86"/>
      <c r="P138" s="86"/>
      <c r="Q138" s="86"/>
      <c r="R138" s="86"/>
      <c r="S138" s="86"/>
      <c r="T138" s="87"/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T138" s="19" t="s">
        <v>161</v>
      </c>
      <c r="AU138" s="19" t="s">
        <v>81</v>
      </c>
    </row>
    <row r="139" s="12" customFormat="1" ht="22.8" customHeight="1">
      <c r="A139" s="12"/>
      <c r="B139" s="198"/>
      <c r="C139" s="199"/>
      <c r="D139" s="200" t="s">
        <v>71</v>
      </c>
      <c r="E139" s="212" t="s">
        <v>1039</v>
      </c>
      <c r="F139" s="212" t="s">
        <v>1040</v>
      </c>
      <c r="G139" s="199"/>
      <c r="H139" s="199"/>
      <c r="I139" s="202"/>
      <c r="J139" s="213">
        <f>BK139</f>
        <v>0</v>
      </c>
      <c r="K139" s="199"/>
      <c r="L139" s="204"/>
      <c r="M139" s="205"/>
      <c r="N139" s="206"/>
      <c r="O139" s="206"/>
      <c r="P139" s="207">
        <f>SUM(P140:P147)</f>
        <v>0</v>
      </c>
      <c r="Q139" s="206"/>
      <c r="R139" s="207">
        <f>SUM(R140:R147)</f>
        <v>0.0036399999999999996</v>
      </c>
      <c r="S139" s="206"/>
      <c r="T139" s="208">
        <f>SUM(T140:T147)</f>
        <v>0</v>
      </c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R139" s="209" t="s">
        <v>81</v>
      </c>
      <c r="AT139" s="210" t="s">
        <v>71</v>
      </c>
      <c r="AU139" s="210" t="s">
        <v>79</v>
      </c>
      <c r="AY139" s="209" t="s">
        <v>152</v>
      </c>
      <c r="BK139" s="211">
        <f>SUM(BK140:BK147)</f>
        <v>0</v>
      </c>
    </row>
    <row r="140" s="2" customFormat="1" ht="16.5" customHeight="1">
      <c r="A140" s="40"/>
      <c r="B140" s="41"/>
      <c r="C140" s="214" t="s">
        <v>246</v>
      </c>
      <c r="D140" s="214" t="s">
        <v>154</v>
      </c>
      <c r="E140" s="215" t="s">
        <v>1041</v>
      </c>
      <c r="F140" s="216" t="s">
        <v>1042</v>
      </c>
      <c r="G140" s="217" t="s">
        <v>227</v>
      </c>
      <c r="H140" s="218">
        <v>250</v>
      </c>
      <c r="I140" s="219"/>
      <c r="J140" s="220">
        <f>ROUND(I140*H140,2)</f>
        <v>0</v>
      </c>
      <c r="K140" s="216" t="s">
        <v>19</v>
      </c>
      <c r="L140" s="46"/>
      <c r="M140" s="221" t="s">
        <v>19</v>
      </c>
      <c r="N140" s="222" t="s">
        <v>43</v>
      </c>
      <c r="O140" s="86"/>
      <c r="P140" s="223">
        <f>O140*H140</f>
        <v>0</v>
      </c>
      <c r="Q140" s="223">
        <v>0</v>
      </c>
      <c r="R140" s="223">
        <f>Q140*H140</f>
        <v>0</v>
      </c>
      <c r="S140" s="223">
        <v>0</v>
      </c>
      <c r="T140" s="224">
        <f>S140*H140</f>
        <v>0</v>
      </c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R140" s="225" t="s">
        <v>253</v>
      </c>
      <c r="AT140" s="225" t="s">
        <v>154</v>
      </c>
      <c r="AU140" s="225" t="s">
        <v>81</v>
      </c>
      <c r="AY140" s="19" t="s">
        <v>152</v>
      </c>
      <c r="BE140" s="226">
        <f>IF(N140="základní",J140,0)</f>
        <v>0</v>
      </c>
      <c r="BF140" s="226">
        <f>IF(N140="snížená",J140,0)</f>
        <v>0</v>
      </c>
      <c r="BG140" s="226">
        <f>IF(N140="zákl. přenesená",J140,0)</f>
        <v>0</v>
      </c>
      <c r="BH140" s="226">
        <f>IF(N140="sníž. přenesená",J140,0)</f>
        <v>0</v>
      </c>
      <c r="BI140" s="226">
        <f>IF(N140="nulová",J140,0)</f>
        <v>0</v>
      </c>
      <c r="BJ140" s="19" t="s">
        <v>79</v>
      </c>
      <c r="BK140" s="226">
        <f>ROUND(I140*H140,2)</f>
        <v>0</v>
      </c>
      <c r="BL140" s="19" t="s">
        <v>253</v>
      </c>
      <c r="BM140" s="225" t="s">
        <v>1043</v>
      </c>
    </row>
    <row r="141" s="2" customFormat="1" ht="16.5" customHeight="1">
      <c r="A141" s="40"/>
      <c r="B141" s="41"/>
      <c r="C141" s="265" t="s">
        <v>253</v>
      </c>
      <c r="D141" s="265" t="s">
        <v>298</v>
      </c>
      <c r="E141" s="266" t="s">
        <v>1044</v>
      </c>
      <c r="F141" s="267" t="s">
        <v>1045</v>
      </c>
      <c r="G141" s="268" t="s">
        <v>301</v>
      </c>
      <c r="H141" s="269">
        <v>250</v>
      </c>
      <c r="I141" s="270"/>
      <c r="J141" s="271">
        <f>ROUND(I141*H141,2)</f>
        <v>0</v>
      </c>
      <c r="K141" s="267" t="s">
        <v>19</v>
      </c>
      <c r="L141" s="272"/>
      <c r="M141" s="273" t="s">
        <v>19</v>
      </c>
      <c r="N141" s="274" t="s">
        <v>43</v>
      </c>
      <c r="O141" s="86"/>
      <c r="P141" s="223">
        <f>O141*H141</f>
        <v>0</v>
      </c>
      <c r="Q141" s="223">
        <v>0</v>
      </c>
      <c r="R141" s="223">
        <f>Q141*H141</f>
        <v>0</v>
      </c>
      <c r="S141" s="223">
        <v>0</v>
      </c>
      <c r="T141" s="224">
        <f>S141*H141</f>
        <v>0</v>
      </c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R141" s="225" t="s">
        <v>347</v>
      </c>
      <c r="AT141" s="225" t="s">
        <v>298</v>
      </c>
      <c r="AU141" s="225" t="s">
        <v>81</v>
      </c>
      <c r="AY141" s="19" t="s">
        <v>152</v>
      </c>
      <c r="BE141" s="226">
        <f>IF(N141="základní",J141,0)</f>
        <v>0</v>
      </c>
      <c r="BF141" s="226">
        <f>IF(N141="snížená",J141,0)</f>
        <v>0</v>
      </c>
      <c r="BG141" s="226">
        <f>IF(N141="zákl. přenesená",J141,0)</f>
        <v>0</v>
      </c>
      <c r="BH141" s="226">
        <f>IF(N141="sníž. přenesená",J141,0)</f>
        <v>0</v>
      </c>
      <c r="BI141" s="226">
        <f>IF(N141="nulová",J141,0)</f>
        <v>0</v>
      </c>
      <c r="BJ141" s="19" t="s">
        <v>79</v>
      </c>
      <c r="BK141" s="226">
        <f>ROUND(I141*H141,2)</f>
        <v>0</v>
      </c>
      <c r="BL141" s="19" t="s">
        <v>253</v>
      </c>
      <c r="BM141" s="225" t="s">
        <v>1046</v>
      </c>
    </row>
    <row r="142" s="2" customFormat="1" ht="16.5" customHeight="1">
      <c r="A142" s="40"/>
      <c r="B142" s="41"/>
      <c r="C142" s="265" t="s">
        <v>261</v>
      </c>
      <c r="D142" s="265" t="s">
        <v>298</v>
      </c>
      <c r="E142" s="266" t="s">
        <v>1047</v>
      </c>
      <c r="F142" s="267" t="s">
        <v>1048</v>
      </c>
      <c r="G142" s="268" t="s">
        <v>157</v>
      </c>
      <c r="H142" s="269">
        <v>5</v>
      </c>
      <c r="I142" s="270"/>
      <c r="J142" s="271">
        <f>ROUND(I142*H142,2)</f>
        <v>0</v>
      </c>
      <c r="K142" s="267" t="s">
        <v>19</v>
      </c>
      <c r="L142" s="272"/>
      <c r="M142" s="273" t="s">
        <v>19</v>
      </c>
      <c r="N142" s="274" t="s">
        <v>43</v>
      </c>
      <c r="O142" s="86"/>
      <c r="P142" s="223">
        <f>O142*H142</f>
        <v>0</v>
      </c>
      <c r="Q142" s="223">
        <v>0</v>
      </c>
      <c r="R142" s="223">
        <f>Q142*H142</f>
        <v>0</v>
      </c>
      <c r="S142" s="223">
        <v>0</v>
      </c>
      <c r="T142" s="224">
        <f>S142*H142</f>
        <v>0</v>
      </c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R142" s="225" t="s">
        <v>347</v>
      </c>
      <c r="AT142" s="225" t="s">
        <v>298</v>
      </c>
      <c r="AU142" s="225" t="s">
        <v>81</v>
      </c>
      <c r="AY142" s="19" t="s">
        <v>152</v>
      </c>
      <c r="BE142" s="226">
        <f>IF(N142="základní",J142,0)</f>
        <v>0</v>
      </c>
      <c r="BF142" s="226">
        <f>IF(N142="snížená",J142,0)</f>
        <v>0</v>
      </c>
      <c r="BG142" s="226">
        <f>IF(N142="zákl. přenesená",J142,0)</f>
        <v>0</v>
      </c>
      <c r="BH142" s="226">
        <f>IF(N142="sníž. přenesená",J142,0)</f>
        <v>0</v>
      </c>
      <c r="BI142" s="226">
        <f>IF(N142="nulová",J142,0)</f>
        <v>0</v>
      </c>
      <c r="BJ142" s="19" t="s">
        <v>79</v>
      </c>
      <c r="BK142" s="226">
        <f>ROUND(I142*H142,2)</f>
        <v>0</v>
      </c>
      <c r="BL142" s="19" t="s">
        <v>253</v>
      </c>
      <c r="BM142" s="225" t="s">
        <v>1049</v>
      </c>
    </row>
    <row r="143" s="2" customFormat="1" ht="16.5" customHeight="1">
      <c r="A143" s="40"/>
      <c r="B143" s="41"/>
      <c r="C143" s="265" t="s">
        <v>267</v>
      </c>
      <c r="D143" s="265" t="s">
        <v>298</v>
      </c>
      <c r="E143" s="266" t="s">
        <v>1050</v>
      </c>
      <c r="F143" s="267" t="s">
        <v>1051</v>
      </c>
      <c r="G143" s="268" t="s">
        <v>157</v>
      </c>
      <c r="H143" s="269">
        <v>10</v>
      </c>
      <c r="I143" s="270"/>
      <c r="J143" s="271">
        <f>ROUND(I143*H143,2)</f>
        <v>0</v>
      </c>
      <c r="K143" s="267" t="s">
        <v>19</v>
      </c>
      <c r="L143" s="272"/>
      <c r="M143" s="273" t="s">
        <v>19</v>
      </c>
      <c r="N143" s="274" t="s">
        <v>43</v>
      </c>
      <c r="O143" s="86"/>
      <c r="P143" s="223">
        <f>O143*H143</f>
        <v>0</v>
      </c>
      <c r="Q143" s="223">
        <v>0</v>
      </c>
      <c r="R143" s="223">
        <f>Q143*H143</f>
        <v>0</v>
      </c>
      <c r="S143" s="223">
        <v>0</v>
      </c>
      <c r="T143" s="224">
        <f>S143*H143</f>
        <v>0</v>
      </c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R143" s="225" t="s">
        <v>347</v>
      </c>
      <c r="AT143" s="225" t="s">
        <v>298</v>
      </c>
      <c r="AU143" s="225" t="s">
        <v>81</v>
      </c>
      <c r="AY143" s="19" t="s">
        <v>152</v>
      </c>
      <c r="BE143" s="226">
        <f>IF(N143="základní",J143,0)</f>
        <v>0</v>
      </c>
      <c r="BF143" s="226">
        <f>IF(N143="snížená",J143,0)</f>
        <v>0</v>
      </c>
      <c r="BG143" s="226">
        <f>IF(N143="zákl. přenesená",J143,0)</f>
        <v>0</v>
      </c>
      <c r="BH143" s="226">
        <f>IF(N143="sníž. přenesená",J143,0)</f>
        <v>0</v>
      </c>
      <c r="BI143" s="226">
        <f>IF(N143="nulová",J143,0)</f>
        <v>0</v>
      </c>
      <c r="BJ143" s="19" t="s">
        <v>79</v>
      </c>
      <c r="BK143" s="226">
        <f>ROUND(I143*H143,2)</f>
        <v>0</v>
      </c>
      <c r="BL143" s="19" t="s">
        <v>253</v>
      </c>
      <c r="BM143" s="225" t="s">
        <v>1052</v>
      </c>
    </row>
    <row r="144" s="2" customFormat="1" ht="16.5" customHeight="1">
      <c r="A144" s="40"/>
      <c r="B144" s="41"/>
      <c r="C144" s="265" t="s">
        <v>272</v>
      </c>
      <c r="D144" s="265" t="s">
        <v>298</v>
      </c>
      <c r="E144" s="266" t="s">
        <v>1053</v>
      </c>
      <c r="F144" s="267" t="s">
        <v>1054</v>
      </c>
      <c r="G144" s="268" t="s">
        <v>157</v>
      </c>
      <c r="H144" s="269">
        <v>14</v>
      </c>
      <c r="I144" s="270"/>
      <c r="J144" s="271">
        <f>ROUND(I144*H144,2)</f>
        <v>0</v>
      </c>
      <c r="K144" s="267" t="s">
        <v>158</v>
      </c>
      <c r="L144" s="272"/>
      <c r="M144" s="273" t="s">
        <v>19</v>
      </c>
      <c r="N144" s="274" t="s">
        <v>43</v>
      </c>
      <c r="O144" s="86"/>
      <c r="P144" s="223">
        <f>O144*H144</f>
        <v>0</v>
      </c>
      <c r="Q144" s="223">
        <v>0.00025999999999999998</v>
      </c>
      <c r="R144" s="223">
        <f>Q144*H144</f>
        <v>0.0036399999999999996</v>
      </c>
      <c r="S144" s="223">
        <v>0</v>
      </c>
      <c r="T144" s="224">
        <f>S144*H144</f>
        <v>0</v>
      </c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R144" s="225" t="s">
        <v>347</v>
      </c>
      <c r="AT144" s="225" t="s">
        <v>298</v>
      </c>
      <c r="AU144" s="225" t="s">
        <v>81</v>
      </c>
      <c r="AY144" s="19" t="s">
        <v>152</v>
      </c>
      <c r="BE144" s="226">
        <f>IF(N144="základní",J144,0)</f>
        <v>0</v>
      </c>
      <c r="BF144" s="226">
        <f>IF(N144="snížená",J144,0)</f>
        <v>0</v>
      </c>
      <c r="BG144" s="226">
        <f>IF(N144="zákl. přenesená",J144,0)</f>
        <v>0</v>
      </c>
      <c r="BH144" s="226">
        <f>IF(N144="sníž. přenesená",J144,0)</f>
        <v>0</v>
      </c>
      <c r="BI144" s="226">
        <f>IF(N144="nulová",J144,0)</f>
        <v>0</v>
      </c>
      <c r="BJ144" s="19" t="s">
        <v>79</v>
      </c>
      <c r="BK144" s="226">
        <f>ROUND(I144*H144,2)</f>
        <v>0</v>
      </c>
      <c r="BL144" s="19" t="s">
        <v>253</v>
      </c>
      <c r="BM144" s="225" t="s">
        <v>1055</v>
      </c>
    </row>
    <row r="145" s="2" customFormat="1" ht="16.5" customHeight="1">
      <c r="A145" s="40"/>
      <c r="B145" s="41"/>
      <c r="C145" s="214" t="s">
        <v>165</v>
      </c>
      <c r="D145" s="214" t="s">
        <v>154</v>
      </c>
      <c r="E145" s="215" t="s">
        <v>1056</v>
      </c>
      <c r="F145" s="216" t="s">
        <v>1057</v>
      </c>
      <c r="G145" s="217" t="s">
        <v>227</v>
      </c>
      <c r="H145" s="218">
        <v>30</v>
      </c>
      <c r="I145" s="219"/>
      <c r="J145" s="220">
        <f>ROUND(I145*H145,2)</f>
        <v>0</v>
      </c>
      <c r="K145" s="216" t="s">
        <v>19</v>
      </c>
      <c r="L145" s="46"/>
      <c r="M145" s="221" t="s">
        <v>19</v>
      </c>
      <c r="N145" s="222" t="s">
        <v>43</v>
      </c>
      <c r="O145" s="86"/>
      <c r="P145" s="223">
        <f>O145*H145</f>
        <v>0</v>
      </c>
      <c r="Q145" s="223">
        <v>0</v>
      </c>
      <c r="R145" s="223">
        <f>Q145*H145</f>
        <v>0</v>
      </c>
      <c r="S145" s="223">
        <v>0</v>
      </c>
      <c r="T145" s="224">
        <f>S145*H145</f>
        <v>0</v>
      </c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R145" s="225" t="s">
        <v>253</v>
      </c>
      <c r="AT145" s="225" t="s">
        <v>154</v>
      </c>
      <c r="AU145" s="225" t="s">
        <v>81</v>
      </c>
      <c r="AY145" s="19" t="s">
        <v>152</v>
      </c>
      <c r="BE145" s="226">
        <f>IF(N145="základní",J145,0)</f>
        <v>0</v>
      </c>
      <c r="BF145" s="226">
        <f>IF(N145="snížená",J145,0)</f>
        <v>0</v>
      </c>
      <c r="BG145" s="226">
        <f>IF(N145="zákl. přenesená",J145,0)</f>
        <v>0</v>
      </c>
      <c r="BH145" s="226">
        <f>IF(N145="sníž. přenesená",J145,0)</f>
        <v>0</v>
      </c>
      <c r="BI145" s="226">
        <f>IF(N145="nulová",J145,0)</f>
        <v>0</v>
      </c>
      <c r="BJ145" s="19" t="s">
        <v>79</v>
      </c>
      <c r="BK145" s="226">
        <f>ROUND(I145*H145,2)</f>
        <v>0</v>
      </c>
      <c r="BL145" s="19" t="s">
        <v>253</v>
      </c>
      <c r="BM145" s="225" t="s">
        <v>1058</v>
      </c>
    </row>
    <row r="146" s="2" customFormat="1" ht="16.5" customHeight="1">
      <c r="A146" s="40"/>
      <c r="B146" s="41"/>
      <c r="C146" s="265" t="s">
        <v>7</v>
      </c>
      <c r="D146" s="265" t="s">
        <v>298</v>
      </c>
      <c r="E146" s="266" t="s">
        <v>1059</v>
      </c>
      <c r="F146" s="267" t="s">
        <v>1060</v>
      </c>
      <c r="G146" s="268" t="s">
        <v>301</v>
      </c>
      <c r="H146" s="269">
        <v>30</v>
      </c>
      <c r="I146" s="270"/>
      <c r="J146" s="271">
        <f>ROUND(I146*H146,2)</f>
        <v>0</v>
      </c>
      <c r="K146" s="267" t="s">
        <v>19</v>
      </c>
      <c r="L146" s="272"/>
      <c r="M146" s="273" t="s">
        <v>19</v>
      </c>
      <c r="N146" s="274" t="s">
        <v>43</v>
      </c>
      <c r="O146" s="86"/>
      <c r="P146" s="223">
        <f>O146*H146</f>
        <v>0</v>
      </c>
      <c r="Q146" s="223">
        <v>0</v>
      </c>
      <c r="R146" s="223">
        <f>Q146*H146</f>
        <v>0</v>
      </c>
      <c r="S146" s="223">
        <v>0</v>
      </c>
      <c r="T146" s="224">
        <f>S146*H146</f>
        <v>0</v>
      </c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R146" s="225" t="s">
        <v>347</v>
      </c>
      <c r="AT146" s="225" t="s">
        <v>298</v>
      </c>
      <c r="AU146" s="225" t="s">
        <v>81</v>
      </c>
      <c r="AY146" s="19" t="s">
        <v>152</v>
      </c>
      <c r="BE146" s="226">
        <f>IF(N146="základní",J146,0)</f>
        <v>0</v>
      </c>
      <c r="BF146" s="226">
        <f>IF(N146="snížená",J146,0)</f>
        <v>0</v>
      </c>
      <c r="BG146" s="226">
        <f>IF(N146="zákl. přenesená",J146,0)</f>
        <v>0</v>
      </c>
      <c r="BH146" s="226">
        <f>IF(N146="sníž. přenesená",J146,0)</f>
        <v>0</v>
      </c>
      <c r="BI146" s="226">
        <f>IF(N146="nulová",J146,0)</f>
        <v>0</v>
      </c>
      <c r="BJ146" s="19" t="s">
        <v>79</v>
      </c>
      <c r="BK146" s="226">
        <f>ROUND(I146*H146,2)</f>
        <v>0</v>
      </c>
      <c r="BL146" s="19" t="s">
        <v>253</v>
      </c>
      <c r="BM146" s="225" t="s">
        <v>1061</v>
      </c>
    </row>
    <row r="147" s="2" customFormat="1" ht="16.5" customHeight="1">
      <c r="A147" s="40"/>
      <c r="B147" s="41"/>
      <c r="C147" s="214" t="s">
        <v>291</v>
      </c>
      <c r="D147" s="214" t="s">
        <v>154</v>
      </c>
      <c r="E147" s="215" t="s">
        <v>1062</v>
      </c>
      <c r="F147" s="216" t="s">
        <v>1063</v>
      </c>
      <c r="G147" s="217" t="s">
        <v>1036</v>
      </c>
      <c r="H147" s="281"/>
      <c r="I147" s="219"/>
      <c r="J147" s="220">
        <f>ROUND(I147*H147,2)</f>
        <v>0</v>
      </c>
      <c r="K147" s="216" t="s">
        <v>19</v>
      </c>
      <c r="L147" s="46"/>
      <c r="M147" s="221" t="s">
        <v>19</v>
      </c>
      <c r="N147" s="222" t="s">
        <v>43</v>
      </c>
      <c r="O147" s="86"/>
      <c r="P147" s="223">
        <f>O147*H147</f>
        <v>0</v>
      </c>
      <c r="Q147" s="223">
        <v>0</v>
      </c>
      <c r="R147" s="223">
        <f>Q147*H147</f>
        <v>0</v>
      </c>
      <c r="S147" s="223">
        <v>0</v>
      </c>
      <c r="T147" s="224">
        <f>S147*H147</f>
        <v>0</v>
      </c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R147" s="225" t="s">
        <v>253</v>
      </c>
      <c r="AT147" s="225" t="s">
        <v>154</v>
      </c>
      <c r="AU147" s="225" t="s">
        <v>81</v>
      </c>
      <c r="AY147" s="19" t="s">
        <v>152</v>
      </c>
      <c r="BE147" s="226">
        <f>IF(N147="základní",J147,0)</f>
        <v>0</v>
      </c>
      <c r="BF147" s="226">
        <f>IF(N147="snížená",J147,0)</f>
        <v>0</v>
      </c>
      <c r="BG147" s="226">
        <f>IF(N147="zákl. přenesená",J147,0)</f>
        <v>0</v>
      </c>
      <c r="BH147" s="226">
        <f>IF(N147="sníž. přenesená",J147,0)</f>
        <v>0</v>
      </c>
      <c r="BI147" s="226">
        <f>IF(N147="nulová",J147,0)</f>
        <v>0</v>
      </c>
      <c r="BJ147" s="19" t="s">
        <v>79</v>
      </c>
      <c r="BK147" s="226">
        <f>ROUND(I147*H147,2)</f>
        <v>0</v>
      </c>
      <c r="BL147" s="19" t="s">
        <v>253</v>
      </c>
      <c r="BM147" s="225" t="s">
        <v>1064</v>
      </c>
    </row>
    <row r="148" s="12" customFormat="1" ht="22.8" customHeight="1">
      <c r="A148" s="12"/>
      <c r="B148" s="198"/>
      <c r="C148" s="199"/>
      <c r="D148" s="200" t="s">
        <v>71</v>
      </c>
      <c r="E148" s="212" t="s">
        <v>1065</v>
      </c>
      <c r="F148" s="212" t="s">
        <v>1066</v>
      </c>
      <c r="G148" s="199"/>
      <c r="H148" s="199"/>
      <c r="I148" s="202"/>
      <c r="J148" s="213">
        <f>BK148</f>
        <v>0</v>
      </c>
      <c r="K148" s="199"/>
      <c r="L148" s="204"/>
      <c r="M148" s="205"/>
      <c r="N148" s="206"/>
      <c r="O148" s="206"/>
      <c r="P148" s="207">
        <f>P149+SUM(P150:P159)</f>
        <v>0</v>
      </c>
      <c r="Q148" s="206"/>
      <c r="R148" s="207">
        <f>R149+SUM(R150:R159)</f>
        <v>0.0017100000000000002</v>
      </c>
      <c r="S148" s="206"/>
      <c r="T148" s="208">
        <f>T149+SUM(T150:T159)</f>
        <v>0</v>
      </c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R148" s="209" t="s">
        <v>81</v>
      </c>
      <c r="AT148" s="210" t="s">
        <v>71</v>
      </c>
      <c r="AU148" s="210" t="s">
        <v>79</v>
      </c>
      <c r="AY148" s="209" t="s">
        <v>152</v>
      </c>
      <c r="BK148" s="211">
        <f>BK149+SUM(BK150:BK159)</f>
        <v>0</v>
      </c>
    </row>
    <row r="149" s="2" customFormat="1" ht="16.5" customHeight="1">
      <c r="A149" s="40"/>
      <c r="B149" s="41"/>
      <c r="C149" s="214" t="s">
        <v>297</v>
      </c>
      <c r="D149" s="214" t="s">
        <v>154</v>
      </c>
      <c r="E149" s="215" t="s">
        <v>1067</v>
      </c>
      <c r="F149" s="216" t="s">
        <v>1068</v>
      </c>
      <c r="G149" s="217" t="s">
        <v>157</v>
      </c>
      <c r="H149" s="218">
        <v>7</v>
      </c>
      <c r="I149" s="219"/>
      <c r="J149" s="220">
        <f>ROUND(I149*H149,2)</f>
        <v>0</v>
      </c>
      <c r="K149" s="216" t="s">
        <v>19</v>
      </c>
      <c r="L149" s="46"/>
      <c r="M149" s="221" t="s">
        <v>19</v>
      </c>
      <c r="N149" s="222" t="s">
        <v>43</v>
      </c>
      <c r="O149" s="86"/>
      <c r="P149" s="223">
        <f>O149*H149</f>
        <v>0</v>
      </c>
      <c r="Q149" s="223">
        <v>0</v>
      </c>
      <c r="R149" s="223">
        <f>Q149*H149</f>
        <v>0</v>
      </c>
      <c r="S149" s="223">
        <v>0</v>
      </c>
      <c r="T149" s="224">
        <f>S149*H149</f>
        <v>0</v>
      </c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R149" s="225" t="s">
        <v>253</v>
      </c>
      <c r="AT149" s="225" t="s">
        <v>154</v>
      </c>
      <c r="AU149" s="225" t="s">
        <v>81</v>
      </c>
      <c r="AY149" s="19" t="s">
        <v>152</v>
      </c>
      <c r="BE149" s="226">
        <f>IF(N149="základní",J149,0)</f>
        <v>0</v>
      </c>
      <c r="BF149" s="226">
        <f>IF(N149="snížená",J149,0)</f>
        <v>0</v>
      </c>
      <c r="BG149" s="226">
        <f>IF(N149="zákl. přenesená",J149,0)</f>
        <v>0</v>
      </c>
      <c r="BH149" s="226">
        <f>IF(N149="sníž. přenesená",J149,0)</f>
        <v>0</v>
      </c>
      <c r="BI149" s="226">
        <f>IF(N149="nulová",J149,0)</f>
        <v>0</v>
      </c>
      <c r="BJ149" s="19" t="s">
        <v>79</v>
      </c>
      <c r="BK149" s="226">
        <f>ROUND(I149*H149,2)</f>
        <v>0</v>
      </c>
      <c r="BL149" s="19" t="s">
        <v>253</v>
      </c>
      <c r="BM149" s="225" t="s">
        <v>1069</v>
      </c>
    </row>
    <row r="150" s="2" customFormat="1" ht="16.5" customHeight="1">
      <c r="A150" s="40"/>
      <c r="B150" s="41"/>
      <c r="C150" s="265" t="s">
        <v>304</v>
      </c>
      <c r="D150" s="265" t="s">
        <v>298</v>
      </c>
      <c r="E150" s="266" t="s">
        <v>1070</v>
      </c>
      <c r="F150" s="267" t="s">
        <v>1071</v>
      </c>
      <c r="G150" s="268" t="s">
        <v>157</v>
      </c>
      <c r="H150" s="269">
        <v>7</v>
      </c>
      <c r="I150" s="270"/>
      <c r="J150" s="271">
        <f>ROUND(I150*H150,2)</f>
        <v>0</v>
      </c>
      <c r="K150" s="267" t="s">
        <v>19</v>
      </c>
      <c r="L150" s="272"/>
      <c r="M150" s="273" t="s">
        <v>19</v>
      </c>
      <c r="N150" s="274" t="s">
        <v>43</v>
      </c>
      <c r="O150" s="86"/>
      <c r="P150" s="223">
        <f>O150*H150</f>
        <v>0</v>
      </c>
      <c r="Q150" s="223">
        <v>0</v>
      </c>
      <c r="R150" s="223">
        <f>Q150*H150</f>
        <v>0</v>
      </c>
      <c r="S150" s="223">
        <v>0</v>
      </c>
      <c r="T150" s="224">
        <f>S150*H150</f>
        <v>0</v>
      </c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R150" s="225" t="s">
        <v>347</v>
      </c>
      <c r="AT150" s="225" t="s">
        <v>298</v>
      </c>
      <c r="AU150" s="225" t="s">
        <v>81</v>
      </c>
      <c r="AY150" s="19" t="s">
        <v>152</v>
      </c>
      <c r="BE150" s="226">
        <f>IF(N150="základní",J150,0)</f>
        <v>0</v>
      </c>
      <c r="BF150" s="226">
        <f>IF(N150="snížená",J150,0)</f>
        <v>0</v>
      </c>
      <c r="BG150" s="226">
        <f>IF(N150="zákl. přenesená",J150,0)</f>
        <v>0</v>
      </c>
      <c r="BH150" s="226">
        <f>IF(N150="sníž. přenesená",J150,0)</f>
        <v>0</v>
      </c>
      <c r="BI150" s="226">
        <f>IF(N150="nulová",J150,0)</f>
        <v>0</v>
      </c>
      <c r="BJ150" s="19" t="s">
        <v>79</v>
      </c>
      <c r="BK150" s="226">
        <f>ROUND(I150*H150,2)</f>
        <v>0</v>
      </c>
      <c r="BL150" s="19" t="s">
        <v>253</v>
      </c>
      <c r="BM150" s="225" t="s">
        <v>1072</v>
      </c>
    </row>
    <row r="151" s="2" customFormat="1" ht="16.5" customHeight="1">
      <c r="A151" s="40"/>
      <c r="B151" s="41"/>
      <c r="C151" s="214" t="s">
        <v>311</v>
      </c>
      <c r="D151" s="214" t="s">
        <v>154</v>
      </c>
      <c r="E151" s="215" t="s">
        <v>1073</v>
      </c>
      <c r="F151" s="216" t="s">
        <v>1074</v>
      </c>
      <c r="G151" s="217" t="s">
        <v>157</v>
      </c>
      <c r="H151" s="218">
        <v>7</v>
      </c>
      <c r="I151" s="219"/>
      <c r="J151" s="220">
        <f>ROUND(I151*H151,2)</f>
        <v>0</v>
      </c>
      <c r="K151" s="216" t="s">
        <v>19</v>
      </c>
      <c r="L151" s="46"/>
      <c r="M151" s="221" t="s">
        <v>19</v>
      </c>
      <c r="N151" s="222" t="s">
        <v>43</v>
      </c>
      <c r="O151" s="86"/>
      <c r="P151" s="223">
        <f>O151*H151</f>
        <v>0</v>
      </c>
      <c r="Q151" s="223">
        <v>0</v>
      </c>
      <c r="R151" s="223">
        <f>Q151*H151</f>
        <v>0</v>
      </c>
      <c r="S151" s="223">
        <v>0</v>
      </c>
      <c r="T151" s="224">
        <f>S151*H151</f>
        <v>0</v>
      </c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R151" s="225" t="s">
        <v>253</v>
      </c>
      <c r="AT151" s="225" t="s">
        <v>154</v>
      </c>
      <c r="AU151" s="225" t="s">
        <v>81</v>
      </c>
      <c r="AY151" s="19" t="s">
        <v>152</v>
      </c>
      <c r="BE151" s="226">
        <f>IF(N151="základní",J151,0)</f>
        <v>0</v>
      </c>
      <c r="BF151" s="226">
        <f>IF(N151="snížená",J151,0)</f>
        <v>0</v>
      </c>
      <c r="BG151" s="226">
        <f>IF(N151="zákl. přenesená",J151,0)</f>
        <v>0</v>
      </c>
      <c r="BH151" s="226">
        <f>IF(N151="sníž. přenesená",J151,0)</f>
        <v>0</v>
      </c>
      <c r="BI151" s="226">
        <f>IF(N151="nulová",J151,0)</f>
        <v>0</v>
      </c>
      <c r="BJ151" s="19" t="s">
        <v>79</v>
      </c>
      <c r="BK151" s="226">
        <f>ROUND(I151*H151,2)</f>
        <v>0</v>
      </c>
      <c r="BL151" s="19" t="s">
        <v>253</v>
      </c>
      <c r="BM151" s="225" t="s">
        <v>1075</v>
      </c>
    </row>
    <row r="152" s="2" customFormat="1" ht="16.5" customHeight="1">
      <c r="A152" s="40"/>
      <c r="B152" s="41"/>
      <c r="C152" s="214" t="s">
        <v>318</v>
      </c>
      <c r="D152" s="214" t="s">
        <v>154</v>
      </c>
      <c r="E152" s="215" t="s">
        <v>1076</v>
      </c>
      <c r="F152" s="216" t="s">
        <v>1077</v>
      </c>
      <c r="G152" s="217" t="s">
        <v>157</v>
      </c>
      <c r="H152" s="218">
        <v>7</v>
      </c>
      <c r="I152" s="219"/>
      <c r="J152" s="220">
        <f>ROUND(I152*H152,2)</f>
        <v>0</v>
      </c>
      <c r="K152" s="216" t="s">
        <v>19</v>
      </c>
      <c r="L152" s="46"/>
      <c r="M152" s="221" t="s">
        <v>19</v>
      </c>
      <c r="N152" s="222" t="s">
        <v>43</v>
      </c>
      <c r="O152" s="86"/>
      <c r="P152" s="223">
        <f>O152*H152</f>
        <v>0</v>
      </c>
      <c r="Q152" s="223">
        <v>0</v>
      </c>
      <c r="R152" s="223">
        <f>Q152*H152</f>
        <v>0</v>
      </c>
      <c r="S152" s="223">
        <v>0</v>
      </c>
      <c r="T152" s="224">
        <f>S152*H152</f>
        <v>0</v>
      </c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R152" s="225" t="s">
        <v>253</v>
      </c>
      <c r="AT152" s="225" t="s">
        <v>154</v>
      </c>
      <c r="AU152" s="225" t="s">
        <v>81</v>
      </c>
      <c r="AY152" s="19" t="s">
        <v>152</v>
      </c>
      <c r="BE152" s="226">
        <f>IF(N152="základní",J152,0)</f>
        <v>0</v>
      </c>
      <c r="BF152" s="226">
        <f>IF(N152="snížená",J152,0)</f>
        <v>0</v>
      </c>
      <c r="BG152" s="226">
        <f>IF(N152="zákl. přenesená",J152,0)</f>
        <v>0</v>
      </c>
      <c r="BH152" s="226">
        <f>IF(N152="sníž. přenesená",J152,0)</f>
        <v>0</v>
      </c>
      <c r="BI152" s="226">
        <f>IF(N152="nulová",J152,0)</f>
        <v>0</v>
      </c>
      <c r="BJ152" s="19" t="s">
        <v>79</v>
      </c>
      <c r="BK152" s="226">
        <f>ROUND(I152*H152,2)</f>
        <v>0</v>
      </c>
      <c r="BL152" s="19" t="s">
        <v>253</v>
      </c>
      <c r="BM152" s="225" t="s">
        <v>1078</v>
      </c>
    </row>
    <row r="153" s="2" customFormat="1" ht="16.5" customHeight="1">
      <c r="A153" s="40"/>
      <c r="B153" s="41"/>
      <c r="C153" s="265" t="s">
        <v>325</v>
      </c>
      <c r="D153" s="265" t="s">
        <v>298</v>
      </c>
      <c r="E153" s="266" t="s">
        <v>1079</v>
      </c>
      <c r="F153" s="267" t="s">
        <v>1080</v>
      </c>
      <c r="G153" s="268" t="s">
        <v>157</v>
      </c>
      <c r="H153" s="269">
        <v>7</v>
      </c>
      <c r="I153" s="270"/>
      <c r="J153" s="271">
        <f>ROUND(I153*H153,2)</f>
        <v>0</v>
      </c>
      <c r="K153" s="267" t="s">
        <v>19</v>
      </c>
      <c r="L153" s="272"/>
      <c r="M153" s="273" t="s">
        <v>19</v>
      </c>
      <c r="N153" s="274" t="s">
        <v>43</v>
      </c>
      <c r="O153" s="86"/>
      <c r="P153" s="223">
        <f>O153*H153</f>
        <v>0</v>
      </c>
      <c r="Q153" s="223">
        <v>0</v>
      </c>
      <c r="R153" s="223">
        <f>Q153*H153</f>
        <v>0</v>
      </c>
      <c r="S153" s="223">
        <v>0</v>
      </c>
      <c r="T153" s="224">
        <f>S153*H153</f>
        <v>0</v>
      </c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R153" s="225" t="s">
        <v>347</v>
      </c>
      <c r="AT153" s="225" t="s">
        <v>298</v>
      </c>
      <c r="AU153" s="225" t="s">
        <v>81</v>
      </c>
      <c r="AY153" s="19" t="s">
        <v>152</v>
      </c>
      <c r="BE153" s="226">
        <f>IF(N153="základní",J153,0)</f>
        <v>0</v>
      </c>
      <c r="BF153" s="226">
        <f>IF(N153="snížená",J153,0)</f>
        <v>0</v>
      </c>
      <c r="BG153" s="226">
        <f>IF(N153="zákl. přenesená",J153,0)</f>
        <v>0</v>
      </c>
      <c r="BH153" s="226">
        <f>IF(N153="sníž. přenesená",J153,0)</f>
        <v>0</v>
      </c>
      <c r="BI153" s="226">
        <f>IF(N153="nulová",J153,0)</f>
        <v>0</v>
      </c>
      <c r="BJ153" s="19" t="s">
        <v>79</v>
      </c>
      <c r="BK153" s="226">
        <f>ROUND(I153*H153,2)</f>
        <v>0</v>
      </c>
      <c r="BL153" s="19" t="s">
        <v>253</v>
      </c>
      <c r="BM153" s="225" t="s">
        <v>1081</v>
      </c>
    </row>
    <row r="154" s="2" customFormat="1" ht="16.5" customHeight="1">
      <c r="A154" s="40"/>
      <c r="B154" s="41"/>
      <c r="C154" s="265" t="s">
        <v>330</v>
      </c>
      <c r="D154" s="265" t="s">
        <v>298</v>
      </c>
      <c r="E154" s="266" t="s">
        <v>1082</v>
      </c>
      <c r="F154" s="267" t="s">
        <v>1083</v>
      </c>
      <c r="G154" s="268" t="s">
        <v>157</v>
      </c>
      <c r="H154" s="269">
        <v>7</v>
      </c>
      <c r="I154" s="270"/>
      <c r="J154" s="271">
        <f>ROUND(I154*H154,2)</f>
        <v>0</v>
      </c>
      <c r="K154" s="267" t="s">
        <v>19</v>
      </c>
      <c r="L154" s="272"/>
      <c r="M154" s="273" t="s">
        <v>19</v>
      </c>
      <c r="N154" s="274" t="s">
        <v>43</v>
      </c>
      <c r="O154" s="86"/>
      <c r="P154" s="223">
        <f>O154*H154</f>
        <v>0</v>
      </c>
      <c r="Q154" s="223">
        <v>3.0000000000000001E-05</v>
      </c>
      <c r="R154" s="223">
        <f>Q154*H154</f>
        <v>0.00021000000000000001</v>
      </c>
      <c r="S154" s="223">
        <v>0</v>
      </c>
      <c r="T154" s="224">
        <f>S154*H154</f>
        <v>0</v>
      </c>
      <c r="U154" s="40"/>
      <c r="V154" s="40"/>
      <c r="W154" s="40"/>
      <c r="X154" s="40"/>
      <c r="Y154" s="40"/>
      <c r="Z154" s="40"/>
      <c r="AA154" s="40"/>
      <c r="AB154" s="40"/>
      <c r="AC154" s="40"/>
      <c r="AD154" s="40"/>
      <c r="AE154" s="40"/>
      <c r="AR154" s="225" t="s">
        <v>347</v>
      </c>
      <c r="AT154" s="225" t="s">
        <v>298</v>
      </c>
      <c r="AU154" s="225" t="s">
        <v>81</v>
      </c>
      <c r="AY154" s="19" t="s">
        <v>152</v>
      </c>
      <c r="BE154" s="226">
        <f>IF(N154="základní",J154,0)</f>
        <v>0</v>
      </c>
      <c r="BF154" s="226">
        <f>IF(N154="snížená",J154,0)</f>
        <v>0</v>
      </c>
      <c r="BG154" s="226">
        <f>IF(N154="zákl. přenesená",J154,0)</f>
        <v>0</v>
      </c>
      <c r="BH154" s="226">
        <f>IF(N154="sníž. přenesená",J154,0)</f>
        <v>0</v>
      </c>
      <c r="BI154" s="226">
        <f>IF(N154="nulová",J154,0)</f>
        <v>0</v>
      </c>
      <c r="BJ154" s="19" t="s">
        <v>79</v>
      </c>
      <c r="BK154" s="226">
        <f>ROUND(I154*H154,2)</f>
        <v>0</v>
      </c>
      <c r="BL154" s="19" t="s">
        <v>253</v>
      </c>
      <c r="BM154" s="225" t="s">
        <v>1084</v>
      </c>
    </row>
    <row r="155" s="2" customFormat="1" ht="16.5" customHeight="1">
      <c r="A155" s="40"/>
      <c r="B155" s="41"/>
      <c r="C155" s="214" t="s">
        <v>334</v>
      </c>
      <c r="D155" s="214" t="s">
        <v>154</v>
      </c>
      <c r="E155" s="215" t="s">
        <v>1085</v>
      </c>
      <c r="F155" s="216" t="s">
        <v>1086</v>
      </c>
      <c r="G155" s="217" t="s">
        <v>157</v>
      </c>
      <c r="H155" s="218">
        <v>7</v>
      </c>
      <c r="I155" s="219"/>
      <c r="J155" s="220">
        <f>ROUND(I155*H155,2)</f>
        <v>0</v>
      </c>
      <c r="K155" s="216" t="s">
        <v>19</v>
      </c>
      <c r="L155" s="46"/>
      <c r="M155" s="221" t="s">
        <v>19</v>
      </c>
      <c r="N155" s="222" t="s">
        <v>43</v>
      </c>
      <c r="O155" s="86"/>
      <c r="P155" s="223">
        <f>O155*H155</f>
        <v>0</v>
      </c>
      <c r="Q155" s="223">
        <v>0</v>
      </c>
      <c r="R155" s="223">
        <f>Q155*H155</f>
        <v>0</v>
      </c>
      <c r="S155" s="223">
        <v>0</v>
      </c>
      <c r="T155" s="224">
        <f>S155*H155</f>
        <v>0</v>
      </c>
      <c r="U155" s="40"/>
      <c r="V155" s="40"/>
      <c r="W155" s="40"/>
      <c r="X155" s="40"/>
      <c r="Y155" s="40"/>
      <c r="Z155" s="40"/>
      <c r="AA155" s="40"/>
      <c r="AB155" s="40"/>
      <c r="AC155" s="40"/>
      <c r="AD155" s="40"/>
      <c r="AE155" s="40"/>
      <c r="AR155" s="225" t="s">
        <v>253</v>
      </c>
      <c r="AT155" s="225" t="s">
        <v>154</v>
      </c>
      <c r="AU155" s="225" t="s">
        <v>81</v>
      </c>
      <c r="AY155" s="19" t="s">
        <v>152</v>
      </c>
      <c r="BE155" s="226">
        <f>IF(N155="základní",J155,0)</f>
        <v>0</v>
      </c>
      <c r="BF155" s="226">
        <f>IF(N155="snížená",J155,0)</f>
        <v>0</v>
      </c>
      <c r="BG155" s="226">
        <f>IF(N155="zákl. přenesená",J155,0)</f>
        <v>0</v>
      </c>
      <c r="BH155" s="226">
        <f>IF(N155="sníž. přenesená",J155,0)</f>
        <v>0</v>
      </c>
      <c r="BI155" s="226">
        <f>IF(N155="nulová",J155,0)</f>
        <v>0</v>
      </c>
      <c r="BJ155" s="19" t="s">
        <v>79</v>
      </c>
      <c r="BK155" s="226">
        <f>ROUND(I155*H155,2)</f>
        <v>0</v>
      </c>
      <c r="BL155" s="19" t="s">
        <v>253</v>
      </c>
      <c r="BM155" s="225" t="s">
        <v>1087</v>
      </c>
    </row>
    <row r="156" s="2" customFormat="1" ht="16.5" customHeight="1">
      <c r="A156" s="40"/>
      <c r="B156" s="41"/>
      <c r="C156" s="265" t="s">
        <v>338</v>
      </c>
      <c r="D156" s="265" t="s">
        <v>298</v>
      </c>
      <c r="E156" s="266" t="s">
        <v>1088</v>
      </c>
      <c r="F156" s="267" t="s">
        <v>1089</v>
      </c>
      <c r="G156" s="268" t="s">
        <v>157</v>
      </c>
      <c r="H156" s="269">
        <v>7</v>
      </c>
      <c r="I156" s="270"/>
      <c r="J156" s="271">
        <f>ROUND(I156*H156,2)</f>
        <v>0</v>
      </c>
      <c r="K156" s="267" t="s">
        <v>19</v>
      </c>
      <c r="L156" s="272"/>
      <c r="M156" s="273" t="s">
        <v>19</v>
      </c>
      <c r="N156" s="274" t="s">
        <v>43</v>
      </c>
      <c r="O156" s="86"/>
      <c r="P156" s="223">
        <f>O156*H156</f>
        <v>0</v>
      </c>
      <c r="Q156" s="223">
        <v>0</v>
      </c>
      <c r="R156" s="223">
        <f>Q156*H156</f>
        <v>0</v>
      </c>
      <c r="S156" s="223">
        <v>0</v>
      </c>
      <c r="T156" s="224">
        <f>S156*H156</f>
        <v>0</v>
      </c>
      <c r="U156" s="40"/>
      <c r="V156" s="40"/>
      <c r="W156" s="40"/>
      <c r="X156" s="40"/>
      <c r="Y156" s="40"/>
      <c r="Z156" s="40"/>
      <c r="AA156" s="40"/>
      <c r="AB156" s="40"/>
      <c r="AC156" s="40"/>
      <c r="AD156" s="40"/>
      <c r="AE156" s="40"/>
      <c r="AR156" s="225" t="s">
        <v>347</v>
      </c>
      <c r="AT156" s="225" t="s">
        <v>298</v>
      </c>
      <c r="AU156" s="225" t="s">
        <v>81</v>
      </c>
      <c r="AY156" s="19" t="s">
        <v>152</v>
      </c>
      <c r="BE156" s="226">
        <f>IF(N156="základní",J156,0)</f>
        <v>0</v>
      </c>
      <c r="BF156" s="226">
        <f>IF(N156="snížená",J156,0)</f>
        <v>0</v>
      </c>
      <c r="BG156" s="226">
        <f>IF(N156="zákl. přenesená",J156,0)</f>
        <v>0</v>
      </c>
      <c r="BH156" s="226">
        <f>IF(N156="sníž. přenesená",J156,0)</f>
        <v>0</v>
      </c>
      <c r="BI156" s="226">
        <f>IF(N156="nulová",J156,0)</f>
        <v>0</v>
      </c>
      <c r="BJ156" s="19" t="s">
        <v>79</v>
      </c>
      <c r="BK156" s="226">
        <f>ROUND(I156*H156,2)</f>
        <v>0</v>
      </c>
      <c r="BL156" s="19" t="s">
        <v>253</v>
      </c>
      <c r="BM156" s="225" t="s">
        <v>1090</v>
      </c>
    </row>
    <row r="157" s="2" customFormat="1" ht="16.5" customHeight="1">
      <c r="A157" s="40"/>
      <c r="B157" s="41"/>
      <c r="C157" s="265" t="s">
        <v>342</v>
      </c>
      <c r="D157" s="265" t="s">
        <v>298</v>
      </c>
      <c r="E157" s="266" t="s">
        <v>1091</v>
      </c>
      <c r="F157" s="267" t="s">
        <v>1092</v>
      </c>
      <c r="G157" s="268" t="s">
        <v>157</v>
      </c>
      <c r="H157" s="269">
        <v>7</v>
      </c>
      <c r="I157" s="270"/>
      <c r="J157" s="271">
        <f>ROUND(I157*H157,2)</f>
        <v>0</v>
      </c>
      <c r="K157" s="267" t="s">
        <v>19</v>
      </c>
      <c r="L157" s="272"/>
      <c r="M157" s="273" t="s">
        <v>19</v>
      </c>
      <c r="N157" s="274" t="s">
        <v>43</v>
      </c>
      <c r="O157" s="86"/>
      <c r="P157" s="223">
        <f>O157*H157</f>
        <v>0</v>
      </c>
      <c r="Q157" s="223">
        <v>0</v>
      </c>
      <c r="R157" s="223">
        <f>Q157*H157</f>
        <v>0</v>
      </c>
      <c r="S157" s="223">
        <v>0</v>
      </c>
      <c r="T157" s="224">
        <f>S157*H157</f>
        <v>0</v>
      </c>
      <c r="U157" s="40"/>
      <c r="V157" s="40"/>
      <c r="W157" s="40"/>
      <c r="X157" s="40"/>
      <c r="Y157" s="40"/>
      <c r="Z157" s="40"/>
      <c r="AA157" s="40"/>
      <c r="AB157" s="40"/>
      <c r="AC157" s="40"/>
      <c r="AD157" s="40"/>
      <c r="AE157" s="40"/>
      <c r="AR157" s="225" t="s">
        <v>347</v>
      </c>
      <c r="AT157" s="225" t="s">
        <v>298</v>
      </c>
      <c r="AU157" s="225" t="s">
        <v>81</v>
      </c>
      <c r="AY157" s="19" t="s">
        <v>152</v>
      </c>
      <c r="BE157" s="226">
        <f>IF(N157="základní",J157,0)</f>
        <v>0</v>
      </c>
      <c r="BF157" s="226">
        <f>IF(N157="snížená",J157,0)</f>
        <v>0</v>
      </c>
      <c r="BG157" s="226">
        <f>IF(N157="zákl. přenesená",J157,0)</f>
        <v>0</v>
      </c>
      <c r="BH157" s="226">
        <f>IF(N157="sníž. přenesená",J157,0)</f>
        <v>0</v>
      </c>
      <c r="BI157" s="226">
        <f>IF(N157="nulová",J157,0)</f>
        <v>0</v>
      </c>
      <c r="BJ157" s="19" t="s">
        <v>79</v>
      </c>
      <c r="BK157" s="226">
        <f>ROUND(I157*H157,2)</f>
        <v>0</v>
      </c>
      <c r="BL157" s="19" t="s">
        <v>253</v>
      </c>
      <c r="BM157" s="225" t="s">
        <v>1093</v>
      </c>
    </row>
    <row r="158" s="2" customFormat="1" ht="16.5" customHeight="1">
      <c r="A158" s="40"/>
      <c r="B158" s="41"/>
      <c r="C158" s="214" t="s">
        <v>347</v>
      </c>
      <c r="D158" s="214" t="s">
        <v>154</v>
      </c>
      <c r="E158" s="215" t="s">
        <v>1094</v>
      </c>
      <c r="F158" s="216" t="s">
        <v>1063</v>
      </c>
      <c r="G158" s="217" t="s">
        <v>1036</v>
      </c>
      <c r="H158" s="281"/>
      <c r="I158" s="219"/>
      <c r="J158" s="220">
        <f>ROUND(I158*H158,2)</f>
        <v>0</v>
      </c>
      <c r="K158" s="216" t="s">
        <v>19</v>
      </c>
      <c r="L158" s="46"/>
      <c r="M158" s="221" t="s">
        <v>19</v>
      </c>
      <c r="N158" s="222" t="s">
        <v>43</v>
      </c>
      <c r="O158" s="86"/>
      <c r="P158" s="223">
        <f>O158*H158</f>
        <v>0</v>
      </c>
      <c r="Q158" s="223">
        <v>0</v>
      </c>
      <c r="R158" s="223">
        <f>Q158*H158</f>
        <v>0</v>
      </c>
      <c r="S158" s="223">
        <v>0</v>
      </c>
      <c r="T158" s="224">
        <f>S158*H158</f>
        <v>0</v>
      </c>
      <c r="U158" s="40"/>
      <c r="V158" s="40"/>
      <c r="W158" s="40"/>
      <c r="X158" s="40"/>
      <c r="Y158" s="40"/>
      <c r="Z158" s="40"/>
      <c r="AA158" s="40"/>
      <c r="AB158" s="40"/>
      <c r="AC158" s="40"/>
      <c r="AD158" s="40"/>
      <c r="AE158" s="40"/>
      <c r="AR158" s="225" t="s">
        <v>253</v>
      </c>
      <c r="AT158" s="225" t="s">
        <v>154</v>
      </c>
      <c r="AU158" s="225" t="s">
        <v>81</v>
      </c>
      <c r="AY158" s="19" t="s">
        <v>152</v>
      </c>
      <c r="BE158" s="226">
        <f>IF(N158="základní",J158,0)</f>
        <v>0</v>
      </c>
      <c r="BF158" s="226">
        <f>IF(N158="snížená",J158,0)</f>
        <v>0</v>
      </c>
      <c r="BG158" s="226">
        <f>IF(N158="zákl. přenesená",J158,0)</f>
        <v>0</v>
      </c>
      <c r="BH158" s="226">
        <f>IF(N158="sníž. přenesená",J158,0)</f>
        <v>0</v>
      </c>
      <c r="BI158" s="226">
        <f>IF(N158="nulová",J158,0)</f>
        <v>0</v>
      </c>
      <c r="BJ158" s="19" t="s">
        <v>79</v>
      </c>
      <c r="BK158" s="226">
        <f>ROUND(I158*H158,2)</f>
        <v>0</v>
      </c>
      <c r="BL158" s="19" t="s">
        <v>253</v>
      </c>
      <c r="BM158" s="225" t="s">
        <v>1095</v>
      </c>
    </row>
    <row r="159" s="12" customFormat="1" ht="20.88" customHeight="1">
      <c r="A159" s="12"/>
      <c r="B159" s="198"/>
      <c r="C159" s="199"/>
      <c r="D159" s="200" t="s">
        <v>71</v>
      </c>
      <c r="E159" s="212" t="s">
        <v>1096</v>
      </c>
      <c r="F159" s="212" t="s">
        <v>1097</v>
      </c>
      <c r="G159" s="199"/>
      <c r="H159" s="199"/>
      <c r="I159" s="202"/>
      <c r="J159" s="213">
        <f>BK159</f>
        <v>0</v>
      </c>
      <c r="K159" s="199"/>
      <c r="L159" s="204"/>
      <c r="M159" s="205"/>
      <c r="N159" s="206"/>
      <c r="O159" s="206"/>
      <c r="P159" s="207">
        <f>SUM(P160:P161)</f>
        <v>0</v>
      </c>
      <c r="Q159" s="206"/>
      <c r="R159" s="207">
        <f>SUM(R160:R161)</f>
        <v>0.0015</v>
      </c>
      <c r="S159" s="206"/>
      <c r="T159" s="208">
        <f>SUM(T160:T161)</f>
        <v>0</v>
      </c>
      <c r="U159" s="12"/>
      <c r="V159" s="12"/>
      <c r="W159" s="12"/>
      <c r="X159" s="12"/>
      <c r="Y159" s="12"/>
      <c r="Z159" s="12"/>
      <c r="AA159" s="12"/>
      <c r="AB159" s="12"/>
      <c r="AC159" s="12"/>
      <c r="AD159" s="12"/>
      <c r="AE159" s="12"/>
      <c r="AR159" s="209" t="s">
        <v>81</v>
      </c>
      <c r="AT159" s="210" t="s">
        <v>71</v>
      </c>
      <c r="AU159" s="210" t="s">
        <v>81</v>
      </c>
      <c r="AY159" s="209" t="s">
        <v>152</v>
      </c>
      <c r="BK159" s="211">
        <f>SUM(BK160:BK161)</f>
        <v>0</v>
      </c>
    </row>
    <row r="160" s="2" customFormat="1" ht="16.5" customHeight="1">
      <c r="A160" s="40"/>
      <c r="B160" s="41"/>
      <c r="C160" s="214" t="s">
        <v>352</v>
      </c>
      <c r="D160" s="214" t="s">
        <v>154</v>
      </c>
      <c r="E160" s="215" t="s">
        <v>1098</v>
      </c>
      <c r="F160" s="216" t="s">
        <v>1099</v>
      </c>
      <c r="G160" s="217" t="s">
        <v>157</v>
      </c>
      <c r="H160" s="218">
        <v>15</v>
      </c>
      <c r="I160" s="219"/>
      <c r="J160" s="220">
        <f>ROUND(I160*H160,2)</f>
        <v>0</v>
      </c>
      <c r="K160" s="216" t="s">
        <v>19</v>
      </c>
      <c r="L160" s="46"/>
      <c r="M160" s="221" t="s">
        <v>19</v>
      </c>
      <c r="N160" s="222" t="s">
        <v>43</v>
      </c>
      <c r="O160" s="86"/>
      <c r="P160" s="223">
        <f>O160*H160</f>
        <v>0</v>
      </c>
      <c r="Q160" s="223">
        <v>0</v>
      </c>
      <c r="R160" s="223">
        <f>Q160*H160</f>
        <v>0</v>
      </c>
      <c r="S160" s="223">
        <v>0</v>
      </c>
      <c r="T160" s="224">
        <f>S160*H160</f>
        <v>0</v>
      </c>
      <c r="U160" s="40"/>
      <c r="V160" s="40"/>
      <c r="W160" s="40"/>
      <c r="X160" s="40"/>
      <c r="Y160" s="40"/>
      <c r="Z160" s="40"/>
      <c r="AA160" s="40"/>
      <c r="AB160" s="40"/>
      <c r="AC160" s="40"/>
      <c r="AD160" s="40"/>
      <c r="AE160" s="40"/>
      <c r="AR160" s="225" t="s">
        <v>253</v>
      </c>
      <c r="AT160" s="225" t="s">
        <v>154</v>
      </c>
      <c r="AU160" s="225" t="s">
        <v>170</v>
      </c>
      <c r="AY160" s="19" t="s">
        <v>152</v>
      </c>
      <c r="BE160" s="226">
        <f>IF(N160="základní",J160,0)</f>
        <v>0</v>
      </c>
      <c r="BF160" s="226">
        <f>IF(N160="snížená",J160,0)</f>
        <v>0</v>
      </c>
      <c r="BG160" s="226">
        <f>IF(N160="zákl. přenesená",J160,0)</f>
        <v>0</v>
      </c>
      <c r="BH160" s="226">
        <f>IF(N160="sníž. přenesená",J160,0)</f>
        <v>0</v>
      </c>
      <c r="BI160" s="226">
        <f>IF(N160="nulová",J160,0)</f>
        <v>0</v>
      </c>
      <c r="BJ160" s="19" t="s">
        <v>79</v>
      </c>
      <c r="BK160" s="226">
        <f>ROUND(I160*H160,2)</f>
        <v>0</v>
      </c>
      <c r="BL160" s="19" t="s">
        <v>253</v>
      </c>
      <c r="BM160" s="225" t="s">
        <v>1100</v>
      </c>
    </row>
    <row r="161" s="2" customFormat="1" ht="16.5" customHeight="1">
      <c r="A161" s="40"/>
      <c r="B161" s="41"/>
      <c r="C161" s="265" t="s">
        <v>219</v>
      </c>
      <c r="D161" s="265" t="s">
        <v>298</v>
      </c>
      <c r="E161" s="266" t="s">
        <v>1101</v>
      </c>
      <c r="F161" s="267" t="s">
        <v>1102</v>
      </c>
      <c r="G161" s="268" t="s">
        <v>301</v>
      </c>
      <c r="H161" s="269">
        <v>1.5</v>
      </c>
      <c r="I161" s="270"/>
      <c r="J161" s="271">
        <f>ROUND(I161*H161,2)</f>
        <v>0</v>
      </c>
      <c r="K161" s="267" t="s">
        <v>158</v>
      </c>
      <c r="L161" s="272"/>
      <c r="M161" s="273" t="s">
        <v>19</v>
      </c>
      <c r="N161" s="274" t="s">
        <v>43</v>
      </c>
      <c r="O161" s="86"/>
      <c r="P161" s="223">
        <f>O161*H161</f>
        <v>0</v>
      </c>
      <c r="Q161" s="223">
        <v>0.001</v>
      </c>
      <c r="R161" s="223">
        <f>Q161*H161</f>
        <v>0.0015</v>
      </c>
      <c r="S161" s="223">
        <v>0</v>
      </c>
      <c r="T161" s="224">
        <f>S161*H161</f>
        <v>0</v>
      </c>
      <c r="U161" s="40"/>
      <c r="V161" s="40"/>
      <c r="W161" s="40"/>
      <c r="X161" s="40"/>
      <c r="Y161" s="40"/>
      <c r="Z161" s="40"/>
      <c r="AA161" s="40"/>
      <c r="AB161" s="40"/>
      <c r="AC161" s="40"/>
      <c r="AD161" s="40"/>
      <c r="AE161" s="40"/>
      <c r="AR161" s="225" t="s">
        <v>347</v>
      </c>
      <c r="AT161" s="225" t="s">
        <v>298</v>
      </c>
      <c r="AU161" s="225" t="s">
        <v>170</v>
      </c>
      <c r="AY161" s="19" t="s">
        <v>152</v>
      </c>
      <c r="BE161" s="226">
        <f>IF(N161="základní",J161,0)</f>
        <v>0</v>
      </c>
      <c r="BF161" s="226">
        <f>IF(N161="snížená",J161,0)</f>
        <v>0</v>
      </c>
      <c r="BG161" s="226">
        <f>IF(N161="zákl. přenesená",J161,0)</f>
        <v>0</v>
      </c>
      <c r="BH161" s="226">
        <f>IF(N161="sníž. přenesená",J161,0)</f>
        <v>0</v>
      </c>
      <c r="BI161" s="226">
        <f>IF(N161="nulová",J161,0)</f>
        <v>0</v>
      </c>
      <c r="BJ161" s="19" t="s">
        <v>79</v>
      </c>
      <c r="BK161" s="226">
        <f>ROUND(I161*H161,2)</f>
        <v>0</v>
      </c>
      <c r="BL161" s="19" t="s">
        <v>253</v>
      </c>
      <c r="BM161" s="225" t="s">
        <v>1103</v>
      </c>
    </row>
    <row r="162" s="12" customFormat="1" ht="25.92" customHeight="1">
      <c r="A162" s="12"/>
      <c r="B162" s="198"/>
      <c r="C162" s="199"/>
      <c r="D162" s="200" t="s">
        <v>71</v>
      </c>
      <c r="E162" s="201" t="s">
        <v>298</v>
      </c>
      <c r="F162" s="201" t="s">
        <v>1104</v>
      </c>
      <c r="G162" s="199"/>
      <c r="H162" s="199"/>
      <c r="I162" s="202"/>
      <c r="J162" s="203">
        <f>BK162</f>
        <v>0</v>
      </c>
      <c r="K162" s="199"/>
      <c r="L162" s="204"/>
      <c r="M162" s="205"/>
      <c r="N162" s="206"/>
      <c r="O162" s="206"/>
      <c r="P162" s="207">
        <f>P163+P176+P214</f>
        <v>0</v>
      </c>
      <c r="Q162" s="206"/>
      <c r="R162" s="207">
        <f>R163+R176+R214</f>
        <v>4.6609007499999997</v>
      </c>
      <c r="S162" s="206"/>
      <c r="T162" s="208">
        <f>T163+T176+T214</f>
        <v>0</v>
      </c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  <c r="AR162" s="209" t="s">
        <v>170</v>
      </c>
      <c r="AT162" s="210" t="s">
        <v>71</v>
      </c>
      <c r="AU162" s="210" t="s">
        <v>72</v>
      </c>
      <c r="AY162" s="209" t="s">
        <v>152</v>
      </c>
      <c r="BK162" s="211">
        <f>BK163+BK176+BK214</f>
        <v>0</v>
      </c>
    </row>
    <row r="163" s="12" customFormat="1" ht="22.8" customHeight="1">
      <c r="A163" s="12"/>
      <c r="B163" s="198"/>
      <c r="C163" s="199"/>
      <c r="D163" s="200" t="s">
        <v>71</v>
      </c>
      <c r="E163" s="212" t="s">
        <v>1105</v>
      </c>
      <c r="F163" s="212" t="s">
        <v>1106</v>
      </c>
      <c r="G163" s="199"/>
      <c r="H163" s="199"/>
      <c r="I163" s="202"/>
      <c r="J163" s="213">
        <f>BK163</f>
        <v>0</v>
      </c>
      <c r="K163" s="199"/>
      <c r="L163" s="204"/>
      <c r="M163" s="205"/>
      <c r="N163" s="206"/>
      <c r="O163" s="206"/>
      <c r="P163" s="207">
        <f>SUM(P164:P175)</f>
        <v>0</v>
      </c>
      <c r="Q163" s="206"/>
      <c r="R163" s="207">
        <f>SUM(R164:R175)</f>
        <v>0</v>
      </c>
      <c r="S163" s="206"/>
      <c r="T163" s="208">
        <f>SUM(T164:T175)</f>
        <v>0</v>
      </c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R163" s="209" t="s">
        <v>170</v>
      </c>
      <c r="AT163" s="210" t="s">
        <v>71</v>
      </c>
      <c r="AU163" s="210" t="s">
        <v>79</v>
      </c>
      <c r="AY163" s="209" t="s">
        <v>152</v>
      </c>
      <c r="BK163" s="211">
        <f>SUM(BK164:BK175)</f>
        <v>0</v>
      </c>
    </row>
    <row r="164" s="2" customFormat="1" ht="16.5" customHeight="1">
      <c r="A164" s="40"/>
      <c r="B164" s="41"/>
      <c r="C164" s="214" t="s">
        <v>360</v>
      </c>
      <c r="D164" s="214" t="s">
        <v>154</v>
      </c>
      <c r="E164" s="215" t="s">
        <v>1107</v>
      </c>
      <c r="F164" s="216" t="s">
        <v>1108</v>
      </c>
      <c r="G164" s="217" t="s">
        <v>1109</v>
      </c>
      <c r="H164" s="218">
        <v>250</v>
      </c>
      <c r="I164" s="219"/>
      <c r="J164" s="220">
        <f>ROUND(I164*H164,2)</f>
        <v>0</v>
      </c>
      <c r="K164" s="216" t="s">
        <v>19</v>
      </c>
      <c r="L164" s="46"/>
      <c r="M164" s="221" t="s">
        <v>19</v>
      </c>
      <c r="N164" s="222" t="s">
        <v>43</v>
      </c>
      <c r="O164" s="86"/>
      <c r="P164" s="223">
        <f>O164*H164</f>
        <v>0</v>
      </c>
      <c r="Q164" s="223">
        <v>0</v>
      </c>
      <c r="R164" s="223">
        <f>Q164*H164</f>
        <v>0</v>
      </c>
      <c r="S164" s="223">
        <v>0</v>
      </c>
      <c r="T164" s="224">
        <f>S164*H164</f>
        <v>0</v>
      </c>
      <c r="U164" s="40"/>
      <c r="V164" s="40"/>
      <c r="W164" s="40"/>
      <c r="X164" s="40"/>
      <c r="Y164" s="40"/>
      <c r="Z164" s="40"/>
      <c r="AA164" s="40"/>
      <c r="AB164" s="40"/>
      <c r="AC164" s="40"/>
      <c r="AD164" s="40"/>
      <c r="AE164" s="40"/>
      <c r="AR164" s="225" t="s">
        <v>517</v>
      </c>
      <c r="AT164" s="225" t="s">
        <v>154</v>
      </c>
      <c r="AU164" s="225" t="s">
        <v>81</v>
      </c>
      <c r="AY164" s="19" t="s">
        <v>152</v>
      </c>
      <c r="BE164" s="226">
        <f>IF(N164="základní",J164,0)</f>
        <v>0</v>
      </c>
      <c r="BF164" s="226">
        <f>IF(N164="snížená",J164,0)</f>
        <v>0</v>
      </c>
      <c r="BG164" s="226">
        <f>IF(N164="zákl. přenesená",J164,0)</f>
        <v>0</v>
      </c>
      <c r="BH164" s="226">
        <f>IF(N164="sníž. přenesená",J164,0)</f>
        <v>0</v>
      </c>
      <c r="BI164" s="226">
        <f>IF(N164="nulová",J164,0)</f>
        <v>0</v>
      </c>
      <c r="BJ164" s="19" t="s">
        <v>79</v>
      </c>
      <c r="BK164" s="226">
        <f>ROUND(I164*H164,2)</f>
        <v>0</v>
      </c>
      <c r="BL164" s="19" t="s">
        <v>517</v>
      </c>
      <c r="BM164" s="225" t="s">
        <v>1110</v>
      </c>
    </row>
    <row r="165" s="2" customFormat="1" ht="16.5" customHeight="1">
      <c r="A165" s="40"/>
      <c r="B165" s="41"/>
      <c r="C165" s="214" t="s">
        <v>364</v>
      </c>
      <c r="D165" s="214" t="s">
        <v>154</v>
      </c>
      <c r="E165" s="215" t="s">
        <v>1111</v>
      </c>
      <c r="F165" s="216" t="s">
        <v>1112</v>
      </c>
      <c r="G165" s="217" t="s">
        <v>227</v>
      </c>
      <c r="H165" s="218">
        <v>75</v>
      </c>
      <c r="I165" s="219"/>
      <c r="J165" s="220">
        <f>ROUND(I165*H165,2)</f>
        <v>0</v>
      </c>
      <c r="K165" s="216" t="s">
        <v>19</v>
      </c>
      <c r="L165" s="46"/>
      <c r="M165" s="221" t="s">
        <v>19</v>
      </c>
      <c r="N165" s="222" t="s">
        <v>43</v>
      </c>
      <c r="O165" s="86"/>
      <c r="P165" s="223">
        <f>O165*H165</f>
        <v>0</v>
      </c>
      <c r="Q165" s="223">
        <v>0</v>
      </c>
      <c r="R165" s="223">
        <f>Q165*H165</f>
        <v>0</v>
      </c>
      <c r="S165" s="223">
        <v>0</v>
      </c>
      <c r="T165" s="224">
        <f>S165*H165</f>
        <v>0</v>
      </c>
      <c r="U165" s="40"/>
      <c r="V165" s="40"/>
      <c r="W165" s="40"/>
      <c r="X165" s="40"/>
      <c r="Y165" s="40"/>
      <c r="Z165" s="40"/>
      <c r="AA165" s="40"/>
      <c r="AB165" s="40"/>
      <c r="AC165" s="40"/>
      <c r="AD165" s="40"/>
      <c r="AE165" s="40"/>
      <c r="AR165" s="225" t="s">
        <v>517</v>
      </c>
      <c r="AT165" s="225" t="s">
        <v>154</v>
      </c>
      <c r="AU165" s="225" t="s">
        <v>81</v>
      </c>
      <c r="AY165" s="19" t="s">
        <v>152</v>
      </c>
      <c r="BE165" s="226">
        <f>IF(N165="základní",J165,0)</f>
        <v>0</v>
      </c>
      <c r="BF165" s="226">
        <f>IF(N165="snížená",J165,0)</f>
        <v>0</v>
      </c>
      <c r="BG165" s="226">
        <f>IF(N165="zákl. přenesená",J165,0)</f>
        <v>0</v>
      </c>
      <c r="BH165" s="226">
        <f>IF(N165="sníž. přenesená",J165,0)</f>
        <v>0</v>
      </c>
      <c r="BI165" s="226">
        <f>IF(N165="nulová",J165,0)</f>
        <v>0</v>
      </c>
      <c r="BJ165" s="19" t="s">
        <v>79</v>
      </c>
      <c r="BK165" s="226">
        <f>ROUND(I165*H165,2)</f>
        <v>0</v>
      </c>
      <c r="BL165" s="19" t="s">
        <v>517</v>
      </c>
      <c r="BM165" s="225" t="s">
        <v>1113</v>
      </c>
    </row>
    <row r="166" s="2" customFormat="1" ht="16.5" customHeight="1">
      <c r="A166" s="40"/>
      <c r="B166" s="41"/>
      <c r="C166" s="265" t="s">
        <v>369</v>
      </c>
      <c r="D166" s="265" t="s">
        <v>298</v>
      </c>
      <c r="E166" s="266" t="s">
        <v>1114</v>
      </c>
      <c r="F166" s="267" t="s">
        <v>1115</v>
      </c>
      <c r="G166" s="268" t="s">
        <v>227</v>
      </c>
      <c r="H166" s="269">
        <v>75</v>
      </c>
      <c r="I166" s="270"/>
      <c r="J166" s="271">
        <f>ROUND(I166*H166,2)</f>
        <v>0</v>
      </c>
      <c r="K166" s="267" t="s">
        <v>19</v>
      </c>
      <c r="L166" s="272"/>
      <c r="M166" s="273" t="s">
        <v>19</v>
      </c>
      <c r="N166" s="274" t="s">
        <v>43</v>
      </c>
      <c r="O166" s="86"/>
      <c r="P166" s="223">
        <f>O166*H166</f>
        <v>0</v>
      </c>
      <c r="Q166" s="223">
        <v>0</v>
      </c>
      <c r="R166" s="223">
        <f>Q166*H166</f>
        <v>0</v>
      </c>
      <c r="S166" s="223">
        <v>0</v>
      </c>
      <c r="T166" s="224">
        <f>S166*H166</f>
        <v>0</v>
      </c>
      <c r="U166" s="40"/>
      <c r="V166" s="40"/>
      <c r="W166" s="40"/>
      <c r="X166" s="40"/>
      <c r="Y166" s="40"/>
      <c r="Z166" s="40"/>
      <c r="AA166" s="40"/>
      <c r="AB166" s="40"/>
      <c r="AC166" s="40"/>
      <c r="AD166" s="40"/>
      <c r="AE166" s="40"/>
      <c r="AR166" s="225" t="s">
        <v>492</v>
      </c>
      <c r="AT166" s="225" t="s">
        <v>298</v>
      </c>
      <c r="AU166" s="225" t="s">
        <v>81</v>
      </c>
      <c r="AY166" s="19" t="s">
        <v>152</v>
      </c>
      <c r="BE166" s="226">
        <f>IF(N166="základní",J166,0)</f>
        <v>0</v>
      </c>
      <c r="BF166" s="226">
        <f>IF(N166="snížená",J166,0)</f>
        <v>0</v>
      </c>
      <c r="BG166" s="226">
        <f>IF(N166="zákl. přenesená",J166,0)</f>
        <v>0</v>
      </c>
      <c r="BH166" s="226">
        <f>IF(N166="sníž. přenesená",J166,0)</f>
        <v>0</v>
      </c>
      <c r="BI166" s="226">
        <f>IF(N166="nulová",J166,0)</f>
        <v>0</v>
      </c>
      <c r="BJ166" s="19" t="s">
        <v>79</v>
      </c>
      <c r="BK166" s="226">
        <f>ROUND(I166*H166,2)</f>
        <v>0</v>
      </c>
      <c r="BL166" s="19" t="s">
        <v>517</v>
      </c>
      <c r="BM166" s="225" t="s">
        <v>1116</v>
      </c>
    </row>
    <row r="167" s="2" customFormat="1" ht="16.5" customHeight="1">
      <c r="A167" s="40"/>
      <c r="B167" s="41"/>
      <c r="C167" s="265" t="s">
        <v>373</v>
      </c>
      <c r="D167" s="265" t="s">
        <v>298</v>
      </c>
      <c r="E167" s="266" t="s">
        <v>1117</v>
      </c>
      <c r="F167" s="267" t="s">
        <v>1118</v>
      </c>
      <c r="G167" s="268" t="s">
        <v>157</v>
      </c>
      <c r="H167" s="269">
        <v>7</v>
      </c>
      <c r="I167" s="270"/>
      <c r="J167" s="271">
        <f>ROUND(I167*H167,2)</f>
        <v>0</v>
      </c>
      <c r="K167" s="267" t="s">
        <v>19</v>
      </c>
      <c r="L167" s="272"/>
      <c r="M167" s="273" t="s">
        <v>19</v>
      </c>
      <c r="N167" s="274" t="s">
        <v>43</v>
      </c>
      <c r="O167" s="86"/>
      <c r="P167" s="223">
        <f>O167*H167</f>
        <v>0</v>
      </c>
      <c r="Q167" s="223">
        <v>0</v>
      </c>
      <c r="R167" s="223">
        <f>Q167*H167</f>
        <v>0</v>
      </c>
      <c r="S167" s="223">
        <v>0</v>
      </c>
      <c r="T167" s="224">
        <f>S167*H167</f>
        <v>0</v>
      </c>
      <c r="U167" s="40"/>
      <c r="V167" s="40"/>
      <c r="W167" s="40"/>
      <c r="X167" s="40"/>
      <c r="Y167" s="40"/>
      <c r="Z167" s="40"/>
      <c r="AA167" s="40"/>
      <c r="AB167" s="40"/>
      <c r="AC167" s="40"/>
      <c r="AD167" s="40"/>
      <c r="AE167" s="40"/>
      <c r="AR167" s="225" t="s">
        <v>492</v>
      </c>
      <c r="AT167" s="225" t="s">
        <v>298</v>
      </c>
      <c r="AU167" s="225" t="s">
        <v>81</v>
      </c>
      <c r="AY167" s="19" t="s">
        <v>152</v>
      </c>
      <c r="BE167" s="226">
        <f>IF(N167="základní",J167,0)</f>
        <v>0</v>
      </c>
      <c r="BF167" s="226">
        <f>IF(N167="snížená",J167,0)</f>
        <v>0</v>
      </c>
      <c r="BG167" s="226">
        <f>IF(N167="zákl. přenesená",J167,0)</f>
        <v>0</v>
      </c>
      <c r="BH167" s="226">
        <f>IF(N167="sníž. přenesená",J167,0)</f>
        <v>0</v>
      </c>
      <c r="BI167" s="226">
        <f>IF(N167="nulová",J167,0)</f>
        <v>0</v>
      </c>
      <c r="BJ167" s="19" t="s">
        <v>79</v>
      </c>
      <c r="BK167" s="226">
        <f>ROUND(I167*H167,2)</f>
        <v>0</v>
      </c>
      <c r="BL167" s="19" t="s">
        <v>517</v>
      </c>
      <c r="BM167" s="225" t="s">
        <v>1119</v>
      </c>
    </row>
    <row r="168" s="2" customFormat="1" ht="16.5" customHeight="1">
      <c r="A168" s="40"/>
      <c r="B168" s="41"/>
      <c r="C168" s="214" t="s">
        <v>377</v>
      </c>
      <c r="D168" s="214" t="s">
        <v>154</v>
      </c>
      <c r="E168" s="215" t="s">
        <v>1120</v>
      </c>
      <c r="F168" s="216" t="s">
        <v>1121</v>
      </c>
      <c r="G168" s="217" t="s">
        <v>157</v>
      </c>
      <c r="H168" s="218">
        <v>4</v>
      </c>
      <c r="I168" s="219"/>
      <c r="J168" s="220">
        <f>ROUND(I168*H168,2)</f>
        <v>0</v>
      </c>
      <c r="K168" s="216" t="s">
        <v>158</v>
      </c>
      <c r="L168" s="46"/>
      <c r="M168" s="221" t="s">
        <v>19</v>
      </c>
      <c r="N168" s="222" t="s">
        <v>43</v>
      </c>
      <c r="O168" s="86"/>
      <c r="P168" s="223">
        <f>O168*H168</f>
        <v>0</v>
      </c>
      <c r="Q168" s="223">
        <v>0</v>
      </c>
      <c r="R168" s="223">
        <f>Q168*H168</f>
        <v>0</v>
      </c>
      <c r="S168" s="223">
        <v>0</v>
      </c>
      <c r="T168" s="224">
        <f>S168*H168</f>
        <v>0</v>
      </c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  <c r="AE168" s="40"/>
      <c r="AR168" s="225" t="s">
        <v>517</v>
      </c>
      <c r="AT168" s="225" t="s">
        <v>154</v>
      </c>
      <c r="AU168" s="225" t="s">
        <v>81</v>
      </c>
      <c r="AY168" s="19" t="s">
        <v>152</v>
      </c>
      <c r="BE168" s="226">
        <f>IF(N168="základní",J168,0)</f>
        <v>0</v>
      </c>
      <c r="BF168" s="226">
        <f>IF(N168="snížená",J168,0)</f>
        <v>0</v>
      </c>
      <c r="BG168" s="226">
        <f>IF(N168="zákl. přenesená",J168,0)</f>
        <v>0</v>
      </c>
      <c r="BH168" s="226">
        <f>IF(N168="sníž. přenesená",J168,0)</f>
        <v>0</v>
      </c>
      <c r="BI168" s="226">
        <f>IF(N168="nulová",J168,0)</f>
        <v>0</v>
      </c>
      <c r="BJ168" s="19" t="s">
        <v>79</v>
      </c>
      <c r="BK168" s="226">
        <f>ROUND(I168*H168,2)</f>
        <v>0</v>
      </c>
      <c r="BL168" s="19" t="s">
        <v>517</v>
      </c>
      <c r="BM168" s="225" t="s">
        <v>1122</v>
      </c>
    </row>
    <row r="169" s="2" customFormat="1">
      <c r="A169" s="40"/>
      <c r="B169" s="41"/>
      <c r="C169" s="42"/>
      <c r="D169" s="227" t="s">
        <v>161</v>
      </c>
      <c r="E169" s="42"/>
      <c r="F169" s="228" t="s">
        <v>1123</v>
      </c>
      <c r="G169" s="42"/>
      <c r="H169" s="42"/>
      <c r="I169" s="229"/>
      <c r="J169" s="42"/>
      <c r="K169" s="42"/>
      <c r="L169" s="46"/>
      <c r="M169" s="230"/>
      <c r="N169" s="231"/>
      <c r="O169" s="86"/>
      <c r="P169" s="86"/>
      <c r="Q169" s="86"/>
      <c r="R169" s="86"/>
      <c r="S169" s="86"/>
      <c r="T169" s="87"/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  <c r="AE169" s="40"/>
      <c r="AT169" s="19" t="s">
        <v>161</v>
      </c>
      <c r="AU169" s="19" t="s">
        <v>81</v>
      </c>
    </row>
    <row r="170" s="2" customFormat="1" ht="16.5" customHeight="1">
      <c r="A170" s="40"/>
      <c r="B170" s="41"/>
      <c r="C170" s="214" t="s">
        <v>381</v>
      </c>
      <c r="D170" s="214" t="s">
        <v>154</v>
      </c>
      <c r="E170" s="215" t="s">
        <v>1124</v>
      </c>
      <c r="F170" s="216" t="s">
        <v>1125</v>
      </c>
      <c r="G170" s="217" t="s">
        <v>157</v>
      </c>
      <c r="H170" s="218">
        <v>4</v>
      </c>
      <c r="I170" s="219"/>
      <c r="J170" s="220">
        <f>ROUND(I170*H170,2)</f>
        <v>0</v>
      </c>
      <c r="K170" s="216" t="s">
        <v>158</v>
      </c>
      <c r="L170" s="46"/>
      <c r="M170" s="221" t="s">
        <v>19</v>
      </c>
      <c r="N170" s="222" t="s">
        <v>43</v>
      </c>
      <c r="O170" s="86"/>
      <c r="P170" s="223">
        <f>O170*H170</f>
        <v>0</v>
      </c>
      <c r="Q170" s="223">
        <v>0</v>
      </c>
      <c r="R170" s="223">
        <f>Q170*H170</f>
        <v>0</v>
      </c>
      <c r="S170" s="223">
        <v>0</v>
      </c>
      <c r="T170" s="224">
        <f>S170*H170</f>
        <v>0</v>
      </c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  <c r="AE170" s="40"/>
      <c r="AR170" s="225" t="s">
        <v>517</v>
      </c>
      <c r="AT170" s="225" t="s">
        <v>154</v>
      </c>
      <c r="AU170" s="225" t="s">
        <v>81</v>
      </c>
      <c r="AY170" s="19" t="s">
        <v>152</v>
      </c>
      <c r="BE170" s="226">
        <f>IF(N170="základní",J170,0)</f>
        <v>0</v>
      </c>
      <c r="BF170" s="226">
        <f>IF(N170="snížená",J170,0)</f>
        <v>0</v>
      </c>
      <c r="BG170" s="226">
        <f>IF(N170="zákl. přenesená",J170,0)</f>
        <v>0</v>
      </c>
      <c r="BH170" s="226">
        <f>IF(N170="sníž. přenesená",J170,0)</f>
        <v>0</v>
      </c>
      <c r="BI170" s="226">
        <f>IF(N170="nulová",J170,0)</f>
        <v>0</v>
      </c>
      <c r="BJ170" s="19" t="s">
        <v>79</v>
      </c>
      <c r="BK170" s="226">
        <f>ROUND(I170*H170,2)</f>
        <v>0</v>
      </c>
      <c r="BL170" s="19" t="s">
        <v>517</v>
      </c>
      <c r="BM170" s="225" t="s">
        <v>1126</v>
      </c>
    </row>
    <row r="171" s="2" customFormat="1">
      <c r="A171" s="40"/>
      <c r="B171" s="41"/>
      <c r="C171" s="42"/>
      <c r="D171" s="227" t="s">
        <v>161</v>
      </c>
      <c r="E171" s="42"/>
      <c r="F171" s="228" t="s">
        <v>1127</v>
      </c>
      <c r="G171" s="42"/>
      <c r="H171" s="42"/>
      <c r="I171" s="229"/>
      <c r="J171" s="42"/>
      <c r="K171" s="42"/>
      <c r="L171" s="46"/>
      <c r="M171" s="230"/>
      <c r="N171" s="231"/>
      <c r="O171" s="86"/>
      <c r="P171" s="86"/>
      <c r="Q171" s="86"/>
      <c r="R171" s="86"/>
      <c r="S171" s="86"/>
      <c r="T171" s="87"/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  <c r="AE171" s="40"/>
      <c r="AT171" s="19" t="s">
        <v>161</v>
      </c>
      <c r="AU171" s="19" t="s">
        <v>81</v>
      </c>
    </row>
    <row r="172" s="2" customFormat="1" ht="24.15" customHeight="1">
      <c r="A172" s="40"/>
      <c r="B172" s="41"/>
      <c r="C172" s="214" t="s">
        <v>385</v>
      </c>
      <c r="D172" s="214" t="s">
        <v>154</v>
      </c>
      <c r="E172" s="215" t="s">
        <v>1128</v>
      </c>
      <c r="F172" s="216" t="s">
        <v>1129</v>
      </c>
      <c r="G172" s="217" t="s">
        <v>227</v>
      </c>
      <c r="H172" s="218">
        <v>250</v>
      </c>
      <c r="I172" s="219"/>
      <c r="J172" s="220">
        <f>ROUND(I172*H172,2)</f>
        <v>0</v>
      </c>
      <c r="K172" s="216" t="s">
        <v>158</v>
      </c>
      <c r="L172" s="46"/>
      <c r="M172" s="221" t="s">
        <v>19</v>
      </c>
      <c r="N172" s="222" t="s">
        <v>43</v>
      </c>
      <c r="O172" s="86"/>
      <c r="P172" s="223">
        <f>O172*H172</f>
        <v>0</v>
      </c>
      <c r="Q172" s="223">
        <v>0</v>
      </c>
      <c r="R172" s="223">
        <f>Q172*H172</f>
        <v>0</v>
      </c>
      <c r="S172" s="223">
        <v>0</v>
      </c>
      <c r="T172" s="224">
        <f>S172*H172</f>
        <v>0</v>
      </c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  <c r="AE172" s="40"/>
      <c r="AR172" s="225" t="s">
        <v>517</v>
      </c>
      <c r="AT172" s="225" t="s">
        <v>154</v>
      </c>
      <c r="AU172" s="225" t="s">
        <v>81</v>
      </c>
      <c r="AY172" s="19" t="s">
        <v>152</v>
      </c>
      <c r="BE172" s="226">
        <f>IF(N172="základní",J172,0)</f>
        <v>0</v>
      </c>
      <c r="BF172" s="226">
        <f>IF(N172="snížená",J172,0)</f>
        <v>0</v>
      </c>
      <c r="BG172" s="226">
        <f>IF(N172="zákl. přenesená",J172,0)</f>
        <v>0</v>
      </c>
      <c r="BH172" s="226">
        <f>IF(N172="sníž. přenesená",J172,0)</f>
        <v>0</v>
      </c>
      <c r="BI172" s="226">
        <f>IF(N172="nulová",J172,0)</f>
        <v>0</v>
      </c>
      <c r="BJ172" s="19" t="s">
        <v>79</v>
      </c>
      <c r="BK172" s="226">
        <f>ROUND(I172*H172,2)</f>
        <v>0</v>
      </c>
      <c r="BL172" s="19" t="s">
        <v>517</v>
      </c>
      <c r="BM172" s="225" t="s">
        <v>1130</v>
      </c>
    </row>
    <row r="173" s="2" customFormat="1">
      <c r="A173" s="40"/>
      <c r="B173" s="41"/>
      <c r="C173" s="42"/>
      <c r="D173" s="227" t="s">
        <v>161</v>
      </c>
      <c r="E173" s="42"/>
      <c r="F173" s="228" t="s">
        <v>1131</v>
      </c>
      <c r="G173" s="42"/>
      <c r="H173" s="42"/>
      <c r="I173" s="229"/>
      <c r="J173" s="42"/>
      <c r="K173" s="42"/>
      <c r="L173" s="46"/>
      <c r="M173" s="230"/>
      <c r="N173" s="231"/>
      <c r="O173" s="86"/>
      <c r="P173" s="86"/>
      <c r="Q173" s="86"/>
      <c r="R173" s="86"/>
      <c r="S173" s="86"/>
      <c r="T173" s="87"/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  <c r="AE173" s="40"/>
      <c r="AT173" s="19" t="s">
        <v>161</v>
      </c>
      <c r="AU173" s="19" t="s">
        <v>81</v>
      </c>
    </row>
    <row r="174" s="2" customFormat="1" ht="16.5" customHeight="1">
      <c r="A174" s="40"/>
      <c r="B174" s="41"/>
      <c r="C174" s="214" t="s">
        <v>389</v>
      </c>
      <c r="D174" s="214" t="s">
        <v>154</v>
      </c>
      <c r="E174" s="215" t="s">
        <v>1132</v>
      </c>
      <c r="F174" s="216" t="s">
        <v>1133</v>
      </c>
      <c r="G174" s="217" t="s">
        <v>706</v>
      </c>
      <c r="H174" s="218">
        <v>1</v>
      </c>
      <c r="I174" s="219"/>
      <c r="J174" s="220">
        <f>ROUND(I174*H174,2)</f>
        <v>0</v>
      </c>
      <c r="K174" s="216" t="s">
        <v>19</v>
      </c>
      <c r="L174" s="46"/>
      <c r="M174" s="221" t="s">
        <v>19</v>
      </c>
      <c r="N174" s="222" t="s">
        <v>43</v>
      </c>
      <c r="O174" s="86"/>
      <c r="P174" s="223">
        <f>O174*H174</f>
        <v>0</v>
      </c>
      <c r="Q174" s="223">
        <v>0</v>
      </c>
      <c r="R174" s="223">
        <f>Q174*H174</f>
        <v>0</v>
      </c>
      <c r="S174" s="223">
        <v>0</v>
      </c>
      <c r="T174" s="224">
        <f>S174*H174</f>
        <v>0</v>
      </c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  <c r="AE174" s="40"/>
      <c r="AR174" s="225" t="s">
        <v>517</v>
      </c>
      <c r="AT174" s="225" t="s">
        <v>154</v>
      </c>
      <c r="AU174" s="225" t="s">
        <v>81</v>
      </c>
      <c r="AY174" s="19" t="s">
        <v>152</v>
      </c>
      <c r="BE174" s="226">
        <f>IF(N174="základní",J174,0)</f>
        <v>0</v>
      </c>
      <c r="BF174" s="226">
        <f>IF(N174="snížená",J174,0)</f>
        <v>0</v>
      </c>
      <c r="BG174" s="226">
        <f>IF(N174="zákl. přenesená",J174,0)</f>
        <v>0</v>
      </c>
      <c r="BH174" s="226">
        <f>IF(N174="sníž. přenesená",J174,0)</f>
        <v>0</v>
      </c>
      <c r="BI174" s="226">
        <f>IF(N174="nulová",J174,0)</f>
        <v>0</v>
      </c>
      <c r="BJ174" s="19" t="s">
        <v>79</v>
      </c>
      <c r="BK174" s="226">
        <f>ROUND(I174*H174,2)</f>
        <v>0</v>
      </c>
      <c r="BL174" s="19" t="s">
        <v>517</v>
      </c>
      <c r="BM174" s="225" t="s">
        <v>1134</v>
      </c>
    </row>
    <row r="175" s="2" customFormat="1" ht="16.5" customHeight="1">
      <c r="A175" s="40"/>
      <c r="B175" s="41"/>
      <c r="C175" s="214" t="s">
        <v>393</v>
      </c>
      <c r="D175" s="214" t="s">
        <v>154</v>
      </c>
      <c r="E175" s="215" t="s">
        <v>1135</v>
      </c>
      <c r="F175" s="216" t="s">
        <v>1136</v>
      </c>
      <c r="G175" s="217" t="s">
        <v>157</v>
      </c>
      <c r="H175" s="218">
        <v>7</v>
      </c>
      <c r="I175" s="219"/>
      <c r="J175" s="220">
        <f>ROUND(I175*H175,2)</f>
        <v>0</v>
      </c>
      <c r="K175" s="216" t="s">
        <v>19</v>
      </c>
      <c r="L175" s="46"/>
      <c r="M175" s="221" t="s">
        <v>19</v>
      </c>
      <c r="N175" s="222" t="s">
        <v>43</v>
      </c>
      <c r="O175" s="86"/>
      <c r="P175" s="223">
        <f>O175*H175</f>
        <v>0</v>
      </c>
      <c r="Q175" s="223">
        <v>0</v>
      </c>
      <c r="R175" s="223">
        <f>Q175*H175</f>
        <v>0</v>
      </c>
      <c r="S175" s="223">
        <v>0</v>
      </c>
      <c r="T175" s="224">
        <f>S175*H175</f>
        <v>0</v>
      </c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  <c r="AE175" s="40"/>
      <c r="AR175" s="225" t="s">
        <v>517</v>
      </c>
      <c r="AT175" s="225" t="s">
        <v>154</v>
      </c>
      <c r="AU175" s="225" t="s">
        <v>81</v>
      </c>
      <c r="AY175" s="19" t="s">
        <v>152</v>
      </c>
      <c r="BE175" s="226">
        <f>IF(N175="základní",J175,0)</f>
        <v>0</v>
      </c>
      <c r="BF175" s="226">
        <f>IF(N175="snížená",J175,0)</f>
        <v>0</v>
      </c>
      <c r="BG175" s="226">
        <f>IF(N175="zákl. přenesená",J175,0)</f>
        <v>0</v>
      </c>
      <c r="BH175" s="226">
        <f>IF(N175="sníž. přenesená",J175,0)</f>
        <v>0</v>
      </c>
      <c r="BI175" s="226">
        <f>IF(N175="nulová",J175,0)</f>
        <v>0</v>
      </c>
      <c r="BJ175" s="19" t="s">
        <v>79</v>
      </c>
      <c r="BK175" s="226">
        <f>ROUND(I175*H175,2)</f>
        <v>0</v>
      </c>
      <c r="BL175" s="19" t="s">
        <v>517</v>
      </c>
      <c r="BM175" s="225" t="s">
        <v>1137</v>
      </c>
    </row>
    <row r="176" s="12" customFormat="1" ht="22.8" customHeight="1">
      <c r="A176" s="12"/>
      <c r="B176" s="198"/>
      <c r="C176" s="199"/>
      <c r="D176" s="200" t="s">
        <v>71</v>
      </c>
      <c r="E176" s="212" t="s">
        <v>1138</v>
      </c>
      <c r="F176" s="212" t="s">
        <v>1139</v>
      </c>
      <c r="G176" s="199"/>
      <c r="H176" s="199"/>
      <c r="I176" s="202"/>
      <c r="J176" s="213">
        <f>BK176</f>
        <v>0</v>
      </c>
      <c r="K176" s="199"/>
      <c r="L176" s="204"/>
      <c r="M176" s="205"/>
      <c r="N176" s="206"/>
      <c r="O176" s="206"/>
      <c r="P176" s="207">
        <f>SUM(P177:P213)</f>
        <v>0</v>
      </c>
      <c r="Q176" s="206"/>
      <c r="R176" s="207">
        <f>SUM(R177:R213)</f>
        <v>4.6609007499999997</v>
      </c>
      <c r="S176" s="206"/>
      <c r="T176" s="208">
        <f>SUM(T177:T213)</f>
        <v>0</v>
      </c>
      <c r="U176" s="12"/>
      <c r="V176" s="12"/>
      <c r="W176" s="12"/>
      <c r="X176" s="12"/>
      <c r="Y176" s="12"/>
      <c r="Z176" s="12"/>
      <c r="AA176" s="12"/>
      <c r="AB176" s="12"/>
      <c r="AC176" s="12"/>
      <c r="AD176" s="12"/>
      <c r="AE176" s="12"/>
      <c r="AR176" s="209" t="s">
        <v>170</v>
      </c>
      <c r="AT176" s="210" t="s">
        <v>71</v>
      </c>
      <c r="AU176" s="210" t="s">
        <v>79</v>
      </c>
      <c r="AY176" s="209" t="s">
        <v>152</v>
      </c>
      <c r="BK176" s="211">
        <f>SUM(BK177:BK213)</f>
        <v>0</v>
      </c>
    </row>
    <row r="177" s="2" customFormat="1" ht="21.75" customHeight="1">
      <c r="A177" s="40"/>
      <c r="B177" s="41"/>
      <c r="C177" s="214" t="s">
        <v>397</v>
      </c>
      <c r="D177" s="214" t="s">
        <v>154</v>
      </c>
      <c r="E177" s="215" t="s">
        <v>1140</v>
      </c>
      <c r="F177" s="216" t="s">
        <v>1141</v>
      </c>
      <c r="G177" s="217" t="s">
        <v>157</v>
      </c>
      <c r="H177" s="218">
        <v>7</v>
      </c>
      <c r="I177" s="219"/>
      <c r="J177" s="220">
        <f>ROUND(I177*H177,2)</f>
        <v>0</v>
      </c>
      <c r="K177" s="216" t="s">
        <v>19</v>
      </c>
      <c r="L177" s="46"/>
      <c r="M177" s="221" t="s">
        <v>19</v>
      </c>
      <c r="N177" s="222" t="s">
        <v>43</v>
      </c>
      <c r="O177" s="86"/>
      <c r="P177" s="223">
        <f>O177*H177</f>
        <v>0</v>
      </c>
      <c r="Q177" s="223">
        <v>0</v>
      </c>
      <c r="R177" s="223">
        <f>Q177*H177</f>
        <v>0</v>
      </c>
      <c r="S177" s="223">
        <v>0</v>
      </c>
      <c r="T177" s="224">
        <f>S177*H177</f>
        <v>0</v>
      </c>
      <c r="U177" s="40"/>
      <c r="V177" s="40"/>
      <c r="W177" s="40"/>
      <c r="X177" s="40"/>
      <c r="Y177" s="40"/>
      <c r="Z177" s="40"/>
      <c r="AA177" s="40"/>
      <c r="AB177" s="40"/>
      <c r="AC177" s="40"/>
      <c r="AD177" s="40"/>
      <c r="AE177" s="40"/>
      <c r="AR177" s="225" t="s">
        <v>517</v>
      </c>
      <c r="AT177" s="225" t="s">
        <v>154</v>
      </c>
      <c r="AU177" s="225" t="s">
        <v>81</v>
      </c>
      <c r="AY177" s="19" t="s">
        <v>152</v>
      </c>
      <c r="BE177" s="226">
        <f>IF(N177="základní",J177,0)</f>
        <v>0</v>
      </c>
      <c r="BF177" s="226">
        <f>IF(N177="snížená",J177,0)</f>
        <v>0</v>
      </c>
      <c r="BG177" s="226">
        <f>IF(N177="zákl. přenesená",J177,0)</f>
        <v>0</v>
      </c>
      <c r="BH177" s="226">
        <f>IF(N177="sníž. přenesená",J177,0)</f>
        <v>0</v>
      </c>
      <c r="BI177" s="226">
        <f>IF(N177="nulová",J177,0)</f>
        <v>0</v>
      </c>
      <c r="BJ177" s="19" t="s">
        <v>79</v>
      </c>
      <c r="BK177" s="226">
        <f>ROUND(I177*H177,2)</f>
        <v>0</v>
      </c>
      <c r="BL177" s="19" t="s">
        <v>517</v>
      </c>
      <c r="BM177" s="225" t="s">
        <v>1142</v>
      </c>
    </row>
    <row r="178" s="2" customFormat="1" ht="16.5" customHeight="1">
      <c r="A178" s="40"/>
      <c r="B178" s="41"/>
      <c r="C178" s="214" t="s">
        <v>401</v>
      </c>
      <c r="D178" s="214" t="s">
        <v>154</v>
      </c>
      <c r="E178" s="215" t="s">
        <v>1143</v>
      </c>
      <c r="F178" s="216" t="s">
        <v>1144</v>
      </c>
      <c r="G178" s="217" t="s">
        <v>328</v>
      </c>
      <c r="H178" s="218">
        <v>7</v>
      </c>
      <c r="I178" s="219"/>
      <c r="J178" s="220">
        <f>ROUND(I178*H178,2)</f>
        <v>0</v>
      </c>
      <c r="K178" s="216" t="s">
        <v>19</v>
      </c>
      <c r="L178" s="46"/>
      <c r="M178" s="221" t="s">
        <v>19</v>
      </c>
      <c r="N178" s="222" t="s">
        <v>43</v>
      </c>
      <c r="O178" s="86"/>
      <c r="P178" s="223">
        <f>O178*H178</f>
        <v>0</v>
      </c>
      <c r="Q178" s="223">
        <v>0</v>
      </c>
      <c r="R178" s="223">
        <f>Q178*H178</f>
        <v>0</v>
      </c>
      <c r="S178" s="223">
        <v>0</v>
      </c>
      <c r="T178" s="224">
        <f>S178*H178</f>
        <v>0</v>
      </c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  <c r="AE178" s="40"/>
      <c r="AR178" s="225" t="s">
        <v>517</v>
      </c>
      <c r="AT178" s="225" t="s">
        <v>154</v>
      </c>
      <c r="AU178" s="225" t="s">
        <v>81</v>
      </c>
      <c r="AY178" s="19" t="s">
        <v>152</v>
      </c>
      <c r="BE178" s="226">
        <f>IF(N178="základní",J178,0)</f>
        <v>0</v>
      </c>
      <c r="BF178" s="226">
        <f>IF(N178="snížená",J178,0)</f>
        <v>0</v>
      </c>
      <c r="BG178" s="226">
        <f>IF(N178="zákl. přenesená",J178,0)</f>
        <v>0</v>
      </c>
      <c r="BH178" s="226">
        <f>IF(N178="sníž. přenesená",J178,0)</f>
        <v>0</v>
      </c>
      <c r="BI178" s="226">
        <f>IF(N178="nulová",J178,0)</f>
        <v>0</v>
      </c>
      <c r="BJ178" s="19" t="s">
        <v>79</v>
      </c>
      <c r="BK178" s="226">
        <f>ROUND(I178*H178,2)</f>
        <v>0</v>
      </c>
      <c r="BL178" s="19" t="s">
        <v>517</v>
      </c>
      <c r="BM178" s="225" t="s">
        <v>1145</v>
      </c>
    </row>
    <row r="179" s="2" customFormat="1" ht="16.5" customHeight="1">
      <c r="A179" s="40"/>
      <c r="B179" s="41"/>
      <c r="C179" s="265" t="s">
        <v>210</v>
      </c>
      <c r="D179" s="265" t="s">
        <v>298</v>
      </c>
      <c r="E179" s="266" t="s">
        <v>1146</v>
      </c>
      <c r="F179" s="267" t="s">
        <v>1147</v>
      </c>
      <c r="G179" s="268" t="s">
        <v>157</v>
      </c>
      <c r="H179" s="269">
        <v>7</v>
      </c>
      <c r="I179" s="270"/>
      <c r="J179" s="271">
        <f>ROUND(I179*H179,2)</f>
        <v>0</v>
      </c>
      <c r="K179" s="267" t="s">
        <v>19</v>
      </c>
      <c r="L179" s="272"/>
      <c r="M179" s="273" t="s">
        <v>19</v>
      </c>
      <c r="N179" s="274" t="s">
        <v>43</v>
      </c>
      <c r="O179" s="86"/>
      <c r="P179" s="223">
        <f>O179*H179</f>
        <v>0</v>
      </c>
      <c r="Q179" s="223">
        <v>0</v>
      </c>
      <c r="R179" s="223">
        <f>Q179*H179</f>
        <v>0</v>
      </c>
      <c r="S179" s="223">
        <v>0</v>
      </c>
      <c r="T179" s="224">
        <f>S179*H179</f>
        <v>0</v>
      </c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  <c r="AE179" s="40"/>
      <c r="AR179" s="225" t="s">
        <v>492</v>
      </c>
      <c r="AT179" s="225" t="s">
        <v>298</v>
      </c>
      <c r="AU179" s="225" t="s">
        <v>81</v>
      </c>
      <c r="AY179" s="19" t="s">
        <v>152</v>
      </c>
      <c r="BE179" s="226">
        <f>IF(N179="základní",J179,0)</f>
        <v>0</v>
      </c>
      <c r="BF179" s="226">
        <f>IF(N179="snížená",J179,0)</f>
        <v>0</v>
      </c>
      <c r="BG179" s="226">
        <f>IF(N179="zákl. přenesená",J179,0)</f>
        <v>0</v>
      </c>
      <c r="BH179" s="226">
        <f>IF(N179="sníž. přenesená",J179,0)</f>
        <v>0</v>
      </c>
      <c r="BI179" s="226">
        <f>IF(N179="nulová",J179,0)</f>
        <v>0</v>
      </c>
      <c r="BJ179" s="19" t="s">
        <v>79</v>
      </c>
      <c r="BK179" s="226">
        <f>ROUND(I179*H179,2)</f>
        <v>0</v>
      </c>
      <c r="BL179" s="19" t="s">
        <v>517</v>
      </c>
      <c r="BM179" s="225" t="s">
        <v>1148</v>
      </c>
    </row>
    <row r="180" s="2" customFormat="1" ht="16.5" customHeight="1">
      <c r="A180" s="40"/>
      <c r="B180" s="41"/>
      <c r="C180" s="265" t="s">
        <v>411</v>
      </c>
      <c r="D180" s="265" t="s">
        <v>298</v>
      </c>
      <c r="E180" s="266" t="s">
        <v>1149</v>
      </c>
      <c r="F180" s="267" t="s">
        <v>1150</v>
      </c>
      <c r="G180" s="268" t="s">
        <v>239</v>
      </c>
      <c r="H180" s="269">
        <v>1.8200000000000001</v>
      </c>
      <c r="I180" s="270"/>
      <c r="J180" s="271">
        <f>ROUND(I180*H180,2)</f>
        <v>0</v>
      </c>
      <c r="K180" s="267" t="s">
        <v>19</v>
      </c>
      <c r="L180" s="272"/>
      <c r="M180" s="273" t="s">
        <v>19</v>
      </c>
      <c r="N180" s="274" t="s">
        <v>43</v>
      </c>
      <c r="O180" s="86"/>
      <c r="P180" s="223">
        <f>O180*H180</f>
        <v>0</v>
      </c>
      <c r="Q180" s="223">
        <v>2.234</v>
      </c>
      <c r="R180" s="223">
        <f>Q180*H180</f>
        <v>4.0658799999999999</v>
      </c>
      <c r="S180" s="223">
        <v>0</v>
      </c>
      <c r="T180" s="224">
        <f>S180*H180</f>
        <v>0</v>
      </c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  <c r="AE180" s="40"/>
      <c r="AR180" s="225" t="s">
        <v>199</v>
      </c>
      <c r="AT180" s="225" t="s">
        <v>298</v>
      </c>
      <c r="AU180" s="225" t="s">
        <v>81</v>
      </c>
      <c r="AY180" s="19" t="s">
        <v>152</v>
      </c>
      <c r="BE180" s="226">
        <f>IF(N180="základní",J180,0)</f>
        <v>0</v>
      </c>
      <c r="BF180" s="226">
        <f>IF(N180="snížená",J180,0)</f>
        <v>0</v>
      </c>
      <c r="BG180" s="226">
        <f>IF(N180="zákl. přenesená",J180,0)</f>
        <v>0</v>
      </c>
      <c r="BH180" s="226">
        <f>IF(N180="sníž. přenesená",J180,0)</f>
        <v>0</v>
      </c>
      <c r="BI180" s="226">
        <f>IF(N180="nulová",J180,0)</f>
        <v>0</v>
      </c>
      <c r="BJ180" s="19" t="s">
        <v>79</v>
      </c>
      <c r="BK180" s="226">
        <f>ROUND(I180*H180,2)</f>
        <v>0</v>
      </c>
      <c r="BL180" s="19" t="s">
        <v>159</v>
      </c>
      <c r="BM180" s="225" t="s">
        <v>1151</v>
      </c>
    </row>
    <row r="181" s="2" customFormat="1" ht="16.5" customHeight="1">
      <c r="A181" s="40"/>
      <c r="B181" s="41"/>
      <c r="C181" s="265" t="s">
        <v>416</v>
      </c>
      <c r="D181" s="265" t="s">
        <v>298</v>
      </c>
      <c r="E181" s="266" t="s">
        <v>1152</v>
      </c>
      <c r="F181" s="267" t="s">
        <v>1153</v>
      </c>
      <c r="G181" s="268" t="s">
        <v>182</v>
      </c>
      <c r="H181" s="269">
        <v>4</v>
      </c>
      <c r="I181" s="270"/>
      <c r="J181" s="271">
        <f>ROUND(I181*H181,2)</f>
        <v>0</v>
      </c>
      <c r="K181" s="267" t="s">
        <v>158</v>
      </c>
      <c r="L181" s="272"/>
      <c r="M181" s="273" t="s">
        <v>19</v>
      </c>
      <c r="N181" s="274" t="s">
        <v>43</v>
      </c>
      <c r="O181" s="86"/>
      <c r="P181" s="223">
        <f>O181*H181</f>
        <v>0</v>
      </c>
      <c r="Q181" s="223">
        <v>0.13500000000000001</v>
      </c>
      <c r="R181" s="223">
        <f>Q181*H181</f>
        <v>0.54000000000000004</v>
      </c>
      <c r="S181" s="223">
        <v>0</v>
      </c>
      <c r="T181" s="224">
        <f>S181*H181</f>
        <v>0</v>
      </c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  <c r="AE181" s="40"/>
      <c r="AR181" s="225" t="s">
        <v>199</v>
      </c>
      <c r="AT181" s="225" t="s">
        <v>298</v>
      </c>
      <c r="AU181" s="225" t="s">
        <v>81</v>
      </c>
      <c r="AY181" s="19" t="s">
        <v>152</v>
      </c>
      <c r="BE181" s="226">
        <f>IF(N181="základní",J181,0)</f>
        <v>0</v>
      </c>
      <c r="BF181" s="226">
        <f>IF(N181="snížená",J181,0)</f>
        <v>0</v>
      </c>
      <c r="BG181" s="226">
        <f>IF(N181="zákl. přenesená",J181,0)</f>
        <v>0</v>
      </c>
      <c r="BH181" s="226">
        <f>IF(N181="sníž. přenesená",J181,0)</f>
        <v>0</v>
      </c>
      <c r="BI181" s="226">
        <f>IF(N181="nulová",J181,0)</f>
        <v>0</v>
      </c>
      <c r="BJ181" s="19" t="s">
        <v>79</v>
      </c>
      <c r="BK181" s="226">
        <f>ROUND(I181*H181,2)</f>
        <v>0</v>
      </c>
      <c r="BL181" s="19" t="s">
        <v>159</v>
      </c>
      <c r="BM181" s="225" t="s">
        <v>1154</v>
      </c>
    </row>
    <row r="182" s="2" customFormat="1" ht="16.5" customHeight="1">
      <c r="A182" s="40"/>
      <c r="B182" s="41"/>
      <c r="C182" s="214" t="s">
        <v>423</v>
      </c>
      <c r="D182" s="214" t="s">
        <v>154</v>
      </c>
      <c r="E182" s="215" t="s">
        <v>1155</v>
      </c>
      <c r="F182" s="216" t="s">
        <v>1156</v>
      </c>
      <c r="G182" s="217" t="s">
        <v>227</v>
      </c>
      <c r="H182" s="218">
        <v>250</v>
      </c>
      <c r="I182" s="219"/>
      <c r="J182" s="220">
        <f>ROUND(I182*H182,2)</f>
        <v>0</v>
      </c>
      <c r="K182" s="216" t="s">
        <v>158</v>
      </c>
      <c r="L182" s="46"/>
      <c r="M182" s="221" t="s">
        <v>19</v>
      </c>
      <c r="N182" s="222" t="s">
        <v>43</v>
      </c>
      <c r="O182" s="86"/>
      <c r="P182" s="223">
        <f>O182*H182</f>
        <v>0</v>
      </c>
      <c r="Q182" s="223">
        <v>0</v>
      </c>
      <c r="R182" s="223">
        <f>Q182*H182</f>
        <v>0</v>
      </c>
      <c r="S182" s="223">
        <v>0</v>
      </c>
      <c r="T182" s="224">
        <f>S182*H182</f>
        <v>0</v>
      </c>
      <c r="U182" s="40"/>
      <c r="V182" s="40"/>
      <c r="W182" s="40"/>
      <c r="X182" s="40"/>
      <c r="Y182" s="40"/>
      <c r="Z182" s="40"/>
      <c r="AA182" s="40"/>
      <c r="AB182" s="40"/>
      <c r="AC182" s="40"/>
      <c r="AD182" s="40"/>
      <c r="AE182" s="40"/>
      <c r="AR182" s="225" t="s">
        <v>517</v>
      </c>
      <c r="AT182" s="225" t="s">
        <v>154</v>
      </c>
      <c r="AU182" s="225" t="s">
        <v>81</v>
      </c>
      <c r="AY182" s="19" t="s">
        <v>152</v>
      </c>
      <c r="BE182" s="226">
        <f>IF(N182="základní",J182,0)</f>
        <v>0</v>
      </c>
      <c r="BF182" s="226">
        <f>IF(N182="snížená",J182,0)</f>
        <v>0</v>
      </c>
      <c r="BG182" s="226">
        <f>IF(N182="zákl. přenesená",J182,0)</f>
        <v>0</v>
      </c>
      <c r="BH182" s="226">
        <f>IF(N182="sníž. přenesená",J182,0)</f>
        <v>0</v>
      </c>
      <c r="BI182" s="226">
        <f>IF(N182="nulová",J182,0)</f>
        <v>0</v>
      </c>
      <c r="BJ182" s="19" t="s">
        <v>79</v>
      </c>
      <c r="BK182" s="226">
        <f>ROUND(I182*H182,2)</f>
        <v>0</v>
      </c>
      <c r="BL182" s="19" t="s">
        <v>517</v>
      </c>
      <c r="BM182" s="225" t="s">
        <v>1157</v>
      </c>
    </row>
    <row r="183" s="2" customFormat="1">
      <c r="A183" s="40"/>
      <c r="B183" s="41"/>
      <c r="C183" s="42"/>
      <c r="D183" s="227" t="s">
        <v>161</v>
      </c>
      <c r="E183" s="42"/>
      <c r="F183" s="228" t="s">
        <v>1158</v>
      </c>
      <c r="G183" s="42"/>
      <c r="H183" s="42"/>
      <c r="I183" s="229"/>
      <c r="J183" s="42"/>
      <c r="K183" s="42"/>
      <c r="L183" s="46"/>
      <c r="M183" s="230"/>
      <c r="N183" s="231"/>
      <c r="O183" s="86"/>
      <c r="P183" s="86"/>
      <c r="Q183" s="86"/>
      <c r="R183" s="86"/>
      <c r="S183" s="86"/>
      <c r="T183" s="87"/>
      <c r="U183" s="40"/>
      <c r="V183" s="40"/>
      <c r="W183" s="40"/>
      <c r="X183" s="40"/>
      <c r="Y183" s="40"/>
      <c r="Z183" s="40"/>
      <c r="AA183" s="40"/>
      <c r="AB183" s="40"/>
      <c r="AC183" s="40"/>
      <c r="AD183" s="40"/>
      <c r="AE183" s="40"/>
      <c r="AT183" s="19" t="s">
        <v>161</v>
      </c>
      <c r="AU183" s="19" t="s">
        <v>81</v>
      </c>
    </row>
    <row r="184" s="2" customFormat="1" ht="16.5" customHeight="1">
      <c r="A184" s="40"/>
      <c r="B184" s="41"/>
      <c r="C184" s="214" t="s">
        <v>429</v>
      </c>
      <c r="D184" s="214" t="s">
        <v>154</v>
      </c>
      <c r="E184" s="215" t="s">
        <v>1159</v>
      </c>
      <c r="F184" s="216" t="s">
        <v>1160</v>
      </c>
      <c r="G184" s="217" t="s">
        <v>227</v>
      </c>
      <c r="H184" s="218">
        <v>70</v>
      </c>
      <c r="I184" s="219"/>
      <c r="J184" s="220">
        <f>ROUND(I184*H184,2)</f>
        <v>0</v>
      </c>
      <c r="K184" s="216" t="s">
        <v>158</v>
      </c>
      <c r="L184" s="46"/>
      <c r="M184" s="221" t="s">
        <v>19</v>
      </c>
      <c r="N184" s="222" t="s">
        <v>43</v>
      </c>
      <c r="O184" s="86"/>
      <c r="P184" s="223">
        <f>O184*H184</f>
        <v>0</v>
      </c>
      <c r="Q184" s="223">
        <v>0</v>
      </c>
      <c r="R184" s="223">
        <f>Q184*H184</f>
        <v>0</v>
      </c>
      <c r="S184" s="223">
        <v>0</v>
      </c>
      <c r="T184" s="224">
        <f>S184*H184</f>
        <v>0</v>
      </c>
      <c r="U184" s="40"/>
      <c r="V184" s="40"/>
      <c r="W184" s="40"/>
      <c r="X184" s="40"/>
      <c r="Y184" s="40"/>
      <c r="Z184" s="40"/>
      <c r="AA184" s="40"/>
      <c r="AB184" s="40"/>
      <c r="AC184" s="40"/>
      <c r="AD184" s="40"/>
      <c r="AE184" s="40"/>
      <c r="AR184" s="225" t="s">
        <v>517</v>
      </c>
      <c r="AT184" s="225" t="s">
        <v>154</v>
      </c>
      <c r="AU184" s="225" t="s">
        <v>81</v>
      </c>
      <c r="AY184" s="19" t="s">
        <v>152</v>
      </c>
      <c r="BE184" s="226">
        <f>IF(N184="základní",J184,0)</f>
        <v>0</v>
      </c>
      <c r="BF184" s="226">
        <f>IF(N184="snížená",J184,0)</f>
        <v>0</v>
      </c>
      <c r="BG184" s="226">
        <f>IF(N184="zákl. přenesená",J184,0)</f>
        <v>0</v>
      </c>
      <c r="BH184" s="226">
        <f>IF(N184="sníž. přenesená",J184,0)</f>
        <v>0</v>
      </c>
      <c r="BI184" s="226">
        <f>IF(N184="nulová",J184,0)</f>
        <v>0</v>
      </c>
      <c r="BJ184" s="19" t="s">
        <v>79</v>
      </c>
      <c r="BK184" s="226">
        <f>ROUND(I184*H184,2)</f>
        <v>0</v>
      </c>
      <c r="BL184" s="19" t="s">
        <v>517</v>
      </c>
      <c r="BM184" s="225" t="s">
        <v>1161</v>
      </c>
    </row>
    <row r="185" s="2" customFormat="1">
      <c r="A185" s="40"/>
      <c r="B185" s="41"/>
      <c r="C185" s="42"/>
      <c r="D185" s="227" t="s">
        <v>161</v>
      </c>
      <c r="E185" s="42"/>
      <c r="F185" s="228" t="s">
        <v>1162</v>
      </c>
      <c r="G185" s="42"/>
      <c r="H185" s="42"/>
      <c r="I185" s="229"/>
      <c r="J185" s="42"/>
      <c r="K185" s="42"/>
      <c r="L185" s="46"/>
      <c r="M185" s="230"/>
      <c r="N185" s="231"/>
      <c r="O185" s="86"/>
      <c r="P185" s="86"/>
      <c r="Q185" s="86"/>
      <c r="R185" s="86"/>
      <c r="S185" s="86"/>
      <c r="T185" s="87"/>
      <c r="U185" s="40"/>
      <c r="V185" s="40"/>
      <c r="W185" s="40"/>
      <c r="X185" s="40"/>
      <c r="Y185" s="40"/>
      <c r="Z185" s="40"/>
      <c r="AA185" s="40"/>
      <c r="AB185" s="40"/>
      <c r="AC185" s="40"/>
      <c r="AD185" s="40"/>
      <c r="AE185" s="40"/>
      <c r="AT185" s="19" t="s">
        <v>161</v>
      </c>
      <c r="AU185" s="19" t="s">
        <v>81</v>
      </c>
    </row>
    <row r="186" s="2" customFormat="1" ht="21.75" customHeight="1">
      <c r="A186" s="40"/>
      <c r="B186" s="41"/>
      <c r="C186" s="214" t="s">
        <v>435</v>
      </c>
      <c r="D186" s="214" t="s">
        <v>154</v>
      </c>
      <c r="E186" s="215" t="s">
        <v>1163</v>
      </c>
      <c r="F186" s="216" t="s">
        <v>1164</v>
      </c>
      <c r="G186" s="217" t="s">
        <v>239</v>
      </c>
      <c r="H186" s="218">
        <v>80</v>
      </c>
      <c r="I186" s="219"/>
      <c r="J186" s="220">
        <f>ROUND(I186*H186,2)</f>
        <v>0</v>
      </c>
      <c r="K186" s="216" t="s">
        <v>158</v>
      </c>
      <c r="L186" s="46"/>
      <c r="M186" s="221" t="s">
        <v>19</v>
      </c>
      <c r="N186" s="222" t="s">
        <v>43</v>
      </c>
      <c r="O186" s="86"/>
      <c r="P186" s="223">
        <f>O186*H186</f>
        <v>0</v>
      </c>
      <c r="Q186" s="223">
        <v>0</v>
      </c>
      <c r="R186" s="223">
        <f>Q186*H186</f>
        <v>0</v>
      </c>
      <c r="S186" s="223">
        <v>0</v>
      </c>
      <c r="T186" s="224">
        <f>S186*H186</f>
        <v>0</v>
      </c>
      <c r="U186" s="40"/>
      <c r="V186" s="40"/>
      <c r="W186" s="40"/>
      <c r="X186" s="40"/>
      <c r="Y186" s="40"/>
      <c r="Z186" s="40"/>
      <c r="AA186" s="40"/>
      <c r="AB186" s="40"/>
      <c r="AC186" s="40"/>
      <c r="AD186" s="40"/>
      <c r="AE186" s="40"/>
      <c r="AR186" s="225" t="s">
        <v>517</v>
      </c>
      <c r="AT186" s="225" t="s">
        <v>154</v>
      </c>
      <c r="AU186" s="225" t="s">
        <v>81</v>
      </c>
      <c r="AY186" s="19" t="s">
        <v>152</v>
      </c>
      <c r="BE186" s="226">
        <f>IF(N186="základní",J186,0)</f>
        <v>0</v>
      </c>
      <c r="BF186" s="226">
        <f>IF(N186="snížená",J186,0)</f>
        <v>0</v>
      </c>
      <c r="BG186" s="226">
        <f>IF(N186="zákl. přenesená",J186,0)</f>
        <v>0</v>
      </c>
      <c r="BH186" s="226">
        <f>IF(N186="sníž. přenesená",J186,0)</f>
        <v>0</v>
      </c>
      <c r="BI186" s="226">
        <f>IF(N186="nulová",J186,0)</f>
        <v>0</v>
      </c>
      <c r="BJ186" s="19" t="s">
        <v>79</v>
      </c>
      <c r="BK186" s="226">
        <f>ROUND(I186*H186,2)</f>
        <v>0</v>
      </c>
      <c r="BL186" s="19" t="s">
        <v>517</v>
      </c>
      <c r="BM186" s="225" t="s">
        <v>1165</v>
      </c>
    </row>
    <row r="187" s="2" customFormat="1">
      <c r="A187" s="40"/>
      <c r="B187" s="41"/>
      <c r="C187" s="42"/>
      <c r="D187" s="227" t="s">
        <v>161</v>
      </c>
      <c r="E187" s="42"/>
      <c r="F187" s="228" t="s">
        <v>1166</v>
      </c>
      <c r="G187" s="42"/>
      <c r="H187" s="42"/>
      <c r="I187" s="229"/>
      <c r="J187" s="42"/>
      <c r="K187" s="42"/>
      <c r="L187" s="46"/>
      <c r="M187" s="230"/>
      <c r="N187" s="231"/>
      <c r="O187" s="86"/>
      <c r="P187" s="86"/>
      <c r="Q187" s="86"/>
      <c r="R187" s="86"/>
      <c r="S187" s="86"/>
      <c r="T187" s="87"/>
      <c r="U187" s="40"/>
      <c r="V187" s="40"/>
      <c r="W187" s="40"/>
      <c r="X187" s="40"/>
      <c r="Y187" s="40"/>
      <c r="Z187" s="40"/>
      <c r="AA187" s="40"/>
      <c r="AB187" s="40"/>
      <c r="AC187" s="40"/>
      <c r="AD187" s="40"/>
      <c r="AE187" s="40"/>
      <c r="AT187" s="19" t="s">
        <v>161</v>
      </c>
      <c r="AU187" s="19" t="s">
        <v>81</v>
      </c>
    </row>
    <row r="188" s="14" customFormat="1">
      <c r="A188" s="14"/>
      <c r="B188" s="243"/>
      <c r="C188" s="244"/>
      <c r="D188" s="234" t="s">
        <v>163</v>
      </c>
      <c r="E188" s="245" t="s">
        <v>19</v>
      </c>
      <c r="F188" s="246" t="s">
        <v>1363</v>
      </c>
      <c r="G188" s="244"/>
      <c r="H188" s="247">
        <v>105</v>
      </c>
      <c r="I188" s="248"/>
      <c r="J188" s="244"/>
      <c r="K188" s="244"/>
      <c r="L188" s="249"/>
      <c r="M188" s="250"/>
      <c r="N188" s="251"/>
      <c r="O188" s="251"/>
      <c r="P188" s="251"/>
      <c r="Q188" s="251"/>
      <c r="R188" s="251"/>
      <c r="S188" s="251"/>
      <c r="T188" s="252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T188" s="253" t="s">
        <v>163</v>
      </c>
      <c r="AU188" s="253" t="s">
        <v>81</v>
      </c>
      <c r="AV188" s="14" t="s">
        <v>81</v>
      </c>
      <c r="AW188" s="14" t="s">
        <v>33</v>
      </c>
      <c r="AX188" s="14" t="s">
        <v>72</v>
      </c>
      <c r="AY188" s="253" t="s">
        <v>152</v>
      </c>
    </row>
    <row r="189" s="14" customFormat="1">
      <c r="A189" s="14"/>
      <c r="B189" s="243"/>
      <c r="C189" s="244"/>
      <c r="D189" s="234" t="s">
        <v>163</v>
      </c>
      <c r="E189" s="245" t="s">
        <v>19</v>
      </c>
      <c r="F189" s="246" t="s">
        <v>1364</v>
      </c>
      <c r="G189" s="244"/>
      <c r="H189" s="247">
        <v>-25</v>
      </c>
      <c r="I189" s="248"/>
      <c r="J189" s="244"/>
      <c r="K189" s="244"/>
      <c r="L189" s="249"/>
      <c r="M189" s="250"/>
      <c r="N189" s="251"/>
      <c r="O189" s="251"/>
      <c r="P189" s="251"/>
      <c r="Q189" s="251"/>
      <c r="R189" s="251"/>
      <c r="S189" s="251"/>
      <c r="T189" s="252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T189" s="253" t="s">
        <v>163</v>
      </c>
      <c r="AU189" s="253" t="s">
        <v>81</v>
      </c>
      <c r="AV189" s="14" t="s">
        <v>81</v>
      </c>
      <c r="AW189" s="14" t="s">
        <v>33</v>
      </c>
      <c r="AX189" s="14" t="s">
        <v>72</v>
      </c>
      <c r="AY189" s="253" t="s">
        <v>152</v>
      </c>
    </row>
    <row r="190" s="15" customFormat="1">
      <c r="A190" s="15"/>
      <c r="B190" s="254"/>
      <c r="C190" s="255"/>
      <c r="D190" s="234" t="s">
        <v>163</v>
      </c>
      <c r="E190" s="256" t="s">
        <v>19</v>
      </c>
      <c r="F190" s="257" t="s">
        <v>212</v>
      </c>
      <c r="G190" s="255"/>
      <c r="H190" s="258">
        <v>80</v>
      </c>
      <c r="I190" s="259"/>
      <c r="J190" s="255"/>
      <c r="K190" s="255"/>
      <c r="L190" s="260"/>
      <c r="M190" s="261"/>
      <c r="N190" s="262"/>
      <c r="O190" s="262"/>
      <c r="P190" s="262"/>
      <c r="Q190" s="262"/>
      <c r="R190" s="262"/>
      <c r="S190" s="262"/>
      <c r="T190" s="263"/>
      <c r="U190" s="15"/>
      <c r="V190" s="15"/>
      <c r="W190" s="15"/>
      <c r="X190" s="15"/>
      <c r="Y190" s="15"/>
      <c r="Z190" s="15"/>
      <c r="AA190" s="15"/>
      <c r="AB190" s="15"/>
      <c r="AC190" s="15"/>
      <c r="AD190" s="15"/>
      <c r="AE190" s="15"/>
      <c r="AT190" s="264" t="s">
        <v>163</v>
      </c>
      <c r="AU190" s="264" t="s">
        <v>81</v>
      </c>
      <c r="AV190" s="15" t="s">
        <v>159</v>
      </c>
      <c r="AW190" s="15" t="s">
        <v>33</v>
      </c>
      <c r="AX190" s="15" t="s">
        <v>79</v>
      </c>
      <c r="AY190" s="264" t="s">
        <v>152</v>
      </c>
    </row>
    <row r="191" s="2" customFormat="1" ht="24.15" customHeight="1">
      <c r="A191" s="40"/>
      <c r="B191" s="41"/>
      <c r="C191" s="214" t="s">
        <v>449</v>
      </c>
      <c r="D191" s="214" t="s">
        <v>154</v>
      </c>
      <c r="E191" s="215" t="s">
        <v>1169</v>
      </c>
      <c r="F191" s="216" t="s">
        <v>1170</v>
      </c>
      <c r="G191" s="217" t="s">
        <v>239</v>
      </c>
      <c r="H191" s="218">
        <v>2320</v>
      </c>
      <c r="I191" s="219"/>
      <c r="J191" s="220">
        <f>ROUND(I191*H191,2)</f>
        <v>0</v>
      </c>
      <c r="K191" s="216" t="s">
        <v>158</v>
      </c>
      <c r="L191" s="46"/>
      <c r="M191" s="221" t="s">
        <v>19</v>
      </c>
      <c r="N191" s="222" t="s">
        <v>43</v>
      </c>
      <c r="O191" s="86"/>
      <c r="P191" s="223">
        <f>O191*H191</f>
        <v>0</v>
      </c>
      <c r="Q191" s="223">
        <v>0</v>
      </c>
      <c r="R191" s="223">
        <f>Q191*H191</f>
        <v>0</v>
      </c>
      <c r="S191" s="223">
        <v>0</v>
      </c>
      <c r="T191" s="224">
        <f>S191*H191</f>
        <v>0</v>
      </c>
      <c r="U191" s="40"/>
      <c r="V191" s="40"/>
      <c r="W191" s="40"/>
      <c r="X191" s="40"/>
      <c r="Y191" s="40"/>
      <c r="Z191" s="40"/>
      <c r="AA191" s="40"/>
      <c r="AB191" s="40"/>
      <c r="AC191" s="40"/>
      <c r="AD191" s="40"/>
      <c r="AE191" s="40"/>
      <c r="AR191" s="225" t="s">
        <v>517</v>
      </c>
      <c r="AT191" s="225" t="s">
        <v>154</v>
      </c>
      <c r="AU191" s="225" t="s">
        <v>81</v>
      </c>
      <c r="AY191" s="19" t="s">
        <v>152</v>
      </c>
      <c r="BE191" s="226">
        <f>IF(N191="základní",J191,0)</f>
        <v>0</v>
      </c>
      <c r="BF191" s="226">
        <f>IF(N191="snížená",J191,0)</f>
        <v>0</v>
      </c>
      <c r="BG191" s="226">
        <f>IF(N191="zákl. přenesená",J191,0)</f>
        <v>0</v>
      </c>
      <c r="BH191" s="226">
        <f>IF(N191="sníž. přenesená",J191,0)</f>
        <v>0</v>
      </c>
      <c r="BI191" s="226">
        <f>IF(N191="nulová",J191,0)</f>
        <v>0</v>
      </c>
      <c r="BJ191" s="19" t="s">
        <v>79</v>
      </c>
      <c r="BK191" s="226">
        <f>ROUND(I191*H191,2)</f>
        <v>0</v>
      </c>
      <c r="BL191" s="19" t="s">
        <v>517</v>
      </c>
      <c r="BM191" s="225" t="s">
        <v>1171</v>
      </c>
    </row>
    <row r="192" s="2" customFormat="1">
      <c r="A192" s="40"/>
      <c r="B192" s="41"/>
      <c r="C192" s="42"/>
      <c r="D192" s="227" t="s">
        <v>161</v>
      </c>
      <c r="E192" s="42"/>
      <c r="F192" s="228" t="s">
        <v>1172</v>
      </c>
      <c r="G192" s="42"/>
      <c r="H192" s="42"/>
      <c r="I192" s="229"/>
      <c r="J192" s="42"/>
      <c r="K192" s="42"/>
      <c r="L192" s="46"/>
      <c r="M192" s="230"/>
      <c r="N192" s="231"/>
      <c r="O192" s="86"/>
      <c r="P192" s="86"/>
      <c r="Q192" s="86"/>
      <c r="R192" s="86"/>
      <c r="S192" s="86"/>
      <c r="T192" s="87"/>
      <c r="U192" s="40"/>
      <c r="V192" s="40"/>
      <c r="W192" s="40"/>
      <c r="X192" s="40"/>
      <c r="Y192" s="40"/>
      <c r="Z192" s="40"/>
      <c r="AA192" s="40"/>
      <c r="AB192" s="40"/>
      <c r="AC192" s="40"/>
      <c r="AD192" s="40"/>
      <c r="AE192" s="40"/>
      <c r="AT192" s="19" t="s">
        <v>161</v>
      </c>
      <c r="AU192" s="19" t="s">
        <v>81</v>
      </c>
    </row>
    <row r="193" s="14" customFormat="1">
      <c r="A193" s="14"/>
      <c r="B193" s="243"/>
      <c r="C193" s="244"/>
      <c r="D193" s="234" t="s">
        <v>163</v>
      </c>
      <c r="E193" s="245" t="s">
        <v>19</v>
      </c>
      <c r="F193" s="246" t="s">
        <v>1365</v>
      </c>
      <c r="G193" s="244"/>
      <c r="H193" s="247">
        <v>2320</v>
      </c>
      <c r="I193" s="248"/>
      <c r="J193" s="244"/>
      <c r="K193" s="244"/>
      <c r="L193" s="249"/>
      <c r="M193" s="250"/>
      <c r="N193" s="251"/>
      <c r="O193" s="251"/>
      <c r="P193" s="251"/>
      <c r="Q193" s="251"/>
      <c r="R193" s="251"/>
      <c r="S193" s="251"/>
      <c r="T193" s="252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T193" s="253" t="s">
        <v>163</v>
      </c>
      <c r="AU193" s="253" t="s">
        <v>81</v>
      </c>
      <c r="AV193" s="14" t="s">
        <v>81</v>
      </c>
      <c r="AW193" s="14" t="s">
        <v>33</v>
      </c>
      <c r="AX193" s="14" t="s">
        <v>79</v>
      </c>
      <c r="AY193" s="253" t="s">
        <v>152</v>
      </c>
    </row>
    <row r="194" s="2" customFormat="1" ht="16.5" customHeight="1">
      <c r="A194" s="40"/>
      <c r="B194" s="41"/>
      <c r="C194" s="214" t="s">
        <v>456</v>
      </c>
      <c r="D194" s="214" t="s">
        <v>154</v>
      </c>
      <c r="E194" s="215" t="s">
        <v>1174</v>
      </c>
      <c r="F194" s="216" t="s">
        <v>1175</v>
      </c>
      <c r="G194" s="217" t="s">
        <v>282</v>
      </c>
      <c r="H194" s="218">
        <v>144</v>
      </c>
      <c r="I194" s="219"/>
      <c r="J194" s="220">
        <f>ROUND(I194*H194,2)</f>
        <v>0</v>
      </c>
      <c r="K194" s="216" t="s">
        <v>158</v>
      </c>
      <c r="L194" s="46"/>
      <c r="M194" s="221" t="s">
        <v>19</v>
      </c>
      <c r="N194" s="222" t="s">
        <v>43</v>
      </c>
      <c r="O194" s="86"/>
      <c r="P194" s="223">
        <f>O194*H194</f>
        <v>0</v>
      </c>
      <c r="Q194" s="223">
        <v>0</v>
      </c>
      <c r="R194" s="223">
        <f>Q194*H194</f>
        <v>0</v>
      </c>
      <c r="S194" s="223">
        <v>0</v>
      </c>
      <c r="T194" s="224">
        <f>S194*H194</f>
        <v>0</v>
      </c>
      <c r="U194" s="40"/>
      <c r="V194" s="40"/>
      <c r="W194" s="40"/>
      <c r="X194" s="40"/>
      <c r="Y194" s="40"/>
      <c r="Z194" s="40"/>
      <c r="AA194" s="40"/>
      <c r="AB194" s="40"/>
      <c r="AC194" s="40"/>
      <c r="AD194" s="40"/>
      <c r="AE194" s="40"/>
      <c r="AR194" s="225" t="s">
        <v>517</v>
      </c>
      <c r="AT194" s="225" t="s">
        <v>154</v>
      </c>
      <c r="AU194" s="225" t="s">
        <v>81</v>
      </c>
      <c r="AY194" s="19" t="s">
        <v>152</v>
      </c>
      <c r="BE194" s="226">
        <f>IF(N194="základní",J194,0)</f>
        <v>0</v>
      </c>
      <c r="BF194" s="226">
        <f>IF(N194="snížená",J194,0)</f>
        <v>0</v>
      </c>
      <c r="BG194" s="226">
        <f>IF(N194="zákl. přenesená",J194,0)</f>
        <v>0</v>
      </c>
      <c r="BH194" s="226">
        <f>IF(N194="sníž. přenesená",J194,0)</f>
        <v>0</v>
      </c>
      <c r="BI194" s="226">
        <f>IF(N194="nulová",J194,0)</f>
        <v>0</v>
      </c>
      <c r="BJ194" s="19" t="s">
        <v>79</v>
      </c>
      <c r="BK194" s="226">
        <f>ROUND(I194*H194,2)</f>
        <v>0</v>
      </c>
      <c r="BL194" s="19" t="s">
        <v>517</v>
      </c>
      <c r="BM194" s="225" t="s">
        <v>1176</v>
      </c>
    </row>
    <row r="195" s="2" customFormat="1">
      <c r="A195" s="40"/>
      <c r="B195" s="41"/>
      <c r="C195" s="42"/>
      <c r="D195" s="227" t="s">
        <v>161</v>
      </c>
      <c r="E195" s="42"/>
      <c r="F195" s="228" t="s">
        <v>1177</v>
      </c>
      <c r="G195" s="42"/>
      <c r="H195" s="42"/>
      <c r="I195" s="229"/>
      <c r="J195" s="42"/>
      <c r="K195" s="42"/>
      <c r="L195" s="46"/>
      <c r="M195" s="230"/>
      <c r="N195" s="231"/>
      <c r="O195" s="86"/>
      <c r="P195" s="86"/>
      <c r="Q195" s="86"/>
      <c r="R195" s="86"/>
      <c r="S195" s="86"/>
      <c r="T195" s="87"/>
      <c r="U195" s="40"/>
      <c r="V195" s="40"/>
      <c r="W195" s="40"/>
      <c r="X195" s="40"/>
      <c r="Y195" s="40"/>
      <c r="Z195" s="40"/>
      <c r="AA195" s="40"/>
      <c r="AB195" s="40"/>
      <c r="AC195" s="40"/>
      <c r="AD195" s="40"/>
      <c r="AE195" s="40"/>
      <c r="AT195" s="19" t="s">
        <v>161</v>
      </c>
      <c r="AU195" s="19" t="s">
        <v>81</v>
      </c>
    </row>
    <row r="196" s="14" customFormat="1">
      <c r="A196" s="14"/>
      <c r="B196" s="243"/>
      <c r="C196" s="244"/>
      <c r="D196" s="234" t="s">
        <v>163</v>
      </c>
      <c r="E196" s="245" t="s">
        <v>19</v>
      </c>
      <c r="F196" s="246" t="s">
        <v>1366</v>
      </c>
      <c r="G196" s="244"/>
      <c r="H196" s="247">
        <v>144</v>
      </c>
      <c r="I196" s="248"/>
      <c r="J196" s="244"/>
      <c r="K196" s="244"/>
      <c r="L196" s="249"/>
      <c r="M196" s="250"/>
      <c r="N196" s="251"/>
      <c r="O196" s="251"/>
      <c r="P196" s="251"/>
      <c r="Q196" s="251"/>
      <c r="R196" s="251"/>
      <c r="S196" s="251"/>
      <c r="T196" s="252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T196" s="253" t="s">
        <v>163</v>
      </c>
      <c r="AU196" s="253" t="s">
        <v>81</v>
      </c>
      <c r="AV196" s="14" t="s">
        <v>81</v>
      </c>
      <c r="AW196" s="14" t="s">
        <v>33</v>
      </c>
      <c r="AX196" s="14" t="s">
        <v>79</v>
      </c>
      <c r="AY196" s="253" t="s">
        <v>152</v>
      </c>
    </row>
    <row r="197" s="2" customFormat="1" ht="16.5" customHeight="1">
      <c r="A197" s="40"/>
      <c r="B197" s="41"/>
      <c r="C197" s="214" t="s">
        <v>462</v>
      </c>
      <c r="D197" s="214" t="s">
        <v>154</v>
      </c>
      <c r="E197" s="215" t="s">
        <v>1179</v>
      </c>
      <c r="F197" s="216" t="s">
        <v>1180</v>
      </c>
      <c r="G197" s="217" t="s">
        <v>239</v>
      </c>
      <c r="H197" s="218">
        <v>80</v>
      </c>
      <c r="I197" s="219"/>
      <c r="J197" s="220">
        <f>ROUND(I197*H197,2)</f>
        <v>0</v>
      </c>
      <c r="K197" s="216" t="s">
        <v>158</v>
      </c>
      <c r="L197" s="46"/>
      <c r="M197" s="221" t="s">
        <v>19</v>
      </c>
      <c r="N197" s="222" t="s">
        <v>43</v>
      </c>
      <c r="O197" s="86"/>
      <c r="P197" s="223">
        <f>O197*H197</f>
        <v>0</v>
      </c>
      <c r="Q197" s="223">
        <v>0</v>
      </c>
      <c r="R197" s="223">
        <f>Q197*H197</f>
        <v>0</v>
      </c>
      <c r="S197" s="223">
        <v>0</v>
      </c>
      <c r="T197" s="224">
        <f>S197*H197</f>
        <v>0</v>
      </c>
      <c r="U197" s="40"/>
      <c r="V197" s="40"/>
      <c r="W197" s="40"/>
      <c r="X197" s="40"/>
      <c r="Y197" s="40"/>
      <c r="Z197" s="40"/>
      <c r="AA197" s="40"/>
      <c r="AB197" s="40"/>
      <c r="AC197" s="40"/>
      <c r="AD197" s="40"/>
      <c r="AE197" s="40"/>
      <c r="AR197" s="225" t="s">
        <v>517</v>
      </c>
      <c r="AT197" s="225" t="s">
        <v>154</v>
      </c>
      <c r="AU197" s="225" t="s">
        <v>81</v>
      </c>
      <c r="AY197" s="19" t="s">
        <v>152</v>
      </c>
      <c r="BE197" s="226">
        <f>IF(N197="základní",J197,0)</f>
        <v>0</v>
      </c>
      <c r="BF197" s="226">
        <f>IF(N197="snížená",J197,0)</f>
        <v>0</v>
      </c>
      <c r="BG197" s="226">
        <f>IF(N197="zákl. přenesená",J197,0)</f>
        <v>0</v>
      </c>
      <c r="BH197" s="226">
        <f>IF(N197="sníž. přenesená",J197,0)</f>
        <v>0</v>
      </c>
      <c r="BI197" s="226">
        <f>IF(N197="nulová",J197,0)</f>
        <v>0</v>
      </c>
      <c r="BJ197" s="19" t="s">
        <v>79</v>
      </c>
      <c r="BK197" s="226">
        <f>ROUND(I197*H197,2)</f>
        <v>0</v>
      </c>
      <c r="BL197" s="19" t="s">
        <v>517</v>
      </c>
      <c r="BM197" s="225" t="s">
        <v>1181</v>
      </c>
    </row>
    <row r="198" s="2" customFormat="1">
      <c r="A198" s="40"/>
      <c r="B198" s="41"/>
      <c r="C198" s="42"/>
      <c r="D198" s="227" t="s">
        <v>161</v>
      </c>
      <c r="E198" s="42"/>
      <c r="F198" s="228" t="s">
        <v>1182</v>
      </c>
      <c r="G198" s="42"/>
      <c r="H198" s="42"/>
      <c r="I198" s="229"/>
      <c r="J198" s="42"/>
      <c r="K198" s="42"/>
      <c r="L198" s="46"/>
      <c r="M198" s="230"/>
      <c r="N198" s="231"/>
      <c r="O198" s="86"/>
      <c r="P198" s="86"/>
      <c r="Q198" s="86"/>
      <c r="R198" s="86"/>
      <c r="S198" s="86"/>
      <c r="T198" s="87"/>
      <c r="U198" s="40"/>
      <c r="V198" s="40"/>
      <c r="W198" s="40"/>
      <c r="X198" s="40"/>
      <c r="Y198" s="40"/>
      <c r="Z198" s="40"/>
      <c r="AA198" s="40"/>
      <c r="AB198" s="40"/>
      <c r="AC198" s="40"/>
      <c r="AD198" s="40"/>
      <c r="AE198" s="40"/>
      <c r="AT198" s="19" t="s">
        <v>161</v>
      </c>
      <c r="AU198" s="19" t="s">
        <v>81</v>
      </c>
    </row>
    <row r="199" s="2" customFormat="1" ht="16.5" customHeight="1">
      <c r="A199" s="40"/>
      <c r="B199" s="41"/>
      <c r="C199" s="214" t="s">
        <v>468</v>
      </c>
      <c r="D199" s="214" t="s">
        <v>154</v>
      </c>
      <c r="E199" s="215" t="s">
        <v>1183</v>
      </c>
      <c r="F199" s="216" t="s">
        <v>1184</v>
      </c>
      <c r="G199" s="217" t="s">
        <v>227</v>
      </c>
      <c r="H199" s="218">
        <v>250</v>
      </c>
      <c r="I199" s="219"/>
      <c r="J199" s="220">
        <f>ROUND(I199*H199,2)</f>
        <v>0</v>
      </c>
      <c r="K199" s="216" t="s">
        <v>158</v>
      </c>
      <c r="L199" s="46"/>
      <c r="M199" s="221" t="s">
        <v>19</v>
      </c>
      <c r="N199" s="222" t="s">
        <v>43</v>
      </c>
      <c r="O199" s="86"/>
      <c r="P199" s="223">
        <f>O199*H199</f>
        <v>0</v>
      </c>
      <c r="Q199" s="223">
        <v>0</v>
      </c>
      <c r="R199" s="223">
        <f>Q199*H199</f>
        <v>0</v>
      </c>
      <c r="S199" s="223">
        <v>0</v>
      </c>
      <c r="T199" s="224">
        <f>S199*H199</f>
        <v>0</v>
      </c>
      <c r="U199" s="40"/>
      <c r="V199" s="40"/>
      <c r="W199" s="40"/>
      <c r="X199" s="40"/>
      <c r="Y199" s="40"/>
      <c r="Z199" s="40"/>
      <c r="AA199" s="40"/>
      <c r="AB199" s="40"/>
      <c r="AC199" s="40"/>
      <c r="AD199" s="40"/>
      <c r="AE199" s="40"/>
      <c r="AR199" s="225" t="s">
        <v>517</v>
      </c>
      <c r="AT199" s="225" t="s">
        <v>154</v>
      </c>
      <c r="AU199" s="225" t="s">
        <v>81</v>
      </c>
      <c r="AY199" s="19" t="s">
        <v>152</v>
      </c>
      <c r="BE199" s="226">
        <f>IF(N199="základní",J199,0)</f>
        <v>0</v>
      </c>
      <c r="BF199" s="226">
        <f>IF(N199="snížená",J199,0)</f>
        <v>0</v>
      </c>
      <c r="BG199" s="226">
        <f>IF(N199="zákl. přenesená",J199,0)</f>
        <v>0</v>
      </c>
      <c r="BH199" s="226">
        <f>IF(N199="sníž. přenesená",J199,0)</f>
        <v>0</v>
      </c>
      <c r="BI199" s="226">
        <f>IF(N199="nulová",J199,0)</f>
        <v>0</v>
      </c>
      <c r="BJ199" s="19" t="s">
        <v>79</v>
      </c>
      <c r="BK199" s="226">
        <f>ROUND(I199*H199,2)</f>
        <v>0</v>
      </c>
      <c r="BL199" s="19" t="s">
        <v>517</v>
      </c>
      <c r="BM199" s="225" t="s">
        <v>1185</v>
      </c>
    </row>
    <row r="200" s="2" customFormat="1">
      <c r="A200" s="40"/>
      <c r="B200" s="41"/>
      <c r="C200" s="42"/>
      <c r="D200" s="227" t="s">
        <v>161</v>
      </c>
      <c r="E200" s="42"/>
      <c r="F200" s="228" t="s">
        <v>1186</v>
      </c>
      <c r="G200" s="42"/>
      <c r="H200" s="42"/>
      <c r="I200" s="229"/>
      <c r="J200" s="42"/>
      <c r="K200" s="42"/>
      <c r="L200" s="46"/>
      <c r="M200" s="230"/>
      <c r="N200" s="231"/>
      <c r="O200" s="86"/>
      <c r="P200" s="86"/>
      <c r="Q200" s="86"/>
      <c r="R200" s="86"/>
      <c r="S200" s="86"/>
      <c r="T200" s="87"/>
      <c r="U200" s="40"/>
      <c r="V200" s="40"/>
      <c r="W200" s="40"/>
      <c r="X200" s="40"/>
      <c r="Y200" s="40"/>
      <c r="Z200" s="40"/>
      <c r="AA200" s="40"/>
      <c r="AB200" s="40"/>
      <c r="AC200" s="40"/>
      <c r="AD200" s="40"/>
      <c r="AE200" s="40"/>
      <c r="AT200" s="19" t="s">
        <v>161</v>
      </c>
      <c r="AU200" s="19" t="s">
        <v>81</v>
      </c>
    </row>
    <row r="201" s="2" customFormat="1" ht="16.5" customHeight="1">
      <c r="A201" s="40"/>
      <c r="B201" s="41"/>
      <c r="C201" s="214" t="s">
        <v>473</v>
      </c>
      <c r="D201" s="214" t="s">
        <v>154</v>
      </c>
      <c r="E201" s="215" t="s">
        <v>1187</v>
      </c>
      <c r="F201" s="216" t="s">
        <v>1188</v>
      </c>
      <c r="G201" s="217" t="s">
        <v>227</v>
      </c>
      <c r="H201" s="218">
        <v>70</v>
      </c>
      <c r="I201" s="219"/>
      <c r="J201" s="220">
        <f>ROUND(I201*H201,2)</f>
        <v>0</v>
      </c>
      <c r="K201" s="216" t="s">
        <v>158</v>
      </c>
      <c r="L201" s="46"/>
      <c r="M201" s="221" t="s">
        <v>19</v>
      </c>
      <c r="N201" s="222" t="s">
        <v>43</v>
      </c>
      <c r="O201" s="86"/>
      <c r="P201" s="223">
        <f>O201*H201</f>
        <v>0</v>
      </c>
      <c r="Q201" s="223">
        <v>0</v>
      </c>
      <c r="R201" s="223">
        <f>Q201*H201</f>
        <v>0</v>
      </c>
      <c r="S201" s="223">
        <v>0</v>
      </c>
      <c r="T201" s="224">
        <f>S201*H201</f>
        <v>0</v>
      </c>
      <c r="U201" s="40"/>
      <c r="V201" s="40"/>
      <c r="W201" s="40"/>
      <c r="X201" s="40"/>
      <c r="Y201" s="40"/>
      <c r="Z201" s="40"/>
      <c r="AA201" s="40"/>
      <c r="AB201" s="40"/>
      <c r="AC201" s="40"/>
      <c r="AD201" s="40"/>
      <c r="AE201" s="40"/>
      <c r="AR201" s="225" t="s">
        <v>517</v>
      </c>
      <c r="AT201" s="225" t="s">
        <v>154</v>
      </c>
      <c r="AU201" s="225" t="s">
        <v>81</v>
      </c>
      <c r="AY201" s="19" t="s">
        <v>152</v>
      </c>
      <c r="BE201" s="226">
        <f>IF(N201="základní",J201,0)</f>
        <v>0</v>
      </c>
      <c r="BF201" s="226">
        <f>IF(N201="snížená",J201,0)</f>
        <v>0</v>
      </c>
      <c r="BG201" s="226">
        <f>IF(N201="zákl. přenesená",J201,0)</f>
        <v>0</v>
      </c>
      <c r="BH201" s="226">
        <f>IF(N201="sníž. přenesená",J201,0)</f>
        <v>0</v>
      </c>
      <c r="BI201" s="226">
        <f>IF(N201="nulová",J201,0)</f>
        <v>0</v>
      </c>
      <c r="BJ201" s="19" t="s">
        <v>79</v>
      </c>
      <c r="BK201" s="226">
        <f>ROUND(I201*H201,2)</f>
        <v>0</v>
      </c>
      <c r="BL201" s="19" t="s">
        <v>517</v>
      </c>
      <c r="BM201" s="225" t="s">
        <v>1189</v>
      </c>
    </row>
    <row r="202" s="2" customFormat="1">
      <c r="A202" s="40"/>
      <c r="B202" s="41"/>
      <c r="C202" s="42"/>
      <c r="D202" s="227" t="s">
        <v>161</v>
      </c>
      <c r="E202" s="42"/>
      <c r="F202" s="228" t="s">
        <v>1190</v>
      </c>
      <c r="G202" s="42"/>
      <c r="H202" s="42"/>
      <c r="I202" s="229"/>
      <c r="J202" s="42"/>
      <c r="K202" s="42"/>
      <c r="L202" s="46"/>
      <c r="M202" s="230"/>
      <c r="N202" s="231"/>
      <c r="O202" s="86"/>
      <c r="P202" s="86"/>
      <c r="Q202" s="86"/>
      <c r="R202" s="86"/>
      <c r="S202" s="86"/>
      <c r="T202" s="87"/>
      <c r="U202" s="40"/>
      <c r="V202" s="40"/>
      <c r="W202" s="40"/>
      <c r="X202" s="40"/>
      <c r="Y202" s="40"/>
      <c r="Z202" s="40"/>
      <c r="AA202" s="40"/>
      <c r="AB202" s="40"/>
      <c r="AC202" s="40"/>
      <c r="AD202" s="40"/>
      <c r="AE202" s="40"/>
      <c r="AT202" s="19" t="s">
        <v>161</v>
      </c>
      <c r="AU202" s="19" t="s">
        <v>81</v>
      </c>
    </row>
    <row r="203" s="2" customFormat="1" ht="16.5" customHeight="1">
      <c r="A203" s="40"/>
      <c r="B203" s="41"/>
      <c r="C203" s="214" t="s">
        <v>478</v>
      </c>
      <c r="D203" s="214" t="s">
        <v>154</v>
      </c>
      <c r="E203" s="215" t="s">
        <v>1191</v>
      </c>
      <c r="F203" s="216" t="s">
        <v>1192</v>
      </c>
      <c r="G203" s="217" t="s">
        <v>227</v>
      </c>
      <c r="H203" s="218">
        <v>250</v>
      </c>
      <c r="I203" s="219"/>
      <c r="J203" s="220">
        <f>ROUND(I203*H203,2)</f>
        <v>0</v>
      </c>
      <c r="K203" s="216" t="s">
        <v>158</v>
      </c>
      <c r="L203" s="46"/>
      <c r="M203" s="221" t="s">
        <v>19</v>
      </c>
      <c r="N203" s="222" t="s">
        <v>43</v>
      </c>
      <c r="O203" s="86"/>
      <c r="P203" s="223">
        <f>O203*H203</f>
        <v>0</v>
      </c>
      <c r="Q203" s="223">
        <v>0</v>
      </c>
      <c r="R203" s="223">
        <f>Q203*H203</f>
        <v>0</v>
      </c>
      <c r="S203" s="223">
        <v>0</v>
      </c>
      <c r="T203" s="224">
        <f>S203*H203</f>
        <v>0</v>
      </c>
      <c r="U203" s="40"/>
      <c r="V203" s="40"/>
      <c r="W203" s="40"/>
      <c r="X203" s="40"/>
      <c r="Y203" s="40"/>
      <c r="Z203" s="40"/>
      <c r="AA203" s="40"/>
      <c r="AB203" s="40"/>
      <c r="AC203" s="40"/>
      <c r="AD203" s="40"/>
      <c r="AE203" s="40"/>
      <c r="AR203" s="225" t="s">
        <v>517</v>
      </c>
      <c r="AT203" s="225" t="s">
        <v>154</v>
      </c>
      <c r="AU203" s="225" t="s">
        <v>81</v>
      </c>
      <c r="AY203" s="19" t="s">
        <v>152</v>
      </c>
      <c r="BE203" s="226">
        <f>IF(N203="základní",J203,0)</f>
        <v>0</v>
      </c>
      <c r="BF203" s="226">
        <f>IF(N203="snížená",J203,0)</f>
        <v>0</v>
      </c>
      <c r="BG203" s="226">
        <f>IF(N203="zákl. přenesená",J203,0)</f>
        <v>0</v>
      </c>
      <c r="BH203" s="226">
        <f>IF(N203="sníž. přenesená",J203,0)</f>
        <v>0</v>
      </c>
      <c r="BI203" s="226">
        <f>IF(N203="nulová",J203,0)</f>
        <v>0</v>
      </c>
      <c r="BJ203" s="19" t="s">
        <v>79</v>
      </c>
      <c r="BK203" s="226">
        <f>ROUND(I203*H203,2)</f>
        <v>0</v>
      </c>
      <c r="BL203" s="19" t="s">
        <v>517</v>
      </c>
      <c r="BM203" s="225" t="s">
        <v>1193</v>
      </c>
    </row>
    <row r="204" s="2" customFormat="1">
      <c r="A204" s="40"/>
      <c r="B204" s="41"/>
      <c r="C204" s="42"/>
      <c r="D204" s="227" t="s">
        <v>161</v>
      </c>
      <c r="E204" s="42"/>
      <c r="F204" s="228" t="s">
        <v>1194</v>
      </c>
      <c r="G204" s="42"/>
      <c r="H204" s="42"/>
      <c r="I204" s="229"/>
      <c r="J204" s="42"/>
      <c r="K204" s="42"/>
      <c r="L204" s="46"/>
      <c r="M204" s="230"/>
      <c r="N204" s="231"/>
      <c r="O204" s="86"/>
      <c r="P204" s="86"/>
      <c r="Q204" s="86"/>
      <c r="R204" s="86"/>
      <c r="S204" s="86"/>
      <c r="T204" s="87"/>
      <c r="U204" s="40"/>
      <c r="V204" s="40"/>
      <c r="W204" s="40"/>
      <c r="X204" s="40"/>
      <c r="Y204" s="40"/>
      <c r="Z204" s="40"/>
      <c r="AA204" s="40"/>
      <c r="AB204" s="40"/>
      <c r="AC204" s="40"/>
      <c r="AD204" s="40"/>
      <c r="AE204" s="40"/>
      <c r="AT204" s="19" t="s">
        <v>161</v>
      </c>
      <c r="AU204" s="19" t="s">
        <v>81</v>
      </c>
    </row>
    <row r="205" s="2" customFormat="1" ht="16.5" customHeight="1">
      <c r="A205" s="40"/>
      <c r="B205" s="41"/>
      <c r="C205" s="214" t="s">
        <v>483</v>
      </c>
      <c r="D205" s="214" t="s">
        <v>154</v>
      </c>
      <c r="E205" s="215" t="s">
        <v>1195</v>
      </c>
      <c r="F205" s="216" t="s">
        <v>1196</v>
      </c>
      <c r="G205" s="217" t="s">
        <v>227</v>
      </c>
      <c r="H205" s="218">
        <v>70</v>
      </c>
      <c r="I205" s="219"/>
      <c r="J205" s="220">
        <f>ROUND(I205*H205,2)</f>
        <v>0</v>
      </c>
      <c r="K205" s="216" t="s">
        <v>158</v>
      </c>
      <c r="L205" s="46"/>
      <c r="M205" s="221" t="s">
        <v>19</v>
      </c>
      <c r="N205" s="222" t="s">
        <v>43</v>
      </c>
      <c r="O205" s="86"/>
      <c r="P205" s="223">
        <f>O205*H205</f>
        <v>0</v>
      </c>
      <c r="Q205" s="223">
        <v>0</v>
      </c>
      <c r="R205" s="223">
        <f>Q205*H205</f>
        <v>0</v>
      </c>
      <c r="S205" s="223">
        <v>0</v>
      </c>
      <c r="T205" s="224">
        <f>S205*H205</f>
        <v>0</v>
      </c>
      <c r="U205" s="40"/>
      <c r="V205" s="40"/>
      <c r="W205" s="40"/>
      <c r="X205" s="40"/>
      <c r="Y205" s="40"/>
      <c r="Z205" s="40"/>
      <c r="AA205" s="40"/>
      <c r="AB205" s="40"/>
      <c r="AC205" s="40"/>
      <c r="AD205" s="40"/>
      <c r="AE205" s="40"/>
      <c r="AR205" s="225" t="s">
        <v>517</v>
      </c>
      <c r="AT205" s="225" t="s">
        <v>154</v>
      </c>
      <c r="AU205" s="225" t="s">
        <v>81</v>
      </c>
      <c r="AY205" s="19" t="s">
        <v>152</v>
      </c>
      <c r="BE205" s="226">
        <f>IF(N205="základní",J205,0)</f>
        <v>0</v>
      </c>
      <c r="BF205" s="226">
        <f>IF(N205="snížená",J205,0)</f>
        <v>0</v>
      </c>
      <c r="BG205" s="226">
        <f>IF(N205="zákl. přenesená",J205,0)</f>
        <v>0</v>
      </c>
      <c r="BH205" s="226">
        <f>IF(N205="sníž. přenesená",J205,0)</f>
        <v>0</v>
      </c>
      <c r="BI205" s="226">
        <f>IF(N205="nulová",J205,0)</f>
        <v>0</v>
      </c>
      <c r="BJ205" s="19" t="s">
        <v>79</v>
      </c>
      <c r="BK205" s="226">
        <f>ROUND(I205*H205,2)</f>
        <v>0</v>
      </c>
      <c r="BL205" s="19" t="s">
        <v>517</v>
      </c>
      <c r="BM205" s="225" t="s">
        <v>1197</v>
      </c>
    </row>
    <row r="206" s="2" customFormat="1">
      <c r="A206" s="40"/>
      <c r="B206" s="41"/>
      <c r="C206" s="42"/>
      <c r="D206" s="227" t="s">
        <v>161</v>
      </c>
      <c r="E206" s="42"/>
      <c r="F206" s="228" t="s">
        <v>1198</v>
      </c>
      <c r="G206" s="42"/>
      <c r="H206" s="42"/>
      <c r="I206" s="229"/>
      <c r="J206" s="42"/>
      <c r="K206" s="42"/>
      <c r="L206" s="46"/>
      <c r="M206" s="230"/>
      <c r="N206" s="231"/>
      <c r="O206" s="86"/>
      <c r="P206" s="86"/>
      <c r="Q206" s="86"/>
      <c r="R206" s="86"/>
      <c r="S206" s="86"/>
      <c r="T206" s="87"/>
      <c r="U206" s="40"/>
      <c r="V206" s="40"/>
      <c r="W206" s="40"/>
      <c r="X206" s="40"/>
      <c r="Y206" s="40"/>
      <c r="Z206" s="40"/>
      <c r="AA206" s="40"/>
      <c r="AB206" s="40"/>
      <c r="AC206" s="40"/>
      <c r="AD206" s="40"/>
      <c r="AE206" s="40"/>
      <c r="AT206" s="19" t="s">
        <v>161</v>
      </c>
      <c r="AU206" s="19" t="s">
        <v>81</v>
      </c>
    </row>
    <row r="207" s="2" customFormat="1" ht="16.5" customHeight="1">
      <c r="A207" s="40"/>
      <c r="B207" s="41"/>
      <c r="C207" s="214" t="s">
        <v>488</v>
      </c>
      <c r="D207" s="214" t="s">
        <v>154</v>
      </c>
      <c r="E207" s="215" t="s">
        <v>1199</v>
      </c>
      <c r="F207" s="216" t="s">
        <v>1200</v>
      </c>
      <c r="G207" s="217" t="s">
        <v>227</v>
      </c>
      <c r="H207" s="218">
        <v>250</v>
      </c>
      <c r="I207" s="219"/>
      <c r="J207" s="220">
        <f>ROUND(I207*H207,2)</f>
        <v>0</v>
      </c>
      <c r="K207" s="216" t="s">
        <v>158</v>
      </c>
      <c r="L207" s="46"/>
      <c r="M207" s="221" t="s">
        <v>19</v>
      </c>
      <c r="N207" s="222" t="s">
        <v>43</v>
      </c>
      <c r="O207" s="86"/>
      <c r="P207" s="223">
        <f>O207*H207</f>
        <v>0</v>
      </c>
      <c r="Q207" s="223">
        <v>6.0000000000000002E-05</v>
      </c>
      <c r="R207" s="223">
        <f>Q207*H207</f>
        <v>0.015000000000000001</v>
      </c>
      <c r="S207" s="223">
        <v>0</v>
      </c>
      <c r="T207" s="224">
        <f>S207*H207</f>
        <v>0</v>
      </c>
      <c r="U207" s="40"/>
      <c r="V207" s="40"/>
      <c r="W207" s="40"/>
      <c r="X207" s="40"/>
      <c r="Y207" s="40"/>
      <c r="Z207" s="40"/>
      <c r="AA207" s="40"/>
      <c r="AB207" s="40"/>
      <c r="AC207" s="40"/>
      <c r="AD207" s="40"/>
      <c r="AE207" s="40"/>
      <c r="AR207" s="225" t="s">
        <v>517</v>
      </c>
      <c r="AT207" s="225" t="s">
        <v>154</v>
      </c>
      <c r="AU207" s="225" t="s">
        <v>81</v>
      </c>
      <c r="AY207" s="19" t="s">
        <v>152</v>
      </c>
      <c r="BE207" s="226">
        <f>IF(N207="základní",J207,0)</f>
        <v>0</v>
      </c>
      <c r="BF207" s="226">
        <f>IF(N207="snížená",J207,0)</f>
        <v>0</v>
      </c>
      <c r="BG207" s="226">
        <f>IF(N207="zákl. přenesená",J207,0)</f>
        <v>0</v>
      </c>
      <c r="BH207" s="226">
        <f>IF(N207="sníž. přenesená",J207,0)</f>
        <v>0</v>
      </c>
      <c r="BI207" s="226">
        <f>IF(N207="nulová",J207,0)</f>
        <v>0</v>
      </c>
      <c r="BJ207" s="19" t="s">
        <v>79</v>
      </c>
      <c r="BK207" s="226">
        <f>ROUND(I207*H207,2)</f>
        <v>0</v>
      </c>
      <c r="BL207" s="19" t="s">
        <v>517</v>
      </c>
      <c r="BM207" s="225" t="s">
        <v>1201</v>
      </c>
    </row>
    <row r="208" s="2" customFormat="1">
      <c r="A208" s="40"/>
      <c r="B208" s="41"/>
      <c r="C208" s="42"/>
      <c r="D208" s="227" t="s">
        <v>161</v>
      </c>
      <c r="E208" s="42"/>
      <c r="F208" s="228" t="s">
        <v>1202</v>
      </c>
      <c r="G208" s="42"/>
      <c r="H208" s="42"/>
      <c r="I208" s="229"/>
      <c r="J208" s="42"/>
      <c r="K208" s="42"/>
      <c r="L208" s="46"/>
      <c r="M208" s="230"/>
      <c r="N208" s="231"/>
      <c r="O208" s="86"/>
      <c r="P208" s="86"/>
      <c r="Q208" s="86"/>
      <c r="R208" s="86"/>
      <c r="S208" s="86"/>
      <c r="T208" s="87"/>
      <c r="U208" s="40"/>
      <c r="V208" s="40"/>
      <c r="W208" s="40"/>
      <c r="X208" s="40"/>
      <c r="Y208" s="40"/>
      <c r="Z208" s="40"/>
      <c r="AA208" s="40"/>
      <c r="AB208" s="40"/>
      <c r="AC208" s="40"/>
      <c r="AD208" s="40"/>
      <c r="AE208" s="40"/>
      <c r="AT208" s="19" t="s">
        <v>161</v>
      </c>
      <c r="AU208" s="19" t="s">
        <v>81</v>
      </c>
    </row>
    <row r="209" s="2" customFormat="1" ht="16.5" customHeight="1">
      <c r="A209" s="40"/>
      <c r="B209" s="41"/>
      <c r="C209" s="214" t="s">
        <v>494</v>
      </c>
      <c r="D209" s="214" t="s">
        <v>154</v>
      </c>
      <c r="E209" s="215" t="s">
        <v>1203</v>
      </c>
      <c r="F209" s="216" t="s">
        <v>1204</v>
      </c>
      <c r="G209" s="217" t="s">
        <v>227</v>
      </c>
      <c r="H209" s="218">
        <v>69.299999999999997</v>
      </c>
      <c r="I209" s="219"/>
      <c r="J209" s="220">
        <f>ROUND(I209*H209,2)</f>
        <v>0</v>
      </c>
      <c r="K209" s="216" t="s">
        <v>158</v>
      </c>
      <c r="L209" s="46"/>
      <c r="M209" s="221" t="s">
        <v>19</v>
      </c>
      <c r="N209" s="222" t="s">
        <v>43</v>
      </c>
      <c r="O209" s="86"/>
      <c r="P209" s="223">
        <f>O209*H209</f>
        <v>0</v>
      </c>
      <c r="Q209" s="223">
        <v>0</v>
      </c>
      <c r="R209" s="223">
        <f>Q209*H209</f>
        <v>0</v>
      </c>
      <c r="S209" s="223">
        <v>0</v>
      </c>
      <c r="T209" s="224">
        <f>S209*H209</f>
        <v>0</v>
      </c>
      <c r="U209" s="40"/>
      <c r="V209" s="40"/>
      <c r="W209" s="40"/>
      <c r="X209" s="40"/>
      <c r="Y209" s="40"/>
      <c r="Z209" s="40"/>
      <c r="AA209" s="40"/>
      <c r="AB209" s="40"/>
      <c r="AC209" s="40"/>
      <c r="AD209" s="40"/>
      <c r="AE209" s="40"/>
      <c r="AR209" s="225" t="s">
        <v>517</v>
      </c>
      <c r="AT209" s="225" t="s">
        <v>154</v>
      </c>
      <c r="AU209" s="225" t="s">
        <v>81</v>
      </c>
      <c r="AY209" s="19" t="s">
        <v>152</v>
      </c>
      <c r="BE209" s="226">
        <f>IF(N209="základní",J209,0)</f>
        <v>0</v>
      </c>
      <c r="BF209" s="226">
        <f>IF(N209="snížená",J209,0)</f>
        <v>0</v>
      </c>
      <c r="BG209" s="226">
        <f>IF(N209="zákl. přenesená",J209,0)</f>
        <v>0</v>
      </c>
      <c r="BH209" s="226">
        <f>IF(N209="sníž. přenesená",J209,0)</f>
        <v>0</v>
      </c>
      <c r="BI209" s="226">
        <f>IF(N209="nulová",J209,0)</f>
        <v>0</v>
      </c>
      <c r="BJ209" s="19" t="s">
        <v>79</v>
      </c>
      <c r="BK209" s="226">
        <f>ROUND(I209*H209,2)</f>
        <v>0</v>
      </c>
      <c r="BL209" s="19" t="s">
        <v>517</v>
      </c>
      <c r="BM209" s="225" t="s">
        <v>1205</v>
      </c>
    </row>
    <row r="210" s="2" customFormat="1">
      <c r="A210" s="40"/>
      <c r="B210" s="41"/>
      <c r="C210" s="42"/>
      <c r="D210" s="227" t="s">
        <v>161</v>
      </c>
      <c r="E210" s="42"/>
      <c r="F210" s="228" t="s">
        <v>1206</v>
      </c>
      <c r="G210" s="42"/>
      <c r="H210" s="42"/>
      <c r="I210" s="229"/>
      <c r="J210" s="42"/>
      <c r="K210" s="42"/>
      <c r="L210" s="46"/>
      <c r="M210" s="230"/>
      <c r="N210" s="231"/>
      <c r="O210" s="86"/>
      <c r="P210" s="86"/>
      <c r="Q210" s="86"/>
      <c r="R210" s="86"/>
      <c r="S210" s="86"/>
      <c r="T210" s="87"/>
      <c r="U210" s="40"/>
      <c r="V210" s="40"/>
      <c r="W210" s="40"/>
      <c r="X210" s="40"/>
      <c r="Y210" s="40"/>
      <c r="Z210" s="40"/>
      <c r="AA210" s="40"/>
      <c r="AB210" s="40"/>
      <c r="AC210" s="40"/>
      <c r="AD210" s="40"/>
      <c r="AE210" s="40"/>
      <c r="AT210" s="19" t="s">
        <v>161</v>
      </c>
      <c r="AU210" s="19" t="s">
        <v>81</v>
      </c>
    </row>
    <row r="211" s="2" customFormat="1" ht="16.5" customHeight="1">
      <c r="A211" s="40"/>
      <c r="B211" s="41"/>
      <c r="C211" s="265" t="s">
        <v>500</v>
      </c>
      <c r="D211" s="265" t="s">
        <v>298</v>
      </c>
      <c r="E211" s="266" t="s">
        <v>1207</v>
      </c>
      <c r="F211" s="267" t="s">
        <v>1208</v>
      </c>
      <c r="G211" s="268" t="s">
        <v>227</v>
      </c>
      <c r="H211" s="269">
        <v>72.765000000000001</v>
      </c>
      <c r="I211" s="270"/>
      <c r="J211" s="271">
        <f>ROUND(I211*H211,2)</f>
        <v>0</v>
      </c>
      <c r="K211" s="267" t="s">
        <v>158</v>
      </c>
      <c r="L211" s="272"/>
      <c r="M211" s="273" t="s">
        <v>19</v>
      </c>
      <c r="N211" s="274" t="s">
        <v>43</v>
      </c>
      <c r="O211" s="86"/>
      <c r="P211" s="223">
        <f>O211*H211</f>
        <v>0</v>
      </c>
      <c r="Q211" s="223">
        <v>0.00055000000000000003</v>
      </c>
      <c r="R211" s="223">
        <f>Q211*H211</f>
        <v>0.040020750000000001</v>
      </c>
      <c r="S211" s="223">
        <v>0</v>
      </c>
      <c r="T211" s="224">
        <f>S211*H211</f>
        <v>0</v>
      </c>
      <c r="U211" s="40"/>
      <c r="V211" s="40"/>
      <c r="W211" s="40"/>
      <c r="X211" s="40"/>
      <c r="Y211" s="40"/>
      <c r="Z211" s="40"/>
      <c r="AA211" s="40"/>
      <c r="AB211" s="40"/>
      <c r="AC211" s="40"/>
      <c r="AD211" s="40"/>
      <c r="AE211" s="40"/>
      <c r="AR211" s="225" t="s">
        <v>1209</v>
      </c>
      <c r="AT211" s="225" t="s">
        <v>298</v>
      </c>
      <c r="AU211" s="225" t="s">
        <v>81</v>
      </c>
      <c r="AY211" s="19" t="s">
        <v>152</v>
      </c>
      <c r="BE211" s="226">
        <f>IF(N211="základní",J211,0)</f>
        <v>0</v>
      </c>
      <c r="BF211" s="226">
        <f>IF(N211="snížená",J211,0)</f>
        <v>0</v>
      </c>
      <c r="BG211" s="226">
        <f>IF(N211="zákl. přenesená",J211,0)</f>
        <v>0</v>
      </c>
      <c r="BH211" s="226">
        <f>IF(N211="sníž. přenesená",J211,0)</f>
        <v>0</v>
      </c>
      <c r="BI211" s="226">
        <f>IF(N211="nulová",J211,0)</f>
        <v>0</v>
      </c>
      <c r="BJ211" s="19" t="s">
        <v>79</v>
      </c>
      <c r="BK211" s="226">
        <f>ROUND(I211*H211,2)</f>
        <v>0</v>
      </c>
      <c r="BL211" s="19" t="s">
        <v>1209</v>
      </c>
      <c r="BM211" s="225" t="s">
        <v>1210</v>
      </c>
    </row>
    <row r="212" s="14" customFormat="1">
      <c r="A212" s="14"/>
      <c r="B212" s="243"/>
      <c r="C212" s="244"/>
      <c r="D212" s="234" t="s">
        <v>163</v>
      </c>
      <c r="E212" s="245" t="s">
        <v>19</v>
      </c>
      <c r="F212" s="246" t="s">
        <v>1367</v>
      </c>
      <c r="G212" s="244"/>
      <c r="H212" s="247">
        <v>72.765000000000001</v>
      </c>
      <c r="I212" s="248"/>
      <c r="J212" s="244"/>
      <c r="K212" s="244"/>
      <c r="L212" s="249"/>
      <c r="M212" s="250"/>
      <c r="N212" s="251"/>
      <c r="O212" s="251"/>
      <c r="P212" s="251"/>
      <c r="Q212" s="251"/>
      <c r="R212" s="251"/>
      <c r="S212" s="251"/>
      <c r="T212" s="252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  <c r="AT212" s="253" t="s">
        <v>163</v>
      </c>
      <c r="AU212" s="253" t="s">
        <v>81</v>
      </c>
      <c r="AV212" s="14" t="s">
        <v>81</v>
      </c>
      <c r="AW212" s="14" t="s">
        <v>33</v>
      </c>
      <c r="AX212" s="14" t="s">
        <v>79</v>
      </c>
      <c r="AY212" s="253" t="s">
        <v>152</v>
      </c>
    </row>
    <row r="213" s="2" customFormat="1" ht="16.5" customHeight="1">
      <c r="A213" s="40"/>
      <c r="B213" s="41"/>
      <c r="C213" s="265" t="s">
        <v>505</v>
      </c>
      <c r="D213" s="265" t="s">
        <v>298</v>
      </c>
      <c r="E213" s="266" t="s">
        <v>1212</v>
      </c>
      <c r="F213" s="267" t="s">
        <v>1213</v>
      </c>
      <c r="G213" s="268" t="s">
        <v>157</v>
      </c>
      <c r="H213" s="269">
        <v>3</v>
      </c>
      <c r="I213" s="270"/>
      <c r="J213" s="271">
        <f>ROUND(I213*H213,2)</f>
        <v>0</v>
      </c>
      <c r="K213" s="267" t="s">
        <v>19</v>
      </c>
      <c r="L213" s="272"/>
      <c r="M213" s="273" t="s">
        <v>19</v>
      </c>
      <c r="N213" s="274" t="s">
        <v>43</v>
      </c>
      <c r="O213" s="86"/>
      <c r="P213" s="223">
        <f>O213*H213</f>
        <v>0</v>
      </c>
      <c r="Q213" s="223">
        <v>0</v>
      </c>
      <c r="R213" s="223">
        <f>Q213*H213</f>
        <v>0</v>
      </c>
      <c r="S213" s="223">
        <v>0</v>
      </c>
      <c r="T213" s="224">
        <f>S213*H213</f>
        <v>0</v>
      </c>
      <c r="U213" s="40"/>
      <c r="V213" s="40"/>
      <c r="W213" s="40"/>
      <c r="X213" s="40"/>
      <c r="Y213" s="40"/>
      <c r="Z213" s="40"/>
      <c r="AA213" s="40"/>
      <c r="AB213" s="40"/>
      <c r="AC213" s="40"/>
      <c r="AD213" s="40"/>
      <c r="AE213" s="40"/>
      <c r="AR213" s="225" t="s">
        <v>1209</v>
      </c>
      <c r="AT213" s="225" t="s">
        <v>298</v>
      </c>
      <c r="AU213" s="225" t="s">
        <v>81</v>
      </c>
      <c r="AY213" s="19" t="s">
        <v>152</v>
      </c>
      <c r="BE213" s="226">
        <f>IF(N213="základní",J213,0)</f>
        <v>0</v>
      </c>
      <c r="BF213" s="226">
        <f>IF(N213="snížená",J213,0)</f>
        <v>0</v>
      </c>
      <c r="BG213" s="226">
        <f>IF(N213="zákl. přenesená",J213,0)</f>
        <v>0</v>
      </c>
      <c r="BH213" s="226">
        <f>IF(N213="sníž. přenesená",J213,0)</f>
        <v>0</v>
      </c>
      <c r="BI213" s="226">
        <f>IF(N213="nulová",J213,0)</f>
        <v>0</v>
      </c>
      <c r="BJ213" s="19" t="s">
        <v>79</v>
      </c>
      <c r="BK213" s="226">
        <f>ROUND(I213*H213,2)</f>
        <v>0</v>
      </c>
      <c r="BL213" s="19" t="s">
        <v>1209</v>
      </c>
      <c r="BM213" s="225" t="s">
        <v>1214</v>
      </c>
    </row>
    <row r="214" s="12" customFormat="1" ht="22.8" customHeight="1">
      <c r="A214" s="12"/>
      <c r="B214" s="198"/>
      <c r="C214" s="199"/>
      <c r="D214" s="200" t="s">
        <v>71</v>
      </c>
      <c r="E214" s="212" t="s">
        <v>1215</v>
      </c>
      <c r="F214" s="212" t="s">
        <v>1216</v>
      </c>
      <c r="G214" s="199"/>
      <c r="H214" s="199"/>
      <c r="I214" s="202"/>
      <c r="J214" s="213">
        <f>BK214</f>
        <v>0</v>
      </c>
      <c r="K214" s="199"/>
      <c r="L214" s="204"/>
      <c r="M214" s="205"/>
      <c r="N214" s="206"/>
      <c r="O214" s="206"/>
      <c r="P214" s="207">
        <f>P215</f>
        <v>0</v>
      </c>
      <c r="Q214" s="206"/>
      <c r="R214" s="207">
        <f>R215</f>
        <v>0</v>
      </c>
      <c r="S214" s="206"/>
      <c r="T214" s="208">
        <f>T215</f>
        <v>0</v>
      </c>
      <c r="U214" s="12"/>
      <c r="V214" s="12"/>
      <c r="W214" s="12"/>
      <c r="X214" s="12"/>
      <c r="Y214" s="12"/>
      <c r="Z214" s="12"/>
      <c r="AA214" s="12"/>
      <c r="AB214" s="12"/>
      <c r="AC214" s="12"/>
      <c r="AD214" s="12"/>
      <c r="AE214" s="12"/>
      <c r="AR214" s="209" t="s">
        <v>170</v>
      </c>
      <c r="AT214" s="210" t="s">
        <v>71</v>
      </c>
      <c r="AU214" s="210" t="s">
        <v>79</v>
      </c>
      <c r="AY214" s="209" t="s">
        <v>152</v>
      </c>
      <c r="BK214" s="211">
        <f>BK215</f>
        <v>0</v>
      </c>
    </row>
    <row r="215" s="2" customFormat="1" ht="16.5" customHeight="1">
      <c r="A215" s="40"/>
      <c r="B215" s="41"/>
      <c r="C215" s="214" t="s">
        <v>511</v>
      </c>
      <c r="D215" s="214" t="s">
        <v>154</v>
      </c>
      <c r="E215" s="215" t="s">
        <v>1217</v>
      </c>
      <c r="F215" s="216" t="s">
        <v>1218</v>
      </c>
      <c r="G215" s="217" t="s">
        <v>157</v>
      </c>
      <c r="H215" s="218">
        <v>1</v>
      </c>
      <c r="I215" s="219"/>
      <c r="J215" s="220">
        <f>ROUND(I215*H215,2)</f>
        <v>0</v>
      </c>
      <c r="K215" s="216" t="s">
        <v>19</v>
      </c>
      <c r="L215" s="46"/>
      <c r="M215" s="275" t="s">
        <v>19</v>
      </c>
      <c r="N215" s="276" t="s">
        <v>43</v>
      </c>
      <c r="O215" s="277"/>
      <c r="P215" s="278">
        <f>O215*H215</f>
        <v>0</v>
      </c>
      <c r="Q215" s="278">
        <v>0</v>
      </c>
      <c r="R215" s="278">
        <f>Q215*H215</f>
        <v>0</v>
      </c>
      <c r="S215" s="278">
        <v>0</v>
      </c>
      <c r="T215" s="279">
        <f>S215*H215</f>
        <v>0</v>
      </c>
      <c r="U215" s="40"/>
      <c r="V215" s="40"/>
      <c r="W215" s="40"/>
      <c r="X215" s="40"/>
      <c r="Y215" s="40"/>
      <c r="Z215" s="40"/>
      <c r="AA215" s="40"/>
      <c r="AB215" s="40"/>
      <c r="AC215" s="40"/>
      <c r="AD215" s="40"/>
      <c r="AE215" s="40"/>
      <c r="AR215" s="225" t="s">
        <v>517</v>
      </c>
      <c r="AT215" s="225" t="s">
        <v>154</v>
      </c>
      <c r="AU215" s="225" t="s">
        <v>81</v>
      </c>
      <c r="AY215" s="19" t="s">
        <v>152</v>
      </c>
      <c r="BE215" s="226">
        <f>IF(N215="základní",J215,0)</f>
        <v>0</v>
      </c>
      <c r="BF215" s="226">
        <f>IF(N215="snížená",J215,0)</f>
        <v>0</v>
      </c>
      <c r="BG215" s="226">
        <f>IF(N215="zákl. přenesená",J215,0)</f>
        <v>0</v>
      </c>
      <c r="BH215" s="226">
        <f>IF(N215="sníž. přenesená",J215,0)</f>
        <v>0</v>
      </c>
      <c r="BI215" s="226">
        <f>IF(N215="nulová",J215,0)</f>
        <v>0</v>
      </c>
      <c r="BJ215" s="19" t="s">
        <v>79</v>
      </c>
      <c r="BK215" s="226">
        <f>ROUND(I215*H215,2)</f>
        <v>0</v>
      </c>
      <c r="BL215" s="19" t="s">
        <v>517</v>
      </c>
      <c r="BM215" s="225" t="s">
        <v>1219</v>
      </c>
    </row>
    <row r="216" s="2" customFormat="1" ht="6.96" customHeight="1">
      <c r="A216" s="40"/>
      <c r="B216" s="61"/>
      <c r="C216" s="62"/>
      <c r="D216" s="62"/>
      <c r="E216" s="62"/>
      <c r="F216" s="62"/>
      <c r="G216" s="62"/>
      <c r="H216" s="62"/>
      <c r="I216" s="62"/>
      <c r="J216" s="62"/>
      <c r="K216" s="62"/>
      <c r="L216" s="46"/>
      <c r="M216" s="40"/>
      <c r="O216" s="40"/>
      <c r="P216" s="40"/>
      <c r="Q216" s="40"/>
      <c r="R216" s="40"/>
      <c r="S216" s="40"/>
      <c r="T216" s="40"/>
      <c r="U216" s="40"/>
      <c r="V216" s="40"/>
      <c r="W216" s="40"/>
      <c r="X216" s="40"/>
      <c r="Y216" s="40"/>
      <c r="Z216" s="40"/>
      <c r="AA216" s="40"/>
      <c r="AB216" s="40"/>
      <c r="AC216" s="40"/>
      <c r="AD216" s="40"/>
      <c r="AE216" s="40"/>
    </row>
  </sheetData>
  <sheetProtection sheet="1" autoFilter="0" formatColumns="0" formatRows="0" objects="1" scenarios="1" spinCount="100000" saltValue="daKMJ4jnxTvB6t4u+6mR8DlQafkLbVgO6ZJUZe7+MlCrwB30u0OEbkqbaFgGAxas2z4ETAehB5vso20s75nUSw==" hashValue="odQ0OJcODwIjQy+uAYy2GfzPEjPRh2m10G2RSfR4iZIVBUcyVzKFtx1R9sWMgC18uglmw9KuJ7le8lbL4VA4tg==" algorithmName="SHA-512" password="CD09"/>
  <autoFilter ref="C101:K215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90:H90"/>
    <mergeCell ref="E92:H92"/>
    <mergeCell ref="E94:H94"/>
    <mergeCell ref="L2:V2"/>
  </mergeCells>
  <hyperlinks>
    <hyperlink ref="F106" r:id="rId1" display="https://podminky.urs.cz/item/CS_URS_2024_01/945421110"/>
    <hyperlink ref="F112" r:id="rId2" display="https://podminky.urs.cz/item/CS_URS_2024_01/012103000"/>
    <hyperlink ref="F114" r:id="rId3" display="https://podminky.urs.cz/item/CS_URS_2024_01/012303000"/>
    <hyperlink ref="F116" r:id="rId4" display="https://podminky.urs.cz/item/CS_URS_2024_01/013254000"/>
    <hyperlink ref="F119" r:id="rId5" display="https://podminky.urs.cz/item/CS_URS_2024_01/030001000"/>
    <hyperlink ref="F122" r:id="rId6" display="https://podminky.urs.cz/item/CS_URS_2024_01/045002000"/>
    <hyperlink ref="F125" r:id="rId7" display="https://podminky.urs.cz/item/CS_URS_2024_01/063303000"/>
    <hyperlink ref="F127" r:id="rId8" display="https://podminky.urs.cz/item/CS_URS_2024_01/065002000"/>
    <hyperlink ref="F131" r:id="rId9" display="https://podminky.urs.cz/item/CS_URS_2024_01/210812033"/>
    <hyperlink ref="F136" r:id="rId10" display="https://podminky.urs.cz/item/CS_URS_2024_01/741130005"/>
    <hyperlink ref="F138" r:id="rId11" display="https://podminky.urs.cz/item/CS_URS_2024_01/998741311"/>
    <hyperlink ref="F169" r:id="rId12" display="https://podminky.urs.cz/item/CS_URS_2024_01/218202013"/>
    <hyperlink ref="F171" r:id="rId13" display="https://podminky.urs.cz/item/CS_URS_2024_01/218204100"/>
    <hyperlink ref="F173" r:id="rId14" display="https://podminky.urs.cz/item/CS_URS_2024_01/218900601"/>
    <hyperlink ref="F183" r:id="rId15" display="https://podminky.urs.cz/item/CS_URS_2024_01/460161172"/>
    <hyperlink ref="F185" r:id="rId16" display="https://podminky.urs.cz/item/CS_URS_2024_01/460161293"/>
    <hyperlink ref="F187" r:id="rId17" display="https://podminky.urs.cz/item/CS_URS_2024_01/460341113"/>
    <hyperlink ref="F192" r:id="rId18" display="https://podminky.urs.cz/item/CS_URS_2024_01/460341121"/>
    <hyperlink ref="F195" r:id="rId19" display="https://podminky.urs.cz/item/CS_URS_2024_01/460361121"/>
    <hyperlink ref="F198" r:id="rId20" display="https://podminky.urs.cz/item/CS_URS_2024_01/460371111"/>
    <hyperlink ref="F200" r:id="rId21" display="https://podminky.urs.cz/item/CS_URS_2024_01/460431152"/>
    <hyperlink ref="F202" r:id="rId22" display="https://podminky.urs.cz/item/CS_URS_2024_01/460431283"/>
    <hyperlink ref="F204" r:id="rId23" display="https://podminky.urs.cz/item/CS_URS_2024_01/460661111"/>
    <hyperlink ref="F206" r:id="rId24" display="https://podminky.urs.cz/item/CS_URS_2024_01/460661112"/>
    <hyperlink ref="F208" r:id="rId25" display="https://podminky.urs.cz/item/CS_URS_2024_01/460671111"/>
    <hyperlink ref="F210" r:id="rId26" display="https://podminky.urs.cz/item/CS_URS_2024_01/460791213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27"/>
</worksheet>
</file>

<file path=xl/worksheets/sheet8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108</v>
      </c>
    </row>
    <row r="3" s="1" customFormat="1" ht="6.96" customHeight="1">
      <c r="B3" s="140"/>
      <c r="C3" s="141"/>
      <c r="D3" s="141"/>
      <c r="E3" s="141"/>
      <c r="F3" s="141"/>
      <c r="G3" s="141"/>
      <c r="H3" s="141"/>
      <c r="I3" s="141"/>
      <c r="J3" s="141"/>
      <c r="K3" s="141"/>
      <c r="L3" s="22"/>
      <c r="AT3" s="19" t="s">
        <v>81</v>
      </c>
    </row>
    <row r="4" s="1" customFormat="1" ht="24.96" customHeight="1">
      <c r="B4" s="22"/>
      <c r="D4" s="142" t="s">
        <v>113</v>
      </c>
      <c r="L4" s="22"/>
      <c r="M4" s="14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44" t="s">
        <v>16</v>
      </c>
      <c r="L6" s="22"/>
    </row>
    <row r="7" s="1" customFormat="1" ht="16.5" customHeight="1">
      <c r="B7" s="22"/>
      <c r="E7" s="145" t="str">
        <f>'Rekapitulace stavby'!K6</f>
        <v>Tuchlovice, oprava místních komunikací - lokalita východ</v>
      </c>
      <c r="F7" s="144"/>
      <c r="G7" s="144"/>
      <c r="H7" s="144"/>
      <c r="L7" s="22"/>
    </row>
    <row r="8" s="1" customFormat="1" ht="12" customHeight="1">
      <c r="B8" s="22"/>
      <c r="D8" s="144" t="s">
        <v>114</v>
      </c>
      <c r="L8" s="22"/>
    </row>
    <row r="9" s="2" customFormat="1" ht="16.5" customHeight="1">
      <c r="A9" s="40"/>
      <c r="B9" s="46"/>
      <c r="C9" s="40"/>
      <c r="D9" s="40"/>
      <c r="E9" s="145" t="s">
        <v>1368</v>
      </c>
      <c r="F9" s="40"/>
      <c r="G9" s="40"/>
      <c r="H9" s="40"/>
      <c r="I9" s="40"/>
      <c r="J9" s="40"/>
      <c r="K9" s="40"/>
      <c r="L9" s="14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 ht="12" customHeight="1">
      <c r="A10" s="40"/>
      <c r="B10" s="46"/>
      <c r="C10" s="40"/>
      <c r="D10" s="144" t="s">
        <v>116</v>
      </c>
      <c r="E10" s="40"/>
      <c r="F10" s="40"/>
      <c r="G10" s="40"/>
      <c r="H10" s="40"/>
      <c r="I10" s="40"/>
      <c r="J10" s="40"/>
      <c r="K10" s="40"/>
      <c r="L10" s="14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6.5" customHeight="1">
      <c r="A11" s="40"/>
      <c r="B11" s="46"/>
      <c r="C11" s="40"/>
      <c r="D11" s="40"/>
      <c r="E11" s="147" t="s">
        <v>1369</v>
      </c>
      <c r="F11" s="40"/>
      <c r="G11" s="40"/>
      <c r="H11" s="40"/>
      <c r="I11" s="40"/>
      <c r="J11" s="40"/>
      <c r="K11" s="40"/>
      <c r="L11" s="14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>
      <c r="A12" s="40"/>
      <c r="B12" s="46"/>
      <c r="C12" s="40"/>
      <c r="D12" s="40"/>
      <c r="E12" s="40"/>
      <c r="F12" s="40"/>
      <c r="G12" s="40"/>
      <c r="H12" s="40"/>
      <c r="I12" s="40"/>
      <c r="J12" s="40"/>
      <c r="K12" s="40"/>
      <c r="L12" s="14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2" customHeight="1">
      <c r="A13" s="40"/>
      <c r="B13" s="46"/>
      <c r="C13" s="40"/>
      <c r="D13" s="144" t="s">
        <v>18</v>
      </c>
      <c r="E13" s="40"/>
      <c r="F13" s="135" t="s">
        <v>19</v>
      </c>
      <c r="G13" s="40"/>
      <c r="H13" s="40"/>
      <c r="I13" s="144" t="s">
        <v>20</v>
      </c>
      <c r="J13" s="135" t="s">
        <v>19</v>
      </c>
      <c r="K13" s="40"/>
      <c r="L13" s="14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44" t="s">
        <v>21</v>
      </c>
      <c r="E14" s="40"/>
      <c r="F14" s="135" t="s">
        <v>22</v>
      </c>
      <c r="G14" s="40"/>
      <c r="H14" s="40"/>
      <c r="I14" s="144" t="s">
        <v>23</v>
      </c>
      <c r="J14" s="148" t="str">
        <f>'Rekapitulace stavby'!AN8</f>
        <v>14. 3. 2024</v>
      </c>
      <c r="K14" s="40"/>
      <c r="L14" s="14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0.8" customHeight="1">
      <c r="A15" s="40"/>
      <c r="B15" s="46"/>
      <c r="C15" s="40"/>
      <c r="D15" s="40"/>
      <c r="E15" s="40"/>
      <c r="F15" s="40"/>
      <c r="G15" s="40"/>
      <c r="H15" s="40"/>
      <c r="I15" s="40"/>
      <c r="J15" s="40"/>
      <c r="K15" s="40"/>
      <c r="L15" s="14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12" customHeight="1">
      <c r="A16" s="40"/>
      <c r="B16" s="46"/>
      <c r="C16" s="40"/>
      <c r="D16" s="144" t="s">
        <v>25</v>
      </c>
      <c r="E16" s="40"/>
      <c r="F16" s="40"/>
      <c r="G16" s="40"/>
      <c r="H16" s="40"/>
      <c r="I16" s="144" t="s">
        <v>26</v>
      </c>
      <c r="J16" s="135" t="s">
        <v>19</v>
      </c>
      <c r="K16" s="40"/>
      <c r="L16" s="14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8" customHeight="1">
      <c r="A17" s="40"/>
      <c r="B17" s="46"/>
      <c r="C17" s="40"/>
      <c r="D17" s="40"/>
      <c r="E17" s="135" t="s">
        <v>27</v>
      </c>
      <c r="F17" s="40"/>
      <c r="G17" s="40"/>
      <c r="H17" s="40"/>
      <c r="I17" s="144" t="s">
        <v>28</v>
      </c>
      <c r="J17" s="135" t="s">
        <v>19</v>
      </c>
      <c r="K17" s="40"/>
      <c r="L17" s="14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6.96" customHeight="1">
      <c r="A18" s="40"/>
      <c r="B18" s="46"/>
      <c r="C18" s="40"/>
      <c r="D18" s="40"/>
      <c r="E18" s="40"/>
      <c r="F18" s="40"/>
      <c r="G18" s="40"/>
      <c r="H18" s="40"/>
      <c r="I18" s="40"/>
      <c r="J18" s="40"/>
      <c r="K18" s="40"/>
      <c r="L18" s="14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12" customHeight="1">
      <c r="A19" s="40"/>
      <c r="B19" s="46"/>
      <c r="C19" s="40"/>
      <c r="D19" s="144" t="s">
        <v>29</v>
      </c>
      <c r="E19" s="40"/>
      <c r="F19" s="40"/>
      <c r="G19" s="40"/>
      <c r="H19" s="40"/>
      <c r="I19" s="144" t="s">
        <v>26</v>
      </c>
      <c r="J19" s="35" t="str">
        <f>'Rekapitulace stavby'!AN13</f>
        <v>Vyplň údaj</v>
      </c>
      <c r="K19" s="40"/>
      <c r="L19" s="14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8" customHeight="1">
      <c r="A20" s="40"/>
      <c r="B20" s="46"/>
      <c r="C20" s="40"/>
      <c r="D20" s="40"/>
      <c r="E20" s="35" t="str">
        <f>'Rekapitulace stavby'!E14</f>
        <v>Vyplň údaj</v>
      </c>
      <c r="F20" s="135"/>
      <c r="G20" s="135"/>
      <c r="H20" s="135"/>
      <c r="I20" s="144" t="s">
        <v>28</v>
      </c>
      <c r="J20" s="35" t="str">
        <f>'Rekapitulace stavby'!AN14</f>
        <v>Vyplň údaj</v>
      </c>
      <c r="K20" s="40"/>
      <c r="L20" s="14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6.96" customHeight="1">
      <c r="A21" s="40"/>
      <c r="B21" s="46"/>
      <c r="C21" s="40"/>
      <c r="D21" s="40"/>
      <c r="E21" s="40"/>
      <c r="F21" s="40"/>
      <c r="G21" s="40"/>
      <c r="H21" s="40"/>
      <c r="I21" s="40"/>
      <c r="J21" s="40"/>
      <c r="K21" s="40"/>
      <c r="L21" s="14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12" customHeight="1">
      <c r="A22" s="40"/>
      <c r="B22" s="46"/>
      <c r="C22" s="40"/>
      <c r="D22" s="144" t="s">
        <v>31</v>
      </c>
      <c r="E22" s="40"/>
      <c r="F22" s="40"/>
      <c r="G22" s="40"/>
      <c r="H22" s="40"/>
      <c r="I22" s="144" t="s">
        <v>26</v>
      </c>
      <c r="J22" s="135" t="s">
        <v>19</v>
      </c>
      <c r="K22" s="40"/>
      <c r="L22" s="14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8" customHeight="1">
      <c r="A23" s="40"/>
      <c r="B23" s="46"/>
      <c r="C23" s="40"/>
      <c r="D23" s="40"/>
      <c r="E23" s="135" t="s">
        <v>32</v>
      </c>
      <c r="F23" s="40"/>
      <c r="G23" s="40"/>
      <c r="H23" s="40"/>
      <c r="I23" s="144" t="s">
        <v>28</v>
      </c>
      <c r="J23" s="135" t="s">
        <v>19</v>
      </c>
      <c r="K23" s="40"/>
      <c r="L23" s="14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6.96" customHeight="1">
      <c r="A24" s="40"/>
      <c r="B24" s="46"/>
      <c r="C24" s="40"/>
      <c r="D24" s="40"/>
      <c r="E24" s="40"/>
      <c r="F24" s="40"/>
      <c r="G24" s="40"/>
      <c r="H24" s="40"/>
      <c r="I24" s="40"/>
      <c r="J24" s="40"/>
      <c r="K24" s="40"/>
      <c r="L24" s="14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12" customHeight="1">
      <c r="A25" s="40"/>
      <c r="B25" s="46"/>
      <c r="C25" s="40"/>
      <c r="D25" s="144" t="s">
        <v>34</v>
      </c>
      <c r="E25" s="40"/>
      <c r="F25" s="40"/>
      <c r="G25" s="40"/>
      <c r="H25" s="40"/>
      <c r="I25" s="144" t="s">
        <v>26</v>
      </c>
      <c r="J25" s="135" t="s">
        <v>19</v>
      </c>
      <c r="K25" s="40"/>
      <c r="L25" s="14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8" customHeight="1">
      <c r="A26" s="40"/>
      <c r="B26" s="46"/>
      <c r="C26" s="40"/>
      <c r="D26" s="40"/>
      <c r="E26" s="135" t="s">
        <v>35</v>
      </c>
      <c r="F26" s="40"/>
      <c r="G26" s="40"/>
      <c r="H26" s="40"/>
      <c r="I26" s="144" t="s">
        <v>28</v>
      </c>
      <c r="J26" s="135" t="s">
        <v>19</v>
      </c>
      <c r="K26" s="40"/>
      <c r="L26" s="14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2" customFormat="1" ht="6.96" customHeight="1">
      <c r="A27" s="40"/>
      <c r="B27" s="46"/>
      <c r="C27" s="40"/>
      <c r="D27" s="40"/>
      <c r="E27" s="40"/>
      <c r="F27" s="40"/>
      <c r="G27" s="40"/>
      <c r="H27" s="40"/>
      <c r="I27" s="40"/>
      <c r="J27" s="40"/>
      <c r="K27" s="40"/>
      <c r="L27" s="146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</row>
    <row r="28" s="2" customFormat="1" ht="12" customHeight="1">
      <c r="A28" s="40"/>
      <c r="B28" s="46"/>
      <c r="C28" s="40"/>
      <c r="D28" s="144" t="s">
        <v>36</v>
      </c>
      <c r="E28" s="40"/>
      <c r="F28" s="40"/>
      <c r="G28" s="40"/>
      <c r="H28" s="40"/>
      <c r="I28" s="40"/>
      <c r="J28" s="40"/>
      <c r="K28" s="40"/>
      <c r="L28" s="14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8" customFormat="1" ht="16.5" customHeight="1">
      <c r="A29" s="149"/>
      <c r="B29" s="150"/>
      <c r="C29" s="149"/>
      <c r="D29" s="149"/>
      <c r="E29" s="151" t="s">
        <v>19</v>
      </c>
      <c r="F29" s="151"/>
      <c r="G29" s="151"/>
      <c r="H29" s="151"/>
      <c r="I29" s="149"/>
      <c r="J29" s="149"/>
      <c r="K29" s="149"/>
      <c r="L29" s="152"/>
      <c r="S29" s="149"/>
      <c r="T29" s="149"/>
      <c r="U29" s="149"/>
      <c r="V29" s="149"/>
      <c r="W29" s="149"/>
      <c r="X29" s="149"/>
      <c r="Y29" s="149"/>
      <c r="Z29" s="149"/>
      <c r="AA29" s="149"/>
      <c r="AB29" s="149"/>
      <c r="AC29" s="149"/>
      <c r="AD29" s="149"/>
      <c r="AE29" s="149"/>
    </row>
    <row r="30" s="2" customFormat="1" ht="6.96" customHeight="1">
      <c r="A30" s="40"/>
      <c r="B30" s="46"/>
      <c r="C30" s="40"/>
      <c r="D30" s="40"/>
      <c r="E30" s="40"/>
      <c r="F30" s="40"/>
      <c r="G30" s="40"/>
      <c r="H30" s="40"/>
      <c r="I30" s="40"/>
      <c r="J30" s="40"/>
      <c r="K30" s="40"/>
      <c r="L30" s="14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53"/>
      <c r="E31" s="153"/>
      <c r="F31" s="153"/>
      <c r="G31" s="153"/>
      <c r="H31" s="153"/>
      <c r="I31" s="153"/>
      <c r="J31" s="153"/>
      <c r="K31" s="153"/>
      <c r="L31" s="14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25.44" customHeight="1">
      <c r="A32" s="40"/>
      <c r="B32" s="46"/>
      <c r="C32" s="40"/>
      <c r="D32" s="154" t="s">
        <v>38</v>
      </c>
      <c r="E32" s="40"/>
      <c r="F32" s="40"/>
      <c r="G32" s="40"/>
      <c r="H32" s="40"/>
      <c r="I32" s="40"/>
      <c r="J32" s="155">
        <f>ROUND(J100, 2)</f>
        <v>0</v>
      </c>
      <c r="K32" s="40"/>
      <c r="L32" s="14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6.96" customHeight="1">
      <c r="A33" s="40"/>
      <c r="B33" s="46"/>
      <c r="C33" s="40"/>
      <c r="D33" s="153"/>
      <c r="E33" s="153"/>
      <c r="F33" s="153"/>
      <c r="G33" s="153"/>
      <c r="H33" s="153"/>
      <c r="I33" s="153"/>
      <c r="J33" s="153"/>
      <c r="K33" s="153"/>
      <c r="L33" s="14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40"/>
      <c r="F34" s="156" t="s">
        <v>40</v>
      </c>
      <c r="G34" s="40"/>
      <c r="H34" s="40"/>
      <c r="I34" s="156" t="s">
        <v>39</v>
      </c>
      <c r="J34" s="156" t="s">
        <v>41</v>
      </c>
      <c r="K34" s="40"/>
      <c r="L34" s="14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s="2" customFormat="1" ht="14.4" customHeight="1">
      <c r="A35" s="40"/>
      <c r="B35" s="46"/>
      <c r="C35" s="40"/>
      <c r="D35" s="157" t="s">
        <v>42</v>
      </c>
      <c r="E35" s="144" t="s">
        <v>43</v>
      </c>
      <c r="F35" s="158">
        <f>ROUND((SUM(BE100:BE377)),  2)</f>
        <v>0</v>
      </c>
      <c r="G35" s="40"/>
      <c r="H35" s="40"/>
      <c r="I35" s="159">
        <v>0.20999999999999999</v>
      </c>
      <c r="J35" s="158">
        <f>ROUND(((SUM(BE100:BE377))*I35),  2)</f>
        <v>0</v>
      </c>
      <c r="K35" s="40"/>
      <c r="L35" s="14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s="2" customFormat="1" ht="14.4" customHeight="1">
      <c r="A36" s="40"/>
      <c r="B36" s="46"/>
      <c r="C36" s="40"/>
      <c r="D36" s="40"/>
      <c r="E36" s="144" t="s">
        <v>44</v>
      </c>
      <c r="F36" s="158">
        <f>ROUND((SUM(BF100:BF377)),  2)</f>
        <v>0</v>
      </c>
      <c r="G36" s="40"/>
      <c r="H36" s="40"/>
      <c r="I36" s="159">
        <v>0.12</v>
      </c>
      <c r="J36" s="158">
        <f>ROUND(((SUM(BF100:BF377))*I36),  2)</f>
        <v>0</v>
      </c>
      <c r="K36" s="40"/>
      <c r="L36" s="14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44" t="s">
        <v>45</v>
      </c>
      <c r="F37" s="158">
        <f>ROUND((SUM(BG100:BG377)),  2)</f>
        <v>0</v>
      </c>
      <c r="G37" s="40"/>
      <c r="H37" s="40"/>
      <c r="I37" s="159">
        <v>0.20999999999999999</v>
      </c>
      <c r="J37" s="158">
        <f>0</f>
        <v>0</v>
      </c>
      <c r="K37" s="40"/>
      <c r="L37" s="14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hidden="1" s="2" customFormat="1" ht="14.4" customHeight="1">
      <c r="A38" s="40"/>
      <c r="B38" s="46"/>
      <c r="C38" s="40"/>
      <c r="D38" s="40"/>
      <c r="E38" s="144" t="s">
        <v>46</v>
      </c>
      <c r="F38" s="158">
        <f>ROUND((SUM(BH100:BH377)),  2)</f>
        <v>0</v>
      </c>
      <c r="G38" s="40"/>
      <c r="H38" s="40"/>
      <c r="I38" s="159">
        <v>0.12</v>
      </c>
      <c r="J38" s="158">
        <f>0</f>
        <v>0</v>
      </c>
      <c r="K38" s="40"/>
      <c r="L38" s="14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hidden="1" s="2" customFormat="1" ht="14.4" customHeight="1">
      <c r="A39" s="40"/>
      <c r="B39" s="46"/>
      <c r="C39" s="40"/>
      <c r="D39" s="40"/>
      <c r="E39" s="144" t="s">
        <v>47</v>
      </c>
      <c r="F39" s="158">
        <f>ROUND((SUM(BI100:BI377)),  2)</f>
        <v>0</v>
      </c>
      <c r="G39" s="40"/>
      <c r="H39" s="40"/>
      <c r="I39" s="159">
        <v>0</v>
      </c>
      <c r="J39" s="158">
        <f>0</f>
        <v>0</v>
      </c>
      <c r="K39" s="40"/>
      <c r="L39" s="14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6.96" customHeight="1">
      <c r="A40" s="40"/>
      <c r="B40" s="46"/>
      <c r="C40" s="40"/>
      <c r="D40" s="40"/>
      <c r="E40" s="40"/>
      <c r="F40" s="40"/>
      <c r="G40" s="40"/>
      <c r="H40" s="40"/>
      <c r="I40" s="40"/>
      <c r="J40" s="40"/>
      <c r="K40" s="40"/>
      <c r="L40" s="14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1" s="2" customFormat="1" ht="25.44" customHeight="1">
      <c r="A41" s="40"/>
      <c r="B41" s="46"/>
      <c r="C41" s="160"/>
      <c r="D41" s="161" t="s">
        <v>48</v>
      </c>
      <c r="E41" s="162"/>
      <c r="F41" s="162"/>
      <c r="G41" s="163" t="s">
        <v>49</v>
      </c>
      <c r="H41" s="164" t="s">
        <v>50</v>
      </c>
      <c r="I41" s="162"/>
      <c r="J41" s="165">
        <f>SUM(J32:J39)</f>
        <v>0</v>
      </c>
      <c r="K41" s="166"/>
      <c r="L41" s="146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</row>
    <row r="42" s="2" customFormat="1" ht="14.4" customHeight="1">
      <c r="A42" s="40"/>
      <c r="B42" s="167"/>
      <c r="C42" s="168"/>
      <c r="D42" s="168"/>
      <c r="E42" s="168"/>
      <c r="F42" s="168"/>
      <c r="G42" s="168"/>
      <c r="H42" s="168"/>
      <c r="I42" s="168"/>
      <c r="J42" s="168"/>
      <c r="K42" s="168"/>
      <c r="L42" s="146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</row>
    <row r="46" s="2" customFormat="1" ht="6.96" customHeight="1">
      <c r="A46" s="40"/>
      <c r="B46" s="169"/>
      <c r="C46" s="170"/>
      <c r="D46" s="170"/>
      <c r="E46" s="170"/>
      <c r="F46" s="170"/>
      <c r="G46" s="170"/>
      <c r="H46" s="170"/>
      <c r="I46" s="170"/>
      <c r="J46" s="170"/>
      <c r="K46" s="170"/>
      <c r="L46" s="14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24.96" customHeight="1">
      <c r="A47" s="40"/>
      <c r="B47" s="41"/>
      <c r="C47" s="25" t="s">
        <v>118</v>
      </c>
      <c r="D47" s="42"/>
      <c r="E47" s="42"/>
      <c r="F47" s="42"/>
      <c r="G47" s="42"/>
      <c r="H47" s="42"/>
      <c r="I47" s="42"/>
      <c r="J47" s="42"/>
      <c r="K47" s="42"/>
      <c r="L47" s="14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6.96" customHeight="1">
      <c r="A48" s="40"/>
      <c r="B48" s="41"/>
      <c r="C48" s="42"/>
      <c r="D48" s="42"/>
      <c r="E48" s="42"/>
      <c r="F48" s="42"/>
      <c r="G48" s="42"/>
      <c r="H48" s="42"/>
      <c r="I48" s="42"/>
      <c r="J48" s="42"/>
      <c r="K48" s="42"/>
      <c r="L48" s="14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16</v>
      </c>
      <c r="D49" s="42"/>
      <c r="E49" s="42"/>
      <c r="F49" s="42"/>
      <c r="G49" s="42"/>
      <c r="H49" s="42"/>
      <c r="I49" s="42"/>
      <c r="J49" s="42"/>
      <c r="K49" s="42"/>
      <c r="L49" s="14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171" t="str">
        <f>E7</f>
        <v>Tuchlovice, oprava místních komunikací - lokalita východ</v>
      </c>
      <c r="F50" s="34"/>
      <c r="G50" s="34"/>
      <c r="H50" s="34"/>
      <c r="I50" s="42"/>
      <c r="J50" s="42"/>
      <c r="K50" s="42"/>
      <c r="L50" s="14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1" customFormat="1" ht="12" customHeight="1">
      <c r="B51" s="23"/>
      <c r="C51" s="34" t="s">
        <v>114</v>
      </c>
      <c r="D51" s="24"/>
      <c r="E51" s="24"/>
      <c r="F51" s="24"/>
      <c r="G51" s="24"/>
      <c r="H51" s="24"/>
      <c r="I51" s="24"/>
      <c r="J51" s="24"/>
      <c r="K51" s="24"/>
      <c r="L51" s="22"/>
    </row>
    <row r="52" s="2" customFormat="1" ht="16.5" customHeight="1">
      <c r="A52" s="40"/>
      <c r="B52" s="41"/>
      <c r="C52" s="42"/>
      <c r="D52" s="42"/>
      <c r="E52" s="171" t="s">
        <v>1368</v>
      </c>
      <c r="F52" s="42"/>
      <c r="G52" s="42"/>
      <c r="H52" s="42"/>
      <c r="I52" s="42"/>
      <c r="J52" s="42"/>
      <c r="K52" s="42"/>
      <c r="L52" s="14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12" customHeight="1">
      <c r="A53" s="40"/>
      <c r="B53" s="41"/>
      <c r="C53" s="34" t="s">
        <v>116</v>
      </c>
      <c r="D53" s="42"/>
      <c r="E53" s="42"/>
      <c r="F53" s="42"/>
      <c r="G53" s="42"/>
      <c r="H53" s="42"/>
      <c r="I53" s="42"/>
      <c r="J53" s="42"/>
      <c r="K53" s="42"/>
      <c r="L53" s="14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6.5" customHeight="1">
      <c r="A54" s="40"/>
      <c r="B54" s="41"/>
      <c r="C54" s="42"/>
      <c r="D54" s="42"/>
      <c r="E54" s="71" t="str">
        <f>E11</f>
        <v>SO 103.1 - Komunikace a zpevněné plochy - 3. úsek</v>
      </c>
      <c r="F54" s="42"/>
      <c r="G54" s="42"/>
      <c r="H54" s="42"/>
      <c r="I54" s="42"/>
      <c r="J54" s="42"/>
      <c r="K54" s="42"/>
      <c r="L54" s="14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6.96" customHeight="1">
      <c r="A55" s="40"/>
      <c r="B55" s="41"/>
      <c r="C55" s="42"/>
      <c r="D55" s="42"/>
      <c r="E55" s="42"/>
      <c r="F55" s="42"/>
      <c r="G55" s="42"/>
      <c r="H55" s="42"/>
      <c r="I55" s="42"/>
      <c r="J55" s="42"/>
      <c r="K55" s="42"/>
      <c r="L55" s="14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2" customHeight="1">
      <c r="A56" s="40"/>
      <c r="B56" s="41"/>
      <c r="C56" s="34" t="s">
        <v>21</v>
      </c>
      <c r="D56" s="42"/>
      <c r="E56" s="42"/>
      <c r="F56" s="29" t="str">
        <f>F14</f>
        <v>obec Tuchlovice</v>
      </c>
      <c r="G56" s="42"/>
      <c r="H56" s="42"/>
      <c r="I56" s="34" t="s">
        <v>23</v>
      </c>
      <c r="J56" s="74" t="str">
        <f>IF(J14="","",J14)</f>
        <v>14. 3. 2024</v>
      </c>
      <c r="K56" s="42"/>
      <c r="L56" s="14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6.96" customHeight="1">
      <c r="A57" s="40"/>
      <c r="B57" s="41"/>
      <c r="C57" s="42"/>
      <c r="D57" s="42"/>
      <c r="E57" s="42"/>
      <c r="F57" s="42"/>
      <c r="G57" s="42"/>
      <c r="H57" s="42"/>
      <c r="I57" s="42"/>
      <c r="J57" s="42"/>
      <c r="K57" s="42"/>
      <c r="L57" s="14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5.15" customHeight="1">
      <c r="A58" s="40"/>
      <c r="B58" s="41"/>
      <c r="C58" s="34" t="s">
        <v>25</v>
      </c>
      <c r="D58" s="42"/>
      <c r="E58" s="42"/>
      <c r="F58" s="29" t="str">
        <f>E17</f>
        <v>Obec Tuchlovice</v>
      </c>
      <c r="G58" s="42"/>
      <c r="H58" s="42"/>
      <c r="I58" s="34" t="s">
        <v>31</v>
      </c>
      <c r="J58" s="38" t="str">
        <f>E23</f>
        <v>PFProjekt s.r.o.</v>
      </c>
      <c r="K58" s="42"/>
      <c r="L58" s="14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15.15" customHeight="1">
      <c r="A59" s="40"/>
      <c r="B59" s="41"/>
      <c r="C59" s="34" t="s">
        <v>29</v>
      </c>
      <c r="D59" s="42"/>
      <c r="E59" s="42"/>
      <c r="F59" s="29" t="str">
        <f>IF(E20="","",E20)</f>
        <v>Vyplň údaj</v>
      </c>
      <c r="G59" s="42"/>
      <c r="H59" s="42"/>
      <c r="I59" s="34" t="s">
        <v>34</v>
      </c>
      <c r="J59" s="38" t="str">
        <f>E26</f>
        <v>Lukáš Novák</v>
      </c>
      <c r="K59" s="42"/>
      <c r="L59" s="14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</row>
    <row r="60" s="2" customFormat="1" ht="10.32" customHeight="1">
      <c r="A60" s="40"/>
      <c r="B60" s="41"/>
      <c r="C60" s="42"/>
      <c r="D60" s="42"/>
      <c r="E60" s="42"/>
      <c r="F60" s="42"/>
      <c r="G60" s="42"/>
      <c r="H60" s="42"/>
      <c r="I60" s="42"/>
      <c r="J60" s="42"/>
      <c r="K60" s="42"/>
      <c r="L60" s="146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</row>
    <row r="61" s="2" customFormat="1" ht="29.28" customHeight="1">
      <c r="A61" s="40"/>
      <c r="B61" s="41"/>
      <c r="C61" s="172" t="s">
        <v>119</v>
      </c>
      <c r="D61" s="173"/>
      <c r="E61" s="173"/>
      <c r="F61" s="173"/>
      <c r="G61" s="173"/>
      <c r="H61" s="173"/>
      <c r="I61" s="173"/>
      <c r="J61" s="174" t="s">
        <v>120</v>
      </c>
      <c r="K61" s="173"/>
      <c r="L61" s="146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</row>
    <row r="62" s="2" customFormat="1" ht="10.32" customHeight="1">
      <c r="A62" s="40"/>
      <c r="B62" s="41"/>
      <c r="C62" s="42"/>
      <c r="D62" s="42"/>
      <c r="E62" s="42"/>
      <c r="F62" s="42"/>
      <c r="G62" s="42"/>
      <c r="H62" s="42"/>
      <c r="I62" s="42"/>
      <c r="J62" s="42"/>
      <c r="K62" s="42"/>
      <c r="L62" s="146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</row>
    <row r="63" s="2" customFormat="1" ht="22.8" customHeight="1">
      <c r="A63" s="40"/>
      <c r="B63" s="41"/>
      <c r="C63" s="175" t="s">
        <v>70</v>
      </c>
      <c r="D63" s="42"/>
      <c r="E63" s="42"/>
      <c r="F63" s="42"/>
      <c r="G63" s="42"/>
      <c r="H63" s="42"/>
      <c r="I63" s="42"/>
      <c r="J63" s="104">
        <f>J100</f>
        <v>0</v>
      </c>
      <c r="K63" s="42"/>
      <c r="L63" s="146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U63" s="19" t="s">
        <v>121</v>
      </c>
    </row>
    <row r="64" s="9" customFormat="1" ht="24.96" customHeight="1">
      <c r="A64" s="9"/>
      <c r="B64" s="176"/>
      <c r="C64" s="177"/>
      <c r="D64" s="178" t="s">
        <v>122</v>
      </c>
      <c r="E64" s="179"/>
      <c r="F64" s="179"/>
      <c r="G64" s="179"/>
      <c r="H64" s="179"/>
      <c r="I64" s="179"/>
      <c r="J64" s="180">
        <f>J101</f>
        <v>0</v>
      </c>
      <c r="K64" s="177"/>
      <c r="L64" s="181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10" customFormat="1" ht="19.92" customHeight="1">
      <c r="A65" s="10"/>
      <c r="B65" s="182"/>
      <c r="C65" s="127"/>
      <c r="D65" s="183" t="s">
        <v>123</v>
      </c>
      <c r="E65" s="184"/>
      <c r="F65" s="184"/>
      <c r="G65" s="184"/>
      <c r="H65" s="184"/>
      <c r="I65" s="184"/>
      <c r="J65" s="185">
        <f>J102</f>
        <v>0</v>
      </c>
      <c r="K65" s="127"/>
      <c r="L65" s="186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82"/>
      <c r="C66" s="127"/>
      <c r="D66" s="183" t="s">
        <v>124</v>
      </c>
      <c r="E66" s="184"/>
      <c r="F66" s="184"/>
      <c r="G66" s="184"/>
      <c r="H66" s="184"/>
      <c r="I66" s="184"/>
      <c r="J66" s="185">
        <f>J189</f>
        <v>0</v>
      </c>
      <c r="K66" s="127"/>
      <c r="L66" s="186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82"/>
      <c r="C67" s="127"/>
      <c r="D67" s="183" t="s">
        <v>125</v>
      </c>
      <c r="E67" s="184"/>
      <c r="F67" s="184"/>
      <c r="G67" s="184"/>
      <c r="H67" s="184"/>
      <c r="I67" s="184"/>
      <c r="J67" s="185">
        <f>J214</f>
        <v>0</v>
      </c>
      <c r="K67" s="127"/>
      <c r="L67" s="186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82"/>
      <c r="C68" s="127"/>
      <c r="D68" s="183" t="s">
        <v>126</v>
      </c>
      <c r="E68" s="184"/>
      <c r="F68" s="184"/>
      <c r="G68" s="184"/>
      <c r="H68" s="184"/>
      <c r="I68" s="184"/>
      <c r="J68" s="185">
        <f>J218</f>
        <v>0</v>
      </c>
      <c r="K68" s="127"/>
      <c r="L68" s="186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82"/>
      <c r="C69" s="127"/>
      <c r="D69" s="183" t="s">
        <v>127</v>
      </c>
      <c r="E69" s="184"/>
      <c r="F69" s="184"/>
      <c r="G69" s="184"/>
      <c r="H69" s="184"/>
      <c r="I69" s="184"/>
      <c r="J69" s="185">
        <f>J281</f>
        <v>0</v>
      </c>
      <c r="K69" s="127"/>
      <c r="L69" s="186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9.92" customHeight="1">
      <c r="A70" s="10"/>
      <c r="B70" s="182"/>
      <c r="C70" s="127"/>
      <c r="D70" s="183" t="s">
        <v>128</v>
      </c>
      <c r="E70" s="184"/>
      <c r="F70" s="184"/>
      <c r="G70" s="184"/>
      <c r="H70" s="184"/>
      <c r="I70" s="184"/>
      <c r="J70" s="185">
        <f>J326</f>
        <v>0</v>
      </c>
      <c r="K70" s="127"/>
      <c r="L70" s="186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10" customFormat="1" ht="19.92" customHeight="1">
      <c r="A71" s="10"/>
      <c r="B71" s="182"/>
      <c r="C71" s="127"/>
      <c r="D71" s="183" t="s">
        <v>129</v>
      </c>
      <c r="E71" s="184"/>
      <c r="F71" s="184"/>
      <c r="G71" s="184"/>
      <c r="H71" s="184"/>
      <c r="I71" s="184"/>
      <c r="J71" s="185">
        <f>J342</f>
        <v>0</v>
      </c>
      <c r="K71" s="127"/>
      <c r="L71" s="186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9" customFormat="1" ht="24.96" customHeight="1">
      <c r="A72" s="9"/>
      <c r="B72" s="176"/>
      <c r="C72" s="177"/>
      <c r="D72" s="178" t="s">
        <v>130</v>
      </c>
      <c r="E72" s="179"/>
      <c r="F72" s="179"/>
      <c r="G72" s="179"/>
      <c r="H72" s="179"/>
      <c r="I72" s="179"/>
      <c r="J72" s="180">
        <f>J345</f>
        <v>0</v>
      </c>
      <c r="K72" s="177"/>
      <c r="L72" s="181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</row>
    <row r="73" s="10" customFormat="1" ht="19.92" customHeight="1">
      <c r="A73" s="10"/>
      <c r="B73" s="182"/>
      <c r="C73" s="127"/>
      <c r="D73" s="183" t="s">
        <v>131</v>
      </c>
      <c r="E73" s="184"/>
      <c r="F73" s="184"/>
      <c r="G73" s="184"/>
      <c r="H73" s="184"/>
      <c r="I73" s="184"/>
      <c r="J73" s="185">
        <f>J346</f>
        <v>0</v>
      </c>
      <c r="K73" s="127"/>
      <c r="L73" s="186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</row>
    <row r="74" s="9" customFormat="1" ht="24.96" customHeight="1">
      <c r="A74" s="9"/>
      <c r="B74" s="176"/>
      <c r="C74" s="177"/>
      <c r="D74" s="178" t="s">
        <v>132</v>
      </c>
      <c r="E74" s="179"/>
      <c r="F74" s="179"/>
      <c r="G74" s="179"/>
      <c r="H74" s="179"/>
      <c r="I74" s="179"/>
      <c r="J74" s="180">
        <f>J355</f>
        <v>0</v>
      </c>
      <c r="K74" s="177"/>
      <c r="L74" s="181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</row>
    <row r="75" s="9" customFormat="1" ht="24.96" customHeight="1">
      <c r="A75" s="9"/>
      <c r="B75" s="176"/>
      <c r="C75" s="177"/>
      <c r="D75" s="178" t="s">
        <v>133</v>
      </c>
      <c r="E75" s="179"/>
      <c r="F75" s="179"/>
      <c r="G75" s="179"/>
      <c r="H75" s="179"/>
      <c r="I75" s="179"/>
      <c r="J75" s="180">
        <f>J358</f>
        <v>0</v>
      </c>
      <c r="K75" s="177"/>
      <c r="L75" s="181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</row>
    <row r="76" s="10" customFormat="1" ht="19.92" customHeight="1">
      <c r="A76" s="10"/>
      <c r="B76" s="182"/>
      <c r="C76" s="127"/>
      <c r="D76" s="183" t="s">
        <v>134</v>
      </c>
      <c r="E76" s="184"/>
      <c r="F76" s="184"/>
      <c r="G76" s="184"/>
      <c r="H76" s="184"/>
      <c r="I76" s="184"/>
      <c r="J76" s="185">
        <f>J359</f>
        <v>0</v>
      </c>
      <c r="K76" s="127"/>
      <c r="L76" s="186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</row>
    <row r="77" s="10" customFormat="1" ht="19.92" customHeight="1">
      <c r="A77" s="10"/>
      <c r="B77" s="182"/>
      <c r="C77" s="127"/>
      <c r="D77" s="183" t="s">
        <v>135</v>
      </c>
      <c r="E77" s="184"/>
      <c r="F77" s="184"/>
      <c r="G77" s="184"/>
      <c r="H77" s="184"/>
      <c r="I77" s="184"/>
      <c r="J77" s="185">
        <f>J368</f>
        <v>0</v>
      </c>
      <c r="K77" s="127"/>
      <c r="L77" s="186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</row>
    <row r="78" s="10" customFormat="1" ht="19.92" customHeight="1">
      <c r="A78" s="10"/>
      <c r="B78" s="182"/>
      <c r="C78" s="127"/>
      <c r="D78" s="183" t="s">
        <v>136</v>
      </c>
      <c r="E78" s="184"/>
      <c r="F78" s="184"/>
      <c r="G78" s="184"/>
      <c r="H78" s="184"/>
      <c r="I78" s="184"/>
      <c r="J78" s="185">
        <f>J376</f>
        <v>0</v>
      </c>
      <c r="K78" s="127"/>
      <c r="L78" s="186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</row>
    <row r="79" s="2" customFormat="1" ht="21.84" customHeight="1">
      <c r="A79" s="40"/>
      <c r="B79" s="41"/>
      <c r="C79" s="42"/>
      <c r="D79" s="42"/>
      <c r="E79" s="42"/>
      <c r="F79" s="42"/>
      <c r="G79" s="42"/>
      <c r="H79" s="42"/>
      <c r="I79" s="42"/>
      <c r="J79" s="42"/>
      <c r="K79" s="42"/>
      <c r="L79" s="14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6.96" customHeight="1">
      <c r="A80" s="40"/>
      <c r="B80" s="61"/>
      <c r="C80" s="62"/>
      <c r="D80" s="62"/>
      <c r="E80" s="62"/>
      <c r="F80" s="62"/>
      <c r="G80" s="62"/>
      <c r="H80" s="62"/>
      <c r="I80" s="62"/>
      <c r="J80" s="62"/>
      <c r="K80" s="62"/>
      <c r="L80" s="14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4" s="2" customFormat="1" ht="6.96" customHeight="1">
      <c r="A84" s="40"/>
      <c r="B84" s="63"/>
      <c r="C84" s="64"/>
      <c r="D84" s="64"/>
      <c r="E84" s="64"/>
      <c r="F84" s="64"/>
      <c r="G84" s="64"/>
      <c r="H84" s="64"/>
      <c r="I84" s="64"/>
      <c r="J84" s="64"/>
      <c r="K84" s="64"/>
      <c r="L84" s="146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2" customFormat="1" ht="24.96" customHeight="1">
      <c r="A85" s="40"/>
      <c r="B85" s="41"/>
      <c r="C85" s="25" t="s">
        <v>137</v>
      </c>
      <c r="D85" s="42"/>
      <c r="E85" s="42"/>
      <c r="F85" s="42"/>
      <c r="G85" s="42"/>
      <c r="H85" s="42"/>
      <c r="I85" s="42"/>
      <c r="J85" s="42"/>
      <c r="K85" s="42"/>
      <c r="L85" s="146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2" customFormat="1" ht="6.96" customHeight="1">
      <c r="A86" s="40"/>
      <c r="B86" s="41"/>
      <c r="C86" s="42"/>
      <c r="D86" s="42"/>
      <c r="E86" s="42"/>
      <c r="F86" s="42"/>
      <c r="G86" s="42"/>
      <c r="H86" s="42"/>
      <c r="I86" s="42"/>
      <c r="J86" s="42"/>
      <c r="K86" s="42"/>
      <c r="L86" s="146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</row>
    <row r="87" s="2" customFormat="1" ht="12" customHeight="1">
      <c r="A87" s="40"/>
      <c r="B87" s="41"/>
      <c r="C87" s="34" t="s">
        <v>16</v>
      </c>
      <c r="D87" s="42"/>
      <c r="E87" s="42"/>
      <c r="F87" s="42"/>
      <c r="G87" s="42"/>
      <c r="H87" s="42"/>
      <c r="I87" s="42"/>
      <c r="J87" s="42"/>
      <c r="K87" s="42"/>
      <c r="L87" s="146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</row>
    <row r="88" s="2" customFormat="1" ht="16.5" customHeight="1">
      <c r="A88" s="40"/>
      <c r="B88" s="41"/>
      <c r="C88" s="42"/>
      <c r="D88" s="42"/>
      <c r="E88" s="171" t="str">
        <f>E7</f>
        <v>Tuchlovice, oprava místních komunikací - lokalita východ</v>
      </c>
      <c r="F88" s="34"/>
      <c r="G88" s="34"/>
      <c r="H88" s="34"/>
      <c r="I88" s="42"/>
      <c r="J88" s="42"/>
      <c r="K88" s="42"/>
      <c r="L88" s="146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</row>
    <row r="89" s="1" customFormat="1" ht="12" customHeight="1">
      <c r="B89" s="23"/>
      <c r="C89" s="34" t="s">
        <v>114</v>
      </c>
      <c r="D89" s="24"/>
      <c r="E89" s="24"/>
      <c r="F89" s="24"/>
      <c r="G89" s="24"/>
      <c r="H89" s="24"/>
      <c r="I89" s="24"/>
      <c r="J89" s="24"/>
      <c r="K89" s="24"/>
      <c r="L89" s="22"/>
    </row>
    <row r="90" s="2" customFormat="1" ht="16.5" customHeight="1">
      <c r="A90" s="40"/>
      <c r="B90" s="41"/>
      <c r="C90" s="42"/>
      <c r="D90" s="42"/>
      <c r="E90" s="171" t="s">
        <v>1368</v>
      </c>
      <c r="F90" s="42"/>
      <c r="G90" s="42"/>
      <c r="H90" s="42"/>
      <c r="I90" s="42"/>
      <c r="J90" s="42"/>
      <c r="K90" s="42"/>
      <c r="L90" s="146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</row>
    <row r="91" s="2" customFormat="1" ht="12" customHeight="1">
      <c r="A91" s="40"/>
      <c r="B91" s="41"/>
      <c r="C91" s="34" t="s">
        <v>116</v>
      </c>
      <c r="D91" s="42"/>
      <c r="E91" s="42"/>
      <c r="F91" s="42"/>
      <c r="G91" s="42"/>
      <c r="H91" s="42"/>
      <c r="I91" s="42"/>
      <c r="J91" s="42"/>
      <c r="K91" s="42"/>
      <c r="L91" s="146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</row>
    <row r="92" s="2" customFormat="1" ht="16.5" customHeight="1">
      <c r="A92" s="40"/>
      <c r="B92" s="41"/>
      <c r="C92" s="42"/>
      <c r="D92" s="42"/>
      <c r="E92" s="71" t="str">
        <f>E11</f>
        <v>SO 103.1 - Komunikace a zpevněné plochy - 3. úsek</v>
      </c>
      <c r="F92" s="42"/>
      <c r="G92" s="42"/>
      <c r="H92" s="42"/>
      <c r="I92" s="42"/>
      <c r="J92" s="42"/>
      <c r="K92" s="42"/>
      <c r="L92" s="146"/>
      <c r="S92" s="40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</row>
    <row r="93" s="2" customFormat="1" ht="6.96" customHeight="1">
      <c r="A93" s="40"/>
      <c r="B93" s="41"/>
      <c r="C93" s="42"/>
      <c r="D93" s="42"/>
      <c r="E93" s="42"/>
      <c r="F93" s="42"/>
      <c r="G93" s="42"/>
      <c r="H93" s="42"/>
      <c r="I93" s="42"/>
      <c r="J93" s="42"/>
      <c r="K93" s="42"/>
      <c r="L93" s="146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</row>
    <row r="94" s="2" customFormat="1" ht="12" customHeight="1">
      <c r="A94" s="40"/>
      <c r="B94" s="41"/>
      <c r="C94" s="34" t="s">
        <v>21</v>
      </c>
      <c r="D94" s="42"/>
      <c r="E94" s="42"/>
      <c r="F94" s="29" t="str">
        <f>F14</f>
        <v>obec Tuchlovice</v>
      </c>
      <c r="G94" s="42"/>
      <c r="H94" s="42"/>
      <c r="I94" s="34" t="s">
        <v>23</v>
      </c>
      <c r="J94" s="74" t="str">
        <f>IF(J14="","",J14)</f>
        <v>14. 3. 2024</v>
      </c>
      <c r="K94" s="42"/>
      <c r="L94" s="146"/>
      <c r="S94" s="40"/>
      <c r="T94" s="40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</row>
    <row r="95" s="2" customFormat="1" ht="6.96" customHeight="1">
      <c r="A95" s="40"/>
      <c r="B95" s="41"/>
      <c r="C95" s="42"/>
      <c r="D95" s="42"/>
      <c r="E95" s="42"/>
      <c r="F95" s="42"/>
      <c r="G95" s="42"/>
      <c r="H95" s="42"/>
      <c r="I95" s="42"/>
      <c r="J95" s="42"/>
      <c r="K95" s="42"/>
      <c r="L95" s="146"/>
      <c r="S95" s="40"/>
      <c r="T95" s="40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</row>
    <row r="96" s="2" customFormat="1" ht="15.15" customHeight="1">
      <c r="A96" s="40"/>
      <c r="B96" s="41"/>
      <c r="C96" s="34" t="s">
        <v>25</v>
      </c>
      <c r="D96" s="42"/>
      <c r="E96" s="42"/>
      <c r="F96" s="29" t="str">
        <f>E17</f>
        <v>Obec Tuchlovice</v>
      </c>
      <c r="G96" s="42"/>
      <c r="H96" s="42"/>
      <c r="I96" s="34" t="s">
        <v>31</v>
      </c>
      <c r="J96" s="38" t="str">
        <f>E23</f>
        <v>PFProjekt s.r.o.</v>
      </c>
      <c r="K96" s="42"/>
      <c r="L96" s="146"/>
      <c r="S96" s="40"/>
      <c r="T96" s="40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</row>
    <row r="97" s="2" customFormat="1" ht="15.15" customHeight="1">
      <c r="A97" s="40"/>
      <c r="B97" s="41"/>
      <c r="C97" s="34" t="s">
        <v>29</v>
      </c>
      <c r="D97" s="42"/>
      <c r="E97" s="42"/>
      <c r="F97" s="29" t="str">
        <f>IF(E20="","",E20)</f>
        <v>Vyplň údaj</v>
      </c>
      <c r="G97" s="42"/>
      <c r="H97" s="42"/>
      <c r="I97" s="34" t="s">
        <v>34</v>
      </c>
      <c r="J97" s="38" t="str">
        <f>E26</f>
        <v>Lukáš Novák</v>
      </c>
      <c r="K97" s="42"/>
      <c r="L97" s="146"/>
      <c r="S97" s="40"/>
      <c r="T97" s="40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</row>
    <row r="98" s="2" customFormat="1" ht="10.32" customHeight="1">
      <c r="A98" s="40"/>
      <c r="B98" s="41"/>
      <c r="C98" s="42"/>
      <c r="D98" s="42"/>
      <c r="E98" s="42"/>
      <c r="F98" s="42"/>
      <c r="G98" s="42"/>
      <c r="H98" s="42"/>
      <c r="I98" s="42"/>
      <c r="J98" s="42"/>
      <c r="K98" s="42"/>
      <c r="L98" s="146"/>
      <c r="S98" s="40"/>
      <c r="T98" s="40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</row>
    <row r="99" s="11" customFormat="1" ht="29.28" customHeight="1">
      <c r="A99" s="187"/>
      <c r="B99" s="188"/>
      <c r="C99" s="189" t="s">
        <v>138</v>
      </c>
      <c r="D99" s="190" t="s">
        <v>57</v>
      </c>
      <c r="E99" s="190" t="s">
        <v>53</v>
      </c>
      <c r="F99" s="190" t="s">
        <v>54</v>
      </c>
      <c r="G99" s="190" t="s">
        <v>139</v>
      </c>
      <c r="H99" s="190" t="s">
        <v>140</v>
      </c>
      <c r="I99" s="190" t="s">
        <v>141</v>
      </c>
      <c r="J99" s="190" t="s">
        <v>120</v>
      </c>
      <c r="K99" s="191" t="s">
        <v>142</v>
      </c>
      <c r="L99" s="192"/>
      <c r="M99" s="94" t="s">
        <v>19</v>
      </c>
      <c r="N99" s="95" t="s">
        <v>42</v>
      </c>
      <c r="O99" s="95" t="s">
        <v>143</v>
      </c>
      <c r="P99" s="95" t="s">
        <v>144</v>
      </c>
      <c r="Q99" s="95" t="s">
        <v>145</v>
      </c>
      <c r="R99" s="95" t="s">
        <v>146</v>
      </c>
      <c r="S99" s="95" t="s">
        <v>147</v>
      </c>
      <c r="T99" s="96" t="s">
        <v>148</v>
      </c>
      <c r="U99" s="187"/>
      <c r="V99" s="187"/>
      <c r="W99" s="187"/>
      <c r="X99" s="187"/>
      <c r="Y99" s="187"/>
      <c r="Z99" s="187"/>
      <c r="AA99" s="187"/>
      <c r="AB99" s="187"/>
      <c r="AC99" s="187"/>
      <c r="AD99" s="187"/>
      <c r="AE99" s="187"/>
    </row>
    <row r="100" s="2" customFormat="1" ht="22.8" customHeight="1">
      <c r="A100" s="40"/>
      <c r="B100" s="41"/>
      <c r="C100" s="101" t="s">
        <v>149</v>
      </c>
      <c r="D100" s="42"/>
      <c r="E100" s="42"/>
      <c r="F100" s="42"/>
      <c r="G100" s="42"/>
      <c r="H100" s="42"/>
      <c r="I100" s="42"/>
      <c r="J100" s="193">
        <f>BK100</f>
        <v>0</v>
      </c>
      <c r="K100" s="42"/>
      <c r="L100" s="46"/>
      <c r="M100" s="97"/>
      <c r="N100" s="194"/>
      <c r="O100" s="98"/>
      <c r="P100" s="195">
        <f>P101+P345+P355+P358</f>
        <v>0</v>
      </c>
      <c r="Q100" s="98"/>
      <c r="R100" s="195">
        <f>R101+R345+R355+R358</f>
        <v>91.556073400000002</v>
      </c>
      <c r="S100" s="98"/>
      <c r="T100" s="196">
        <f>T101+T345+T355+T358</f>
        <v>130.90000000000001</v>
      </c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T100" s="19" t="s">
        <v>71</v>
      </c>
      <c r="AU100" s="19" t="s">
        <v>121</v>
      </c>
      <c r="BK100" s="197">
        <f>BK101+BK345+BK355+BK358</f>
        <v>0</v>
      </c>
    </row>
    <row r="101" s="12" customFormat="1" ht="25.92" customHeight="1">
      <c r="A101" s="12"/>
      <c r="B101" s="198"/>
      <c r="C101" s="199"/>
      <c r="D101" s="200" t="s">
        <v>71</v>
      </c>
      <c r="E101" s="201" t="s">
        <v>150</v>
      </c>
      <c r="F101" s="201" t="s">
        <v>151</v>
      </c>
      <c r="G101" s="199"/>
      <c r="H101" s="199"/>
      <c r="I101" s="202"/>
      <c r="J101" s="203">
        <f>BK101</f>
        <v>0</v>
      </c>
      <c r="K101" s="199"/>
      <c r="L101" s="204"/>
      <c r="M101" s="205"/>
      <c r="N101" s="206"/>
      <c r="O101" s="206"/>
      <c r="P101" s="207">
        <f>P102+P189+P214+P218+P281+P326+P342</f>
        <v>0</v>
      </c>
      <c r="Q101" s="206"/>
      <c r="R101" s="207">
        <f>R102+R189+R214+R218+R281+R326+R342</f>
        <v>91.545347200000009</v>
      </c>
      <c r="S101" s="206"/>
      <c r="T101" s="208">
        <f>T102+T189+T214+T218+T281+T326+T342</f>
        <v>130.90000000000001</v>
      </c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R101" s="209" t="s">
        <v>79</v>
      </c>
      <c r="AT101" s="210" t="s">
        <v>71</v>
      </c>
      <c r="AU101" s="210" t="s">
        <v>72</v>
      </c>
      <c r="AY101" s="209" t="s">
        <v>152</v>
      </c>
      <c r="BK101" s="211">
        <f>BK102+BK189+BK214+BK218+BK281+BK326+BK342</f>
        <v>0</v>
      </c>
    </row>
    <row r="102" s="12" customFormat="1" ht="22.8" customHeight="1">
      <c r="A102" s="12"/>
      <c r="B102" s="198"/>
      <c r="C102" s="199"/>
      <c r="D102" s="200" t="s">
        <v>71</v>
      </c>
      <c r="E102" s="212" t="s">
        <v>79</v>
      </c>
      <c r="F102" s="212" t="s">
        <v>153</v>
      </c>
      <c r="G102" s="199"/>
      <c r="H102" s="199"/>
      <c r="I102" s="202"/>
      <c r="J102" s="213">
        <f>BK102</f>
        <v>0</v>
      </c>
      <c r="K102" s="199"/>
      <c r="L102" s="204"/>
      <c r="M102" s="205"/>
      <c r="N102" s="206"/>
      <c r="O102" s="206"/>
      <c r="P102" s="207">
        <f>SUM(P103:P188)</f>
        <v>0</v>
      </c>
      <c r="Q102" s="206"/>
      <c r="R102" s="207">
        <f>SUM(R103:R188)</f>
        <v>7.9206599999999998</v>
      </c>
      <c r="S102" s="206"/>
      <c r="T102" s="208">
        <f>SUM(T103:T188)</f>
        <v>130.90000000000001</v>
      </c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R102" s="209" t="s">
        <v>79</v>
      </c>
      <c r="AT102" s="210" t="s">
        <v>71</v>
      </c>
      <c r="AU102" s="210" t="s">
        <v>79</v>
      </c>
      <c r="AY102" s="209" t="s">
        <v>152</v>
      </c>
      <c r="BK102" s="211">
        <f>SUM(BK103:BK188)</f>
        <v>0</v>
      </c>
    </row>
    <row r="103" s="2" customFormat="1" ht="24.15" customHeight="1">
      <c r="A103" s="40"/>
      <c r="B103" s="41"/>
      <c r="C103" s="214" t="s">
        <v>79</v>
      </c>
      <c r="D103" s="214" t="s">
        <v>154</v>
      </c>
      <c r="E103" s="215" t="s">
        <v>155</v>
      </c>
      <c r="F103" s="216" t="s">
        <v>156</v>
      </c>
      <c r="G103" s="217" t="s">
        <v>157</v>
      </c>
      <c r="H103" s="218">
        <v>1</v>
      </c>
      <c r="I103" s="219"/>
      <c r="J103" s="220">
        <f>ROUND(I103*H103,2)</f>
        <v>0</v>
      </c>
      <c r="K103" s="216" t="s">
        <v>158</v>
      </c>
      <c r="L103" s="46"/>
      <c r="M103" s="221" t="s">
        <v>19</v>
      </c>
      <c r="N103" s="222" t="s">
        <v>43</v>
      </c>
      <c r="O103" s="86"/>
      <c r="P103" s="223">
        <f>O103*H103</f>
        <v>0</v>
      </c>
      <c r="Q103" s="223">
        <v>0</v>
      </c>
      <c r="R103" s="223">
        <f>Q103*H103</f>
        <v>0</v>
      </c>
      <c r="S103" s="223">
        <v>0</v>
      </c>
      <c r="T103" s="224">
        <f>S103*H103</f>
        <v>0</v>
      </c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R103" s="225" t="s">
        <v>159</v>
      </c>
      <c r="AT103" s="225" t="s">
        <v>154</v>
      </c>
      <c r="AU103" s="225" t="s">
        <v>81</v>
      </c>
      <c r="AY103" s="19" t="s">
        <v>152</v>
      </c>
      <c r="BE103" s="226">
        <f>IF(N103="základní",J103,0)</f>
        <v>0</v>
      </c>
      <c r="BF103" s="226">
        <f>IF(N103="snížená",J103,0)</f>
        <v>0</v>
      </c>
      <c r="BG103" s="226">
        <f>IF(N103="zákl. přenesená",J103,0)</f>
        <v>0</v>
      </c>
      <c r="BH103" s="226">
        <f>IF(N103="sníž. přenesená",J103,0)</f>
        <v>0</v>
      </c>
      <c r="BI103" s="226">
        <f>IF(N103="nulová",J103,0)</f>
        <v>0</v>
      </c>
      <c r="BJ103" s="19" t="s">
        <v>79</v>
      </c>
      <c r="BK103" s="226">
        <f>ROUND(I103*H103,2)</f>
        <v>0</v>
      </c>
      <c r="BL103" s="19" t="s">
        <v>159</v>
      </c>
      <c r="BM103" s="225" t="s">
        <v>160</v>
      </c>
    </row>
    <row r="104" s="2" customFormat="1">
      <c r="A104" s="40"/>
      <c r="B104" s="41"/>
      <c r="C104" s="42"/>
      <c r="D104" s="227" t="s">
        <v>161</v>
      </c>
      <c r="E104" s="42"/>
      <c r="F104" s="228" t="s">
        <v>162</v>
      </c>
      <c r="G104" s="42"/>
      <c r="H104" s="42"/>
      <c r="I104" s="229"/>
      <c r="J104" s="42"/>
      <c r="K104" s="42"/>
      <c r="L104" s="46"/>
      <c r="M104" s="230"/>
      <c r="N104" s="231"/>
      <c r="O104" s="86"/>
      <c r="P104" s="86"/>
      <c r="Q104" s="86"/>
      <c r="R104" s="86"/>
      <c r="S104" s="86"/>
      <c r="T104" s="87"/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T104" s="19" t="s">
        <v>161</v>
      </c>
      <c r="AU104" s="19" t="s">
        <v>81</v>
      </c>
    </row>
    <row r="105" s="13" customFormat="1">
      <c r="A105" s="13"/>
      <c r="B105" s="232"/>
      <c r="C105" s="233"/>
      <c r="D105" s="234" t="s">
        <v>163</v>
      </c>
      <c r="E105" s="235" t="s">
        <v>19</v>
      </c>
      <c r="F105" s="236" t="s">
        <v>164</v>
      </c>
      <c r="G105" s="233"/>
      <c r="H105" s="235" t="s">
        <v>19</v>
      </c>
      <c r="I105" s="237"/>
      <c r="J105" s="233"/>
      <c r="K105" s="233"/>
      <c r="L105" s="238"/>
      <c r="M105" s="239"/>
      <c r="N105" s="240"/>
      <c r="O105" s="240"/>
      <c r="P105" s="240"/>
      <c r="Q105" s="240"/>
      <c r="R105" s="240"/>
      <c r="S105" s="240"/>
      <c r="T105" s="241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T105" s="242" t="s">
        <v>163</v>
      </c>
      <c r="AU105" s="242" t="s">
        <v>81</v>
      </c>
      <c r="AV105" s="13" t="s">
        <v>79</v>
      </c>
      <c r="AW105" s="13" t="s">
        <v>33</v>
      </c>
      <c r="AX105" s="13" t="s">
        <v>72</v>
      </c>
      <c r="AY105" s="242" t="s">
        <v>152</v>
      </c>
    </row>
    <row r="106" s="14" customFormat="1">
      <c r="A106" s="14"/>
      <c r="B106" s="243"/>
      <c r="C106" s="244"/>
      <c r="D106" s="234" t="s">
        <v>163</v>
      </c>
      <c r="E106" s="245" t="s">
        <v>19</v>
      </c>
      <c r="F106" s="246" t="s">
        <v>79</v>
      </c>
      <c r="G106" s="244"/>
      <c r="H106" s="247">
        <v>1</v>
      </c>
      <c r="I106" s="248"/>
      <c r="J106" s="244"/>
      <c r="K106" s="244"/>
      <c r="L106" s="249"/>
      <c r="M106" s="250"/>
      <c r="N106" s="251"/>
      <c r="O106" s="251"/>
      <c r="P106" s="251"/>
      <c r="Q106" s="251"/>
      <c r="R106" s="251"/>
      <c r="S106" s="251"/>
      <c r="T106" s="252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T106" s="253" t="s">
        <v>163</v>
      </c>
      <c r="AU106" s="253" t="s">
        <v>81</v>
      </c>
      <c r="AV106" s="14" t="s">
        <v>81</v>
      </c>
      <c r="AW106" s="14" t="s">
        <v>33</v>
      </c>
      <c r="AX106" s="14" t="s">
        <v>79</v>
      </c>
      <c r="AY106" s="253" t="s">
        <v>152</v>
      </c>
    </row>
    <row r="107" s="2" customFormat="1" ht="16.5" customHeight="1">
      <c r="A107" s="40"/>
      <c r="B107" s="41"/>
      <c r="C107" s="214" t="s">
        <v>81</v>
      </c>
      <c r="D107" s="214" t="s">
        <v>154</v>
      </c>
      <c r="E107" s="215" t="s">
        <v>166</v>
      </c>
      <c r="F107" s="216" t="s">
        <v>167</v>
      </c>
      <c r="G107" s="217" t="s">
        <v>157</v>
      </c>
      <c r="H107" s="218">
        <v>1</v>
      </c>
      <c r="I107" s="219"/>
      <c r="J107" s="220">
        <f>ROUND(I107*H107,2)</f>
        <v>0</v>
      </c>
      <c r="K107" s="216" t="s">
        <v>158</v>
      </c>
      <c r="L107" s="46"/>
      <c r="M107" s="221" t="s">
        <v>19</v>
      </c>
      <c r="N107" s="222" t="s">
        <v>43</v>
      </c>
      <c r="O107" s="86"/>
      <c r="P107" s="223">
        <f>O107*H107</f>
        <v>0</v>
      </c>
      <c r="Q107" s="223">
        <v>0</v>
      </c>
      <c r="R107" s="223">
        <f>Q107*H107</f>
        <v>0</v>
      </c>
      <c r="S107" s="223">
        <v>0</v>
      </c>
      <c r="T107" s="224">
        <f>S107*H107</f>
        <v>0</v>
      </c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R107" s="225" t="s">
        <v>159</v>
      </c>
      <c r="AT107" s="225" t="s">
        <v>154</v>
      </c>
      <c r="AU107" s="225" t="s">
        <v>81</v>
      </c>
      <c r="AY107" s="19" t="s">
        <v>152</v>
      </c>
      <c r="BE107" s="226">
        <f>IF(N107="základní",J107,0)</f>
        <v>0</v>
      </c>
      <c r="BF107" s="226">
        <f>IF(N107="snížená",J107,0)</f>
        <v>0</v>
      </c>
      <c r="BG107" s="226">
        <f>IF(N107="zákl. přenesená",J107,0)</f>
        <v>0</v>
      </c>
      <c r="BH107" s="226">
        <f>IF(N107="sníž. přenesená",J107,0)</f>
        <v>0</v>
      </c>
      <c r="BI107" s="226">
        <f>IF(N107="nulová",J107,0)</f>
        <v>0</v>
      </c>
      <c r="BJ107" s="19" t="s">
        <v>79</v>
      </c>
      <c r="BK107" s="226">
        <f>ROUND(I107*H107,2)</f>
        <v>0</v>
      </c>
      <c r="BL107" s="19" t="s">
        <v>159</v>
      </c>
      <c r="BM107" s="225" t="s">
        <v>168</v>
      </c>
    </row>
    <row r="108" s="2" customFormat="1">
      <c r="A108" s="40"/>
      <c r="B108" s="41"/>
      <c r="C108" s="42"/>
      <c r="D108" s="227" t="s">
        <v>161</v>
      </c>
      <c r="E108" s="42"/>
      <c r="F108" s="228" t="s">
        <v>169</v>
      </c>
      <c r="G108" s="42"/>
      <c r="H108" s="42"/>
      <c r="I108" s="229"/>
      <c r="J108" s="42"/>
      <c r="K108" s="42"/>
      <c r="L108" s="46"/>
      <c r="M108" s="230"/>
      <c r="N108" s="231"/>
      <c r="O108" s="86"/>
      <c r="P108" s="86"/>
      <c r="Q108" s="86"/>
      <c r="R108" s="86"/>
      <c r="S108" s="86"/>
      <c r="T108" s="87"/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T108" s="19" t="s">
        <v>161</v>
      </c>
      <c r="AU108" s="19" t="s">
        <v>81</v>
      </c>
    </row>
    <row r="109" s="13" customFormat="1">
      <c r="A109" s="13"/>
      <c r="B109" s="232"/>
      <c r="C109" s="233"/>
      <c r="D109" s="234" t="s">
        <v>163</v>
      </c>
      <c r="E109" s="235" t="s">
        <v>19</v>
      </c>
      <c r="F109" s="236" t="s">
        <v>164</v>
      </c>
      <c r="G109" s="233"/>
      <c r="H109" s="235" t="s">
        <v>19</v>
      </c>
      <c r="I109" s="237"/>
      <c r="J109" s="233"/>
      <c r="K109" s="233"/>
      <c r="L109" s="238"/>
      <c r="M109" s="239"/>
      <c r="N109" s="240"/>
      <c r="O109" s="240"/>
      <c r="P109" s="240"/>
      <c r="Q109" s="240"/>
      <c r="R109" s="240"/>
      <c r="S109" s="240"/>
      <c r="T109" s="241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T109" s="242" t="s">
        <v>163</v>
      </c>
      <c r="AU109" s="242" t="s">
        <v>81</v>
      </c>
      <c r="AV109" s="13" t="s">
        <v>79</v>
      </c>
      <c r="AW109" s="13" t="s">
        <v>33</v>
      </c>
      <c r="AX109" s="13" t="s">
        <v>72</v>
      </c>
      <c r="AY109" s="242" t="s">
        <v>152</v>
      </c>
    </row>
    <row r="110" s="14" customFormat="1">
      <c r="A110" s="14"/>
      <c r="B110" s="243"/>
      <c r="C110" s="244"/>
      <c r="D110" s="234" t="s">
        <v>163</v>
      </c>
      <c r="E110" s="245" t="s">
        <v>19</v>
      </c>
      <c r="F110" s="246" t="s">
        <v>79</v>
      </c>
      <c r="G110" s="244"/>
      <c r="H110" s="247">
        <v>1</v>
      </c>
      <c r="I110" s="248"/>
      <c r="J110" s="244"/>
      <c r="K110" s="244"/>
      <c r="L110" s="249"/>
      <c r="M110" s="250"/>
      <c r="N110" s="251"/>
      <c r="O110" s="251"/>
      <c r="P110" s="251"/>
      <c r="Q110" s="251"/>
      <c r="R110" s="251"/>
      <c r="S110" s="251"/>
      <c r="T110" s="252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T110" s="253" t="s">
        <v>163</v>
      </c>
      <c r="AU110" s="253" t="s">
        <v>81</v>
      </c>
      <c r="AV110" s="14" t="s">
        <v>81</v>
      </c>
      <c r="AW110" s="14" t="s">
        <v>33</v>
      </c>
      <c r="AX110" s="14" t="s">
        <v>79</v>
      </c>
      <c r="AY110" s="253" t="s">
        <v>152</v>
      </c>
    </row>
    <row r="111" s="2" customFormat="1" ht="37.8" customHeight="1">
      <c r="A111" s="40"/>
      <c r="B111" s="41"/>
      <c r="C111" s="214" t="s">
        <v>170</v>
      </c>
      <c r="D111" s="214" t="s">
        <v>154</v>
      </c>
      <c r="E111" s="215" t="s">
        <v>180</v>
      </c>
      <c r="F111" s="216" t="s">
        <v>181</v>
      </c>
      <c r="G111" s="217" t="s">
        <v>182</v>
      </c>
      <c r="H111" s="218">
        <v>7.5</v>
      </c>
      <c r="I111" s="219"/>
      <c r="J111" s="220">
        <f>ROUND(I111*H111,2)</f>
        <v>0</v>
      </c>
      <c r="K111" s="216" t="s">
        <v>158</v>
      </c>
      <c r="L111" s="46"/>
      <c r="M111" s="221" t="s">
        <v>19</v>
      </c>
      <c r="N111" s="222" t="s">
        <v>43</v>
      </c>
      <c r="O111" s="86"/>
      <c r="P111" s="223">
        <f>O111*H111</f>
        <v>0</v>
      </c>
      <c r="Q111" s="223">
        <v>0</v>
      </c>
      <c r="R111" s="223">
        <f>Q111*H111</f>
        <v>0</v>
      </c>
      <c r="S111" s="223">
        <v>0.26000000000000001</v>
      </c>
      <c r="T111" s="224">
        <f>S111*H111</f>
        <v>1.9500000000000002</v>
      </c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R111" s="225" t="s">
        <v>159</v>
      </c>
      <c r="AT111" s="225" t="s">
        <v>154</v>
      </c>
      <c r="AU111" s="225" t="s">
        <v>81</v>
      </c>
      <c r="AY111" s="19" t="s">
        <v>152</v>
      </c>
      <c r="BE111" s="226">
        <f>IF(N111="základní",J111,0)</f>
        <v>0</v>
      </c>
      <c r="BF111" s="226">
        <f>IF(N111="snížená",J111,0)</f>
        <v>0</v>
      </c>
      <c r="BG111" s="226">
        <f>IF(N111="zákl. přenesená",J111,0)</f>
        <v>0</v>
      </c>
      <c r="BH111" s="226">
        <f>IF(N111="sníž. přenesená",J111,0)</f>
        <v>0</v>
      </c>
      <c r="BI111" s="226">
        <f>IF(N111="nulová",J111,0)</f>
        <v>0</v>
      </c>
      <c r="BJ111" s="19" t="s">
        <v>79</v>
      </c>
      <c r="BK111" s="226">
        <f>ROUND(I111*H111,2)</f>
        <v>0</v>
      </c>
      <c r="BL111" s="19" t="s">
        <v>159</v>
      </c>
      <c r="BM111" s="225" t="s">
        <v>183</v>
      </c>
    </row>
    <row r="112" s="2" customFormat="1">
      <c r="A112" s="40"/>
      <c r="B112" s="41"/>
      <c r="C112" s="42"/>
      <c r="D112" s="227" t="s">
        <v>161</v>
      </c>
      <c r="E112" s="42"/>
      <c r="F112" s="228" t="s">
        <v>184</v>
      </c>
      <c r="G112" s="42"/>
      <c r="H112" s="42"/>
      <c r="I112" s="229"/>
      <c r="J112" s="42"/>
      <c r="K112" s="42"/>
      <c r="L112" s="46"/>
      <c r="M112" s="230"/>
      <c r="N112" s="231"/>
      <c r="O112" s="86"/>
      <c r="P112" s="86"/>
      <c r="Q112" s="86"/>
      <c r="R112" s="86"/>
      <c r="S112" s="86"/>
      <c r="T112" s="87"/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T112" s="19" t="s">
        <v>161</v>
      </c>
      <c r="AU112" s="19" t="s">
        <v>81</v>
      </c>
    </row>
    <row r="113" s="13" customFormat="1">
      <c r="A113" s="13"/>
      <c r="B113" s="232"/>
      <c r="C113" s="233"/>
      <c r="D113" s="234" t="s">
        <v>163</v>
      </c>
      <c r="E113" s="235" t="s">
        <v>19</v>
      </c>
      <c r="F113" s="236" t="s">
        <v>185</v>
      </c>
      <c r="G113" s="233"/>
      <c r="H113" s="235" t="s">
        <v>19</v>
      </c>
      <c r="I113" s="237"/>
      <c r="J113" s="233"/>
      <c r="K113" s="233"/>
      <c r="L113" s="238"/>
      <c r="M113" s="239"/>
      <c r="N113" s="240"/>
      <c r="O113" s="240"/>
      <c r="P113" s="240"/>
      <c r="Q113" s="240"/>
      <c r="R113" s="240"/>
      <c r="S113" s="240"/>
      <c r="T113" s="241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T113" s="242" t="s">
        <v>163</v>
      </c>
      <c r="AU113" s="242" t="s">
        <v>81</v>
      </c>
      <c r="AV113" s="13" t="s">
        <v>79</v>
      </c>
      <c r="AW113" s="13" t="s">
        <v>33</v>
      </c>
      <c r="AX113" s="13" t="s">
        <v>72</v>
      </c>
      <c r="AY113" s="242" t="s">
        <v>152</v>
      </c>
    </row>
    <row r="114" s="14" customFormat="1">
      <c r="A114" s="14"/>
      <c r="B114" s="243"/>
      <c r="C114" s="244"/>
      <c r="D114" s="234" t="s">
        <v>163</v>
      </c>
      <c r="E114" s="245" t="s">
        <v>19</v>
      </c>
      <c r="F114" s="246" t="s">
        <v>1370</v>
      </c>
      <c r="G114" s="244"/>
      <c r="H114" s="247">
        <v>7.5</v>
      </c>
      <c r="I114" s="248"/>
      <c r="J114" s="244"/>
      <c r="K114" s="244"/>
      <c r="L114" s="249"/>
      <c r="M114" s="250"/>
      <c r="N114" s="251"/>
      <c r="O114" s="251"/>
      <c r="P114" s="251"/>
      <c r="Q114" s="251"/>
      <c r="R114" s="251"/>
      <c r="S114" s="251"/>
      <c r="T114" s="252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T114" s="253" t="s">
        <v>163</v>
      </c>
      <c r="AU114" s="253" t="s">
        <v>81</v>
      </c>
      <c r="AV114" s="14" t="s">
        <v>81</v>
      </c>
      <c r="AW114" s="14" t="s">
        <v>33</v>
      </c>
      <c r="AX114" s="14" t="s">
        <v>79</v>
      </c>
      <c r="AY114" s="253" t="s">
        <v>152</v>
      </c>
    </row>
    <row r="115" s="2" customFormat="1" ht="37.8" customHeight="1">
      <c r="A115" s="40"/>
      <c r="B115" s="41"/>
      <c r="C115" s="214" t="s">
        <v>159</v>
      </c>
      <c r="D115" s="214" t="s">
        <v>154</v>
      </c>
      <c r="E115" s="215" t="s">
        <v>1371</v>
      </c>
      <c r="F115" s="216" t="s">
        <v>1372</v>
      </c>
      <c r="G115" s="217" t="s">
        <v>182</v>
      </c>
      <c r="H115" s="218">
        <v>7.5</v>
      </c>
      <c r="I115" s="219"/>
      <c r="J115" s="220">
        <f>ROUND(I115*H115,2)</f>
        <v>0</v>
      </c>
      <c r="K115" s="216" t="s">
        <v>158</v>
      </c>
      <c r="L115" s="46"/>
      <c r="M115" s="221" t="s">
        <v>19</v>
      </c>
      <c r="N115" s="222" t="s">
        <v>43</v>
      </c>
      <c r="O115" s="86"/>
      <c r="P115" s="223">
        <f>O115*H115</f>
        <v>0</v>
      </c>
      <c r="Q115" s="223">
        <v>0</v>
      </c>
      <c r="R115" s="223">
        <f>Q115*H115</f>
        <v>0</v>
      </c>
      <c r="S115" s="223">
        <v>0.28999999999999998</v>
      </c>
      <c r="T115" s="224">
        <f>S115*H115</f>
        <v>2.1749999999999998</v>
      </c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R115" s="225" t="s">
        <v>159</v>
      </c>
      <c r="AT115" s="225" t="s">
        <v>154</v>
      </c>
      <c r="AU115" s="225" t="s">
        <v>81</v>
      </c>
      <c r="AY115" s="19" t="s">
        <v>152</v>
      </c>
      <c r="BE115" s="226">
        <f>IF(N115="základní",J115,0)</f>
        <v>0</v>
      </c>
      <c r="BF115" s="226">
        <f>IF(N115="snížená",J115,0)</f>
        <v>0</v>
      </c>
      <c r="BG115" s="226">
        <f>IF(N115="zákl. přenesená",J115,0)</f>
        <v>0</v>
      </c>
      <c r="BH115" s="226">
        <f>IF(N115="sníž. přenesená",J115,0)</f>
        <v>0</v>
      </c>
      <c r="BI115" s="226">
        <f>IF(N115="nulová",J115,0)</f>
        <v>0</v>
      </c>
      <c r="BJ115" s="19" t="s">
        <v>79</v>
      </c>
      <c r="BK115" s="226">
        <f>ROUND(I115*H115,2)</f>
        <v>0</v>
      </c>
      <c r="BL115" s="19" t="s">
        <v>159</v>
      </c>
      <c r="BM115" s="225" t="s">
        <v>1373</v>
      </c>
    </row>
    <row r="116" s="2" customFormat="1">
      <c r="A116" s="40"/>
      <c r="B116" s="41"/>
      <c r="C116" s="42"/>
      <c r="D116" s="227" t="s">
        <v>161</v>
      </c>
      <c r="E116" s="42"/>
      <c r="F116" s="228" t="s">
        <v>1374</v>
      </c>
      <c r="G116" s="42"/>
      <c r="H116" s="42"/>
      <c r="I116" s="229"/>
      <c r="J116" s="42"/>
      <c r="K116" s="42"/>
      <c r="L116" s="46"/>
      <c r="M116" s="230"/>
      <c r="N116" s="231"/>
      <c r="O116" s="86"/>
      <c r="P116" s="86"/>
      <c r="Q116" s="86"/>
      <c r="R116" s="86"/>
      <c r="S116" s="86"/>
      <c r="T116" s="87"/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T116" s="19" t="s">
        <v>161</v>
      </c>
      <c r="AU116" s="19" t="s">
        <v>81</v>
      </c>
    </row>
    <row r="117" s="13" customFormat="1">
      <c r="A117" s="13"/>
      <c r="B117" s="232"/>
      <c r="C117" s="233"/>
      <c r="D117" s="234" t="s">
        <v>163</v>
      </c>
      <c r="E117" s="235" t="s">
        <v>19</v>
      </c>
      <c r="F117" s="236" t="s">
        <v>185</v>
      </c>
      <c r="G117" s="233"/>
      <c r="H117" s="235" t="s">
        <v>19</v>
      </c>
      <c r="I117" s="237"/>
      <c r="J117" s="233"/>
      <c r="K117" s="233"/>
      <c r="L117" s="238"/>
      <c r="M117" s="239"/>
      <c r="N117" s="240"/>
      <c r="O117" s="240"/>
      <c r="P117" s="240"/>
      <c r="Q117" s="240"/>
      <c r="R117" s="240"/>
      <c r="S117" s="240"/>
      <c r="T117" s="241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T117" s="242" t="s">
        <v>163</v>
      </c>
      <c r="AU117" s="242" t="s">
        <v>81</v>
      </c>
      <c r="AV117" s="13" t="s">
        <v>79</v>
      </c>
      <c r="AW117" s="13" t="s">
        <v>33</v>
      </c>
      <c r="AX117" s="13" t="s">
        <v>72</v>
      </c>
      <c r="AY117" s="242" t="s">
        <v>152</v>
      </c>
    </row>
    <row r="118" s="14" customFormat="1">
      <c r="A118" s="14"/>
      <c r="B118" s="243"/>
      <c r="C118" s="244"/>
      <c r="D118" s="234" t="s">
        <v>163</v>
      </c>
      <c r="E118" s="245" t="s">
        <v>19</v>
      </c>
      <c r="F118" s="246" t="s">
        <v>1370</v>
      </c>
      <c r="G118" s="244"/>
      <c r="H118" s="247">
        <v>7.5</v>
      </c>
      <c r="I118" s="248"/>
      <c r="J118" s="244"/>
      <c r="K118" s="244"/>
      <c r="L118" s="249"/>
      <c r="M118" s="250"/>
      <c r="N118" s="251"/>
      <c r="O118" s="251"/>
      <c r="P118" s="251"/>
      <c r="Q118" s="251"/>
      <c r="R118" s="251"/>
      <c r="S118" s="251"/>
      <c r="T118" s="252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T118" s="253" t="s">
        <v>163</v>
      </c>
      <c r="AU118" s="253" t="s">
        <v>81</v>
      </c>
      <c r="AV118" s="14" t="s">
        <v>81</v>
      </c>
      <c r="AW118" s="14" t="s">
        <v>33</v>
      </c>
      <c r="AX118" s="14" t="s">
        <v>79</v>
      </c>
      <c r="AY118" s="253" t="s">
        <v>152</v>
      </c>
    </row>
    <row r="119" s="2" customFormat="1" ht="37.8" customHeight="1">
      <c r="A119" s="40"/>
      <c r="B119" s="41"/>
      <c r="C119" s="214" t="s">
        <v>179</v>
      </c>
      <c r="D119" s="214" t="s">
        <v>154</v>
      </c>
      <c r="E119" s="215" t="s">
        <v>205</v>
      </c>
      <c r="F119" s="216" t="s">
        <v>206</v>
      </c>
      <c r="G119" s="217" t="s">
        <v>182</v>
      </c>
      <c r="H119" s="218">
        <v>185</v>
      </c>
      <c r="I119" s="219"/>
      <c r="J119" s="220">
        <f>ROUND(I119*H119,2)</f>
        <v>0</v>
      </c>
      <c r="K119" s="216" t="s">
        <v>158</v>
      </c>
      <c r="L119" s="46"/>
      <c r="M119" s="221" t="s">
        <v>19</v>
      </c>
      <c r="N119" s="222" t="s">
        <v>43</v>
      </c>
      <c r="O119" s="86"/>
      <c r="P119" s="223">
        <f>O119*H119</f>
        <v>0</v>
      </c>
      <c r="Q119" s="223">
        <v>0</v>
      </c>
      <c r="R119" s="223">
        <f>Q119*H119</f>
        <v>0</v>
      </c>
      <c r="S119" s="223">
        <v>0.44</v>
      </c>
      <c r="T119" s="224">
        <f>S119*H119</f>
        <v>81.400000000000006</v>
      </c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R119" s="225" t="s">
        <v>159</v>
      </c>
      <c r="AT119" s="225" t="s">
        <v>154</v>
      </c>
      <c r="AU119" s="225" t="s">
        <v>81</v>
      </c>
      <c r="AY119" s="19" t="s">
        <v>152</v>
      </c>
      <c r="BE119" s="226">
        <f>IF(N119="základní",J119,0)</f>
        <v>0</v>
      </c>
      <c r="BF119" s="226">
        <f>IF(N119="snížená",J119,0)</f>
        <v>0</v>
      </c>
      <c r="BG119" s="226">
        <f>IF(N119="zákl. přenesená",J119,0)</f>
        <v>0</v>
      </c>
      <c r="BH119" s="226">
        <f>IF(N119="sníž. přenesená",J119,0)</f>
        <v>0</v>
      </c>
      <c r="BI119" s="226">
        <f>IF(N119="nulová",J119,0)</f>
        <v>0</v>
      </c>
      <c r="BJ119" s="19" t="s">
        <v>79</v>
      </c>
      <c r="BK119" s="226">
        <f>ROUND(I119*H119,2)</f>
        <v>0</v>
      </c>
      <c r="BL119" s="19" t="s">
        <v>159</v>
      </c>
      <c r="BM119" s="225" t="s">
        <v>207</v>
      </c>
    </row>
    <row r="120" s="2" customFormat="1">
      <c r="A120" s="40"/>
      <c r="B120" s="41"/>
      <c r="C120" s="42"/>
      <c r="D120" s="227" t="s">
        <v>161</v>
      </c>
      <c r="E120" s="42"/>
      <c r="F120" s="228" t="s">
        <v>208</v>
      </c>
      <c r="G120" s="42"/>
      <c r="H120" s="42"/>
      <c r="I120" s="229"/>
      <c r="J120" s="42"/>
      <c r="K120" s="42"/>
      <c r="L120" s="46"/>
      <c r="M120" s="230"/>
      <c r="N120" s="231"/>
      <c r="O120" s="86"/>
      <c r="P120" s="86"/>
      <c r="Q120" s="86"/>
      <c r="R120" s="86"/>
      <c r="S120" s="86"/>
      <c r="T120" s="87"/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T120" s="19" t="s">
        <v>161</v>
      </c>
      <c r="AU120" s="19" t="s">
        <v>81</v>
      </c>
    </row>
    <row r="121" s="13" customFormat="1">
      <c r="A121" s="13"/>
      <c r="B121" s="232"/>
      <c r="C121" s="233"/>
      <c r="D121" s="234" t="s">
        <v>163</v>
      </c>
      <c r="E121" s="235" t="s">
        <v>19</v>
      </c>
      <c r="F121" s="236" t="s">
        <v>209</v>
      </c>
      <c r="G121" s="233"/>
      <c r="H121" s="235" t="s">
        <v>19</v>
      </c>
      <c r="I121" s="237"/>
      <c r="J121" s="233"/>
      <c r="K121" s="233"/>
      <c r="L121" s="238"/>
      <c r="M121" s="239"/>
      <c r="N121" s="240"/>
      <c r="O121" s="240"/>
      <c r="P121" s="240"/>
      <c r="Q121" s="240"/>
      <c r="R121" s="240"/>
      <c r="S121" s="240"/>
      <c r="T121" s="241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T121" s="242" t="s">
        <v>163</v>
      </c>
      <c r="AU121" s="242" t="s">
        <v>81</v>
      </c>
      <c r="AV121" s="13" t="s">
        <v>79</v>
      </c>
      <c r="AW121" s="13" t="s">
        <v>33</v>
      </c>
      <c r="AX121" s="13" t="s">
        <v>72</v>
      </c>
      <c r="AY121" s="242" t="s">
        <v>152</v>
      </c>
    </row>
    <row r="122" s="14" customFormat="1">
      <c r="A122" s="14"/>
      <c r="B122" s="243"/>
      <c r="C122" s="244"/>
      <c r="D122" s="234" t="s">
        <v>163</v>
      </c>
      <c r="E122" s="245" t="s">
        <v>19</v>
      </c>
      <c r="F122" s="246" t="s">
        <v>1375</v>
      </c>
      <c r="G122" s="244"/>
      <c r="H122" s="247">
        <v>180</v>
      </c>
      <c r="I122" s="248"/>
      <c r="J122" s="244"/>
      <c r="K122" s="244"/>
      <c r="L122" s="249"/>
      <c r="M122" s="250"/>
      <c r="N122" s="251"/>
      <c r="O122" s="251"/>
      <c r="P122" s="251"/>
      <c r="Q122" s="251"/>
      <c r="R122" s="251"/>
      <c r="S122" s="251"/>
      <c r="T122" s="252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T122" s="253" t="s">
        <v>163</v>
      </c>
      <c r="AU122" s="253" t="s">
        <v>81</v>
      </c>
      <c r="AV122" s="14" t="s">
        <v>81</v>
      </c>
      <c r="AW122" s="14" t="s">
        <v>33</v>
      </c>
      <c r="AX122" s="14" t="s">
        <v>72</v>
      </c>
      <c r="AY122" s="253" t="s">
        <v>152</v>
      </c>
    </row>
    <row r="123" s="13" customFormat="1">
      <c r="A123" s="13"/>
      <c r="B123" s="232"/>
      <c r="C123" s="233"/>
      <c r="D123" s="234" t="s">
        <v>163</v>
      </c>
      <c r="E123" s="235" t="s">
        <v>19</v>
      </c>
      <c r="F123" s="236" t="s">
        <v>211</v>
      </c>
      <c r="G123" s="233"/>
      <c r="H123" s="235" t="s">
        <v>19</v>
      </c>
      <c r="I123" s="237"/>
      <c r="J123" s="233"/>
      <c r="K123" s="233"/>
      <c r="L123" s="238"/>
      <c r="M123" s="239"/>
      <c r="N123" s="240"/>
      <c r="O123" s="240"/>
      <c r="P123" s="240"/>
      <c r="Q123" s="240"/>
      <c r="R123" s="240"/>
      <c r="S123" s="240"/>
      <c r="T123" s="241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T123" s="242" t="s">
        <v>163</v>
      </c>
      <c r="AU123" s="242" t="s">
        <v>81</v>
      </c>
      <c r="AV123" s="13" t="s">
        <v>79</v>
      </c>
      <c r="AW123" s="13" t="s">
        <v>33</v>
      </c>
      <c r="AX123" s="13" t="s">
        <v>72</v>
      </c>
      <c r="AY123" s="242" t="s">
        <v>152</v>
      </c>
    </row>
    <row r="124" s="14" customFormat="1">
      <c r="A124" s="14"/>
      <c r="B124" s="243"/>
      <c r="C124" s="244"/>
      <c r="D124" s="234" t="s">
        <v>163</v>
      </c>
      <c r="E124" s="245" t="s">
        <v>19</v>
      </c>
      <c r="F124" s="246" t="s">
        <v>179</v>
      </c>
      <c r="G124" s="244"/>
      <c r="H124" s="247">
        <v>5</v>
      </c>
      <c r="I124" s="248"/>
      <c r="J124" s="244"/>
      <c r="K124" s="244"/>
      <c r="L124" s="249"/>
      <c r="M124" s="250"/>
      <c r="N124" s="251"/>
      <c r="O124" s="251"/>
      <c r="P124" s="251"/>
      <c r="Q124" s="251"/>
      <c r="R124" s="251"/>
      <c r="S124" s="251"/>
      <c r="T124" s="252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T124" s="253" t="s">
        <v>163</v>
      </c>
      <c r="AU124" s="253" t="s">
        <v>81</v>
      </c>
      <c r="AV124" s="14" t="s">
        <v>81</v>
      </c>
      <c r="AW124" s="14" t="s">
        <v>33</v>
      </c>
      <c r="AX124" s="14" t="s">
        <v>72</v>
      </c>
      <c r="AY124" s="253" t="s">
        <v>152</v>
      </c>
    </row>
    <row r="125" s="15" customFormat="1">
      <c r="A125" s="15"/>
      <c r="B125" s="254"/>
      <c r="C125" s="255"/>
      <c r="D125" s="234" t="s">
        <v>163</v>
      </c>
      <c r="E125" s="256" t="s">
        <v>19</v>
      </c>
      <c r="F125" s="257" t="s">
        <v>212</v>
      </c>
      <c r="G125" s="255"/>
      <c r="H125" s="258">
        <v>185</v>
      </c>
      <c r="I125" s="259"/>
      <c r="J125" s="255"/>
      <c r="K125" s="255"/>
      <c r="L125" s="260"/>
      <c r="M125" s="261"/>
      <c r="N125" s="262"/>
      <c r="O125" s="262"/>
      <c r="P125" s="262"/>
      <c r="Q125" s="262"/>
      <c r="R125" s="262"/>
      <c r="S125" s="262"/>
      <c r="T125" s="263"/>
      <c r="U125" s="15"/>
      <c r="V125" s="15"/>
      <c r="W125" s="15"/>
      <c r="X125" s="15"/>
      <c r="Y125" s="15"/>
      <c r="Z125" s="15"/>
      <c r="AA125" s="15"/>
      <c r="AB125" s="15"/>
      <c r="AC125" s="15"/>
      <c r="AD125" s="15"/>
      <c r="AE125" s="15"/>
      <c r="AT125" s="264" t="s">
        <v>163</v>
      </c>
      <c r="AU125" s="264" t="s">
        <v>81</v>
      </c>
      <c r="AV125" s="15" t="s">
        <v>159</v>
      </c>
      <c r="AW125" s="15" t="s">
        <v>33</v>
      </c>
      <c r="AX125" s="15" t="s">
        <v>79</v>
      </c>
      <c r="AY125" s="264" t="s">
        <v>152</v>
      </c>
    </row>
    <row r="126" s="2" customFormat="1" ht="33" customHeight="1">
      <c r="A126" s="40"/>
      <c r="B126" s="41"/>
      <c r="C126" s="214" t="s">
        <v>187</v>
      </c>
      <c r="D126" s="214" t="s">
        <v>154</v>
      </c>
      <c r="E126" s="215" t="s">
        <v>214</v>
      </c>
      <c r="F126" s="216" t="s">
        <v>215</v>
      </c>
      <c r="G126" s="217" t="s">
        <v>182</v>
      </c>
      <c r="H126" s="218">
        <v>3</v>
      </c>
      <c r="I126" s="219"/>
      <c r="J126" s="220">
        <f>ROUND(I126*H126,2)</f>
        <v>0</v>
      </c>
      <c r="K126" s="216" t="s">
        <v>158</v>
      </c>
      <c r="L126" s="46"/>
      <c r="M126" s="221" t="s">
        <v>19</v>
      </c>
      <c r="N126" s="222" t="s">
        <v>43</v>
      </c>
      <c r="O126" s="86"/>
      <c r="P126" s="223">
        <f>O126*H126</f>
        <v>0</v>
      </c>
      <c r="Q126" s="223">
        <v>0</v>
      </c>
      <c r="R126" s="223">
        <f>Q126*H126</f>
        <v>0</v>
      </c>
      <c r="S126" s="223">
        <v>0.625</v>
      </c>
      <c r="T126" s="224">
        <f>S126*H126</f>
        <v>1.875</v>
      </c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R126" s="225" t="s">
        <v>159</v>
      </c>
      <c r="AT126" s="225" t="s">
        <v>154</v>
      </c>
      <c r="AU126" s="225" t="s">
        <v>81</v>
      </c>
      <c r="AY126" s="19" t="s">
        <v>152</v>
      </c>
      <c r="BE126" s="226">
        <f>IF(N126="základní",J126,0)</f>
        <v>0</v>
      </c>
      <c r="BF126" s="226">
        <f>IF(N126="snížená",J126,0)</f>
        <v>0</v>
      </c>
      <c r="BG126" s="226">
        <f>IF(N126="zákl. přenesená",J126,0)</f>
        <v>0</v>
      </c>
      <c r="BH126" s="226">
        <f>IF(N126="sníž. přenesená",J126,0)</f>
        <v>0</v>
      </c>
      <c r="BI126" s="226">
        <f>IF(N126="nulová",J126,0)</f>
        <v>0</v>
      </c>
      <c r="BJ126" s="19" t="s">
        <v>79</v>
      </c>
      <c r="BK126" s="226">
        <f>ROUND(I126*H126,2)</f>
        <v>0</v>
      </c>
      <c r="BL126" s="19" t="s">
        <v>159</v>
      </c>
      <c r="BM126" s="225" t="s">
        <v>216</v>
      </c>
    </row>
    <row r="127" s="2" customFormat="1">
      <c r="A127" s="40"/>
      <c r="B127" s="41"/>
      <c r="C127" s="42"/>
      <c r="D127" s="227" t="s">
        <v>161</v>
      </c>
      <c r="E127" s="42"/>
      <c r="F127" s="228" t="s">
        <v>217</v>
      </c>
      <c r="G127" s="42"/>
      <c r="H127" s="42"/>
      <c r="I127" s="229"/>
      <c r="J127" s="42"/>
      <c r="K127" s="42"/>
      <c r="L127" s="46"/>
      <c r="M127" s="230"/>
      <c r="N127" s="231"/>
      <c r="O127" s="86"/>
      <c r="P127" s="86"/>
      <c r="Q127" s="86"/>
      <c r="R127" s="86"/>
      <c r="S127" s="86"/>
      <c r="T127" s="87"/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T127" s="19" t="s">
        <v>161</v>
      </c>
      <c r="AU127" s="19" t="s">
        <v>81</v>
      </c>
    </row>
    <row r="128" s="13" customFormat="1">
      <c r="A128" s="13"/>
      <c r="B128" s="232"/>
      <c r="C128" s="233"/>
      <c r="D128" s="234" t="s">
        <v>163</v>
      </c>
      <c r="E128" s="235" t="s">
        <v>19</v>
      </c>
      <c r="F128" s="236" t="s">
        <v>218</v>
      </c>
      <c r="G128" s="233"/>
      <c r="H128" s="235" t="s">
        <v>19</v>
      </c>
      <c r="I128" s="237"/>
      <c r="J128" s="233"/>
      <c r="K128" s="233"/>
      <c r="L128" s="238"/>
      <c r="M128" s="239"/>
      <c r="N128" s="240"/>
      <c r="O128" s="240"/>
      <c r="P128" s="240"/>
      <c r="Q128" s="240"/>
      <c r="R128" s="240"/>
      <c r="S128" s="240"/>
      <c r="T128" s="241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242" t="s">
        <v>163</v>
      </c>
      <c r="AU128" s="242" t="s">
        <v>81</v>
      </c>
      <c r="AV128" s="13" t="s">
        <v>79</v>
      </c>
      <c r="AW128" s="13" t="s">
        <v>33</v>
      </c>
      <c r="AX128" s="13" t="s">
        <v>72</v>
      </c>
      <c r="AY128" s="242" t="s">
        <v>152</v>
      </c>
    </row>
    <row r="129" s="14" customFormat="1">
      <c r="A129" s="14"/>
      <c r="B129" s="243"/>
      <c r="C129" s="244"/>
      <c r="D129" s="234" t="s">
        <v>163</v>
      </c>
      <c r="E129" s="245" t="s">
        <v>19</v>
      </c>
      <c r="F129" s="246" t="s">
        <v>170</v>
      </c>
      <c r="G129" s="244"/>
      <c r="H129" s="247">
        <v>3</v>
      </c>
      <c r="I129" s="248"/>
      <c r="J129" s="244"/>
      <c r="K129" s="244"/>
      <c r="L129" s="249"/>
      <c r="M129" s="250"/>
      <c r="N129" s="251"/>
      <c r="O129" s="251"/>
      <c r="P129" s="251"/>
      <c r="Q129" s="251"/>
      <c r="R129" s="251"/>
      <c r="S129" s="251"/>
      <c r="T129" s="252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T129" s="253" t="s">
        <v>163</v>
      </c>
      <c r="AU129" s="253" t="s">
        <v>81</v>
      </c>
      <c r="AV129" s="14" t="s">
        <v>81</v>
      </c>
      <c r="AW129" s="14" t="s">
        <v>33</v>
      </c>
      <c r="AX129" s="14" t="s">
        <v>79</v>
      </c>
      <c r="AY129" s="253" t="s">
        <v>152</v>
      </c>
    </row>
    <row r="130" s="2" customFormat="1" ht="24.15" customHeight="1">
      <c r="A130" s="40"/>
      <c r="B130" s="41"/>
      <c r="C130" s="214" t="s">
        <v>192</v>
      </c>
      <c r="D130" s="214" t="s">
        <v>154</v>
      </c>
      <c r="E130" s="215" t="s">
        <v>225</v>
      </c>
      <c r="F130" s="216" t="s">
        <v>226</v>
      </c>
      <c r="G130" s="217" t="s">
        <v>227</v>
      </c>
      <c r="H130" s="218">
        <v>150</v>
      </c>
      <c r="I130" s="219"/>
      <c r="J130" s="220">
        <f>ROUND(I130*H130,2)</f>
        <v>0</v>
      </c>
      <c r="K130" s="216" t="s">
        <v>158</v>
      </c>
      <c r="L130" s="46"/>
      <c r="M130" s="221" t="s">
        <v>19</v>
      </c>
      <c r="N130" s="222" t="s">
        <v>43</v>
      </c>
      <c r="O130" s="86"/>
      <c r="P130" s="223">
        <f>O130*H130</f>
        <v>0</v>
      </c>
      <c r="Q130" s="223">
        <v>0</v>
      </c>
      <c r="R130" s="223">
        <f>Q130*H130</f>
        <v>0</v>
      </c>
      <c r="S130" s="223">
        <v>0.28999999999999998</v>
      </c>
      <c r="T130" s="224">
        <f>S130*H130</f>
        <v>43.5</v>
      </c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R130" s="225" t="s">
        <v>159</v>
      </c>
      <c r="AT130" s="225" t="s">
        <v>154</v>
      </c>
      <c r="AU130" s="225" t="s">
        <v>81</v>
      </c>
      <c r="AY130" s="19" t="s">
        <v>152</v>
      </c>
      <c r="BE130" s="226">
        <f>IF(N130="základní",J130,0)</f>
        <v>0</v>
      </c>
      <c r="BF130" s="226">
        <f>IF(N130="snížená",J130,0)</f>
        <v>0</v>
      </c>
      <c r="BG130" s="226">
        <f>IF(N130="zákl. přenesená",J130,0)</f>
        <v>0</v>
      </c>
      <c r="BH130" s="226">
        <f>IF(N130="sníž. přenesená",J130,0)</f>
        <v>0</v>
      </c>
      <c r="BI130" s="226">
        <f>IF(N130="nulová",J130,0)</f>
        <v>0</v>
      </c>
      <c r="BJ130" s="19" t="s">
        <v>79</v>
      </c>
      <c r="BK130" s="226">
        <f>ROUND(I130*H130,2)</f>
        <v>0</v>
      </c>
      <c r="BL130" s="19" t="s">
        <v>159</v>
      </c>
      <c r="BM130" s="225" t="s">
        <v>228</v>
      </c>
    </row>
    <row r="131" s="2" customFormat="1">
      <c r="A131" s="40"/>
      <c r="B131" s="41"/>
      <c r="C131" s="42"/>
      <c r="D131" s="227" t="s">
        <v>161</v>
      </c>
      <c r="E131" s="42"/>
      <c r="F131" s="228" t="s">
        <v>229</v>
      </c>
      <c r="G131" s="42"/>
      <c r="H131" s="42"/>
      <c r="I131" s="229"/>
      <c r="J131" s="42"/>
      <c r="K131" s="42"/>
      <c r="L131" s="46"/>
      <c r="M131" s="230"/>
      <c r="N131" s="231"/>
      <c r="O131" s="86"/>
      <c r="P131" s="86"/>
      <c r="Q131" s="86"/>
      <c r="R131" s="86"/>
      <c r="S131" s="86"/>
      <c r="T131" s="87"/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T131" s="19" t="s">
        <v>161</v>
      </c>
      <c r="AU131" s="19" t="s">
        <v>81</v>
      </c>
    </row>
    <row r="132" s="14" customFormat="1">
      <c r="A132" s="14"/>
      <c r="B132" s="243"/>
      <c r="C132" s="244"/>
      <c r="D132" s="234" t="s">
        <v>163</v>
      </c>
      <c r="E132" s="245" t="s">
        <v>19</v>
      </c>
      <c r="F132" s="246" t="s">
        <v>1376</v>
      </c>
      <c r="G132" s="244"/>
      <c r="H132" s="247">
        <v>150</v>
      </c>
      <c r="I132" s="248"/>
      <c r="J132" s="244"/>
      <c r="K132" s="244"/>
      <c r="L132" s="249"/>
      <c r="M132" s="250"/>
      <c r="N132" s="251"/>
      <c r="O132" s="251"/>
      <c r="P132" s="251"/>
      <c r="Q132" s="251"/>
      <c r="R132" s="251"/>
      <c r="S132" s="251"/>
      <c r="T132" s="252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T132" s="253" t="s">
        <v>163</v>
      </c>
      <c r="AU132" s="253" t="s">
        <v>81</v>
      </c>
      <c r="AV132" s="14" t="s">
        <v>81</v>
      </c>
      <c r="AW132" s="14" t="s">
        <v>33</v>
      </c>
      <c r="AX132" s="14" t="s">
        <v>79</v>
      </c>
      <c r="AY132" s="253" t="s">
        <v>152</v>
      </c>
    </row>
    <row r="133" s="2" customFormat="1" ht="16.5" customHeight="1">
      <c r="A133" s="40"/>
      <c r="B133" s="41"/>
      <c r="C133" s="214" t="s">
        <v>199</v>
      </c>
      <c r="D133" s="214" t="s">
        <v>154</v>
      </c>
      <c r="E133" s="215" t="s">
        <v>232</v>
      </c>
      <c r="F133" s="216" t="s">
        <v>233</v>
      </c>
      <c r="G133" s="217" t="s">
        <v>182</v>
      </c>
      <c r="H133" s="218">
        <v>139.5</v>
      </c>
      <c r="I133" s="219"/>
      <c r="J133" s="220">
        <f>ROUND(I133*H133,2)</f>
        <v>0</v>
      </c>
      <c r="K133" s="216" t="s">
        <v>158</v>
      </c>
      <c r="L133" s="46"/>
      <c r="M133" s="221" t="s">
        <v>19</v>
      </c>
      <c r="N133" s="222" t="s">
        <v>43</v>
      </c>
      <c r="O133" s="86"/>
      <c r="P133" s="223">
        <f>O133*H133</f>
        <v>0</v>
      </c>
      <c r="Q133" s="223">
        <v>0</v>
      </c>
      <c r="R133" s="223">
        <f>Q133*H133</f>
        <v>0</v>
      </c>
      <c r="S133" s="223">
        <v>0</v>
      </c>
      <c r="T133" s="224">
        <f>S133*H133</f>
        <v>0</v>
      </c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R133" s="225" t="s">
        <v>159</v>
      </c>
      <c r="AT133" s="225" t="s">
        <v>154</v>
      </c>
      <c r="AU133" s="225" t="s">
        <v>81</v>
      </c>
      <c r="AY133" s="19" t="s">
        <v>152</v>
      </c>
      <c r="BE133" s="226">
        <f>IF(N133="základní",J133,0)</f>
        <v>0</v>
      </c>
      <c r="BF133" s="226">
        <f>IF(N133="snížená",J133,0)</f>
        <v>0</v>
      </c>
      <c r="BG133" s="226">
        <f>IF(N133="zákl. přenesená",J133,0)</f>
        <v>0</v>
      </c>
      <c r="BH133" s="226">
        <f>IF(N133="sníž. přenesená",J133,0)</f>
        <v>0</v>
      </c>
      <c r="BI133" s="226">
        <f>IF(N133="nulová",J133,0)</f>
        <v>0</v>
      </c>
      <c r="BJ133" s="19" t="s">
        <v>79</v>
      </c>
      <c r="BK133" s="226">
        <f>ROUND(I133*H133,2)</f>
        <v>0</v>
      </c>
      <c r="BL133" s="19" t="s">
        <v>159</v>
      </c>
      <c r="BM133" s="225" t="s">
        <v>234</v>
      </c>
    </row>
    <row r="134" s="2" customFormat="1">
      <c r="A134" s="40"/>
      <c r="B134" s="41"/>
      <c r="C134" s="42"/>
      <c r="D134" s="227" t="s">
        <v>161</v>
      </c>
      <c r="E134" s="42"/>
      <c r="F134" s="228" t="s">
        <v>235</v>
      </c>
      <c r="G134" s="42"/>
      <c r="H134" s="42"/>
      <c r="I134" s="229"/>
      <c r="J134" s="42"/>
      <c r="K134" s="42"/>
      <c r="L134" s="46"/>
      <c r="M134" s="230"/>
      <c r="N134" s="231"/>
      <c r="O134" s="86"/>
      <c r="P134" s="86"/>
      <c r="Q134" s="86"/>
      <c r="R134" s="86"/>
      <c r="S134" s="86"/>
      <c r="T134" s="87"/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T134" s="19" t="s">
        <v>161</v>
      </c>
      <c r="AU134" s="19" t="s">
        <v>81</v>
      </c>
    </row>
    <row r="135" s="2" customFormat="1" ht="21.75" customHeight="1">
      <c r="A135" s="40"/>
      <c r="B135" s="41"/>
      <c r="C135" s="214" t="s">
        <v>204</v>
      </c>
      <c r="D135" s="214" t="s">
        <v>154</v>
      </c>
      <c r="E135" s="215" t="s">
        <v>1377</v>
      </c>
      <c r="F135" s="216" t="s">
        <v>1378</v>
      </c>
      <c r="G135" s="217" t="s">
        <v>239</v>
      </c>
      <c r="H135" s="218">
        <v>43.07</v>
      </c>
      <c r="I135" s="219"/>
      <c r="J135" s="220">
        <f>ROUND(I135*H135,2)</f>
        <v>0</v>
      </c>
      <c r="K135" s="216" t="s">
        <v>158</v>
      </c>
      <c r="L135" s="46"/>
      <c r="M135" s="221" t="s">
        <v>19</v>
      </c>
      <c r="N135" s="222" t="s">
        <v>43</v>
      </c>
      <c r="O135" s="86"/>
      <c r="P135" s="223">
        <f>O135*H135</f>
        <v>0</v>
      </c>
      <c r="Q135" s="223">
        <v>0</v>
      </c>
      <c r="R135" s="223">
        <f>Q135*H135</f>
        <v>0</v>
      </c>
      <c r="S135" s="223">
        <v>0</v>
      </c>
      <c r="T135" s="224">
        <f>S135*H135</f>
        <v>0</v>
      </c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R135" s="225" t="s">
        <v>159</v>
      </c>
      <c r="AT135" s="225" t="s">
        <v>154</v>
      </c>
      <c r="AU135" s="225" t="s">
        <v>81</v>
      </c>
      <c r="AY135" s="19" t="s">
        <v>152</v>
      </c>
      <c r="BE135" s="226">
        <f>IF(N135="základní",J135,0)</f>
        <v>0</v>
      </c>
      <c r="BF135" s="226">
        <f>IF(N135="snížená",J135,0)</f>
        <v>0</v>
      </c>
      <c r="BG135" s="226">
        <f>IF(N135="zákl. přenesená",J135,0)</f>
        <v>0</v>
      </c>
      <c r="BH135" s="226">
        <f>IF(N135="sníž. přenesená",J135,0)</f>
        <v>0</v>
      </c>
      <c r="BI135" s="226">
        <f>IF(N135="nulová",J135,0)</f>
        <v>0</v>
      </c>
      <c r="BJ135" s="19" t="s">
        <v>79</v>
      </c>
      <c r="BK135" s="226">
        <f>ROUND(I135*H135,2)</f>
        <v>0</v>
      </c>
      <c r="BL135" s="19" t="s">
        <v>159</v>
      </c>
      <c r="BM135" s="225" t="s">
        <v>1379</v>
      </c>
    </row>
    <row r="136" s="2" customFormat="1">
      <c r="A136" s="40"/>
      <c r="B136" s="41"/>
      <c r="C136" s="42"/>
      <c r="D136" s="227" t="s">
        <v>161</v>
      </c>
      <c r="E136" s="42"/>
      <c r="F136" s="228" t="s">
        <v>1380</v>
      </c>
      <c r="G136" s="42"/>
      <c r="H136" s="42"/>
      <c r="I136" s="229"/>
      <c r="J136" s="42"/>
      <c r="K136" s="42"/>
      <c r="L136" s="46"/>
      <c r="M136" s="230"/>
      <c r="N136" s="231"/>
      <c r="O136" s="86"/>
      <c r="P136" s="86"/>
      <c r="Q136" s="86"/>
      <c r="R136" s="86"/>
      <c r="S136" s="86"/>
      <c r="T136" s="87"/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T136" s="19" t="s">
        <v>161</v>
      </c>
      <c r="AU136" s="19" t="s">
        <v>81</v>
      </c>
    </row>
    <row r="137" s="13" customFormat="1">
      <c r="A137" s="13"/>
      <c r="B137" s="232"/>
      <c r="C137" s="233"/>
      <c r="D137" s="234" t="s">
        <v>163</v>
      </c>
      <c r="E137" s="235" t="s">
        <v>19</v>
      </c>
      <c r="F137" s="236" t="s">
        <v>242</v>
      </c>
      <c r="G137" s="233"/>
      <c r="H137" s="235" t="s">
        <v>19</v>
      </c>
      <c r="I137" s="237"/>
      <c r="J137" s="233"/>
      <c r="K137" s="233"/>
      <c r="L137" s="238"/>
      <c r="M137" s="239"/>
      <c r="N137" s="240"/>
      <c r="O137" s="240"/>
      <c r="P137" s="240"/>
      <c r="Q137" s="240"/>
      <c r="R137" s="240"/>
      <c r="S137" s="240"/>
      <c r="T137" s="241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42" t="s">
        <v>163</v>
      </c>
      <c r="AU137" s="242" t="s">
        <v>81</v>
      </c>
      <c r="AV137" s="13" t="s">
        <v>79</v>
      </c>
      <c r="AW137" s="13" t="s">
        <v>33</v>
      </c>
      <c r="AX137" s="13" t="s">
        <v>72</v>
      </c>
      <c r="AY137" s="242" t="s">
        <v>152</v>
      </c>
    </row>
    <row r="138" s="14" customFormat="1">
      <c r="A138" s="14"/>
      <c r="B138" s="243"/>
      <c r="C138" s="244"/>
      <c r="D138" s="234" t="s">
        <v>163</v>
      </c>
      <c r="E138" s="245" t="s">
        <v>19</v>
      </c>
      <c r="F138" s="246" t="s">
        <v>1381</v>
      </c>
      <c r="G138" s="244"/>
      <c r="H138" s="247">
        <v>15.9</v>
      </c>
      <c r="I138" s="248"/>
      <c r="J138" s="244"/>
      <c r="K138" s="244"/>
      <c r="L138" s="249"/>
      <c r="M138" s="250"/>
      <c r="N138" s="251"/>
      <c r="O138" s="251"/>
      <c r="P138" s="251"/>
      <c r="Q138" s="251"/>
      <c r="R138" s="251"/>
      <c r="S138" s="251"/>
      <c r="T138" s="252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T138" s="253" t="s">
        <v>163</v>
      </c>
      <c r="AU138" s="253" t="s">
        <v>81</v>
      </c>
      <c r="AV138" s="14" t="s">
        <v>81</v>
      </c>
      <c r="AW138" s="14" t="s">
        <v>33</v>
      </c>
      <c r="AX138" s="14" t="s">
        <v>72</v>
      </c>
      <c r="AY138" s="253" t="s">
        <v>152</v>
      </c>
    </row>
    <row r="139" s="13" customFormat="1">
      <c r="A139" s="13"/>
      <c r="B139" s="232"/>
      <c r="C139" s="233"/>
      <c r="D139" s="234" t="s">
        <v>163</v>
      </c>
      <c r="E139" s="235" t="s">
        <v>19</v>
      </c>
      <c r="F139" s="236" t="s">
        <v>244</v>
      </c>
      <c r="G139" s="233"/>
      <c r="H139" s="235" t="s">
        <v>19</v>
      </c>
      <c r="I139" s="237"/>
      <c r="J139" s="233"/>
      <c r="K139" s="233"/>
      <c r="L139" s="238"/>
      <c r="M139" s="239"/>
      <c r="N139" s="240"/>
      <c r="O139" s="240"/>
      <c r="P139" s="240"/>
      <c r="Q139" s="240"/>
      <c r="R139" s="240"/>
      <c r="S139" s="240"/>
      <c r="T139" s="241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42" t="s">
        <v>163</v>
      </c>
      <c r="AU139" s="242" t="s">
        <v>81</v>
      </c>
      <c r="AV139" s="13" t="s">
        <v>79</v>
      </c>
      <c r="AW139" s="13" t="s">
        <v>33</v>
      </c>
      <c r="AX139" s="13" t="s">
        <v>72</v>
      </c>
      <c r="AY139" s="242" t="s">
        <v>152</v>
      </c>
    </row>
    <row r="140" s="14" customFormat="1">
      <c r="A140" s="14"/>
      <c r="B140" s="243"/>
      <c r="C140" s="244"/>
      <c r="D140" s="234" t="s">
        <v>163</v>
      </c>
      <c r="E140" s="245" t="s">
        <v>19</v>
      </c>
      <c r="F140" s="246" t="s">
        <v>1382</v>
      </c>
      <c r="G140" s="244"/>
      <c r="H140" s="247">
        <v>27.170000000000002</v>
      </c>
      <c r="I140" s="248"/>
      <c r="J140" s="244"/>
      <c r="K140" s="244"/>
      <c r="L140" s="249"/>
      <c r="M140" s="250"/>
      <c r="N140" s="251"/>
      <c r="O140" s="251"/>
      <c r="P140" s="251"/>
      <c r="Q140" s="251"/>
      <c r="R140" s="251"/>
      <c r="S140" s="251"/>
      <c r="T140" s="252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T140" s="253" t="s">
        <v>163</v>
      </c>
      <c r="AU140" s="253" t="s">
        <v>81</v>
      </c>
      <c r="AV140" s="14" t="s">
        <v>81</v>
      </c>
      <c r="AW140" s="14" t="s">
        <v>33</v>
      </c>
      <c r="AX140" s="14" t="s">
        <v>72</v>
      </c>
      <c r="AY140" s="253" t="s">
        <v>152</v>
      </c>
    </row>
    <row r="141" s="15" customFormat="1">
      <c r="A141" s="15"/>
      <c r="B141" s="254"/>
      <c r="C141" s="255"/>
      <c r="D141" s="234" t="s">
        <v>163</v>
      </c>
      <c r="E141" s="256" t="s">
        <v>19</v>
      </c>
      <c r="F141" s="257" t="s">
        <v>212</v>
      </c>
      <c r="G141" s="255"/>
      <c r="H141" s="258">
        <v>43.07</v>
      </c>
      <c r="I141" s="259"/>
      <c r="J141" s="255"/>
      <c r="K141" s="255"/>
      <c r="L141" s="260"/>
      <c r="M141" s="261"/>
      <c r="N141" s="262"/>
      <c r="O141" s="262"/>
      <c r="P141" s="262"/>
      <c r="Q141" s="262"/>
      <c r="R141" s="262"/>
      <c r="S141" s="262"/>
      <c r="T141" s="263"/>
      <c r="U141" s="15"/>
      <c r="V141" s="15"/>
      <c r="W141" s="15"/>
      <c r="X141" s="15"/>
      <c r="Y141" s="15"/>
      <c r="Z141" s="15"/>
      <c r="AA141" s="15"/>
      <c r="AB141" s="15"/>
      <c r="AC141" s="15"/>
      <c r="AD141" s="15"/>
      <c r="AE141" s="15"/>
      <c r="AT141" s="264" t="s">
        <v>163</v>
      </c>
      <c r="AU141" s="264" t="s">
        <v>81</v>
      </c>
      <c r="AV141" s="15" t="s">
        <v>159</v>
      </c>
      <c r="AW141" s="15" t="s">
        <v>33</v>
      </c>
      <c r="AX141" s="15" t="s">
        <v>79</v>
      </c>
      <c r="AY141" s="264" t="s">
        <v>152</v>
      </c>
    </row>
    <row r="142" s="2" customFormat="1" ht="24.15" customHeight="1">
      <c r="A142" s="40"/>
      <c r="B142" s="41"/>
      <c r="C142" s="214" t="s">
        <v>213</v>
      </c>
      <c r="D142" s="214" t="s">
        <v>154</v>
      </c>
      <c r="E142" s="215" t="s">
        <v>1383</v>
      </c>
      <c r="F142" s="216" t="s">
        <v>1384</v>
      </c>
      <c r="G142" s="217" t="s">
        <v>239</v>
      </c>
      <c r="H142" s="218">
        <v>1.8</v>
      </c>
      <c r="I142" s="219"/>
      <c r="J142" s="220">
        <f>ROUND(I142*H142,2)</f>
        <v>0</v>
      </c>
      <c r="K142" s="216" t="s">
        <v>158</v>
      </c>
      <c r="L142" s="46"/>
      <c r="M142" s="221" t="s">
        <v>19</v>
      </c>
      <c r="N142" s="222" t="s">
        <v>43</v>
      </c>
      <c r="O142" s="86"/>
      <c r="P142" s="223">
        <f>O142*H142</f>
        <v>0</v>
      </c>
      <c r="Q142" s="223">
        <v>0</v>
      </c>
      <c r="R142" s="223">
        <f>Q142*H142</f>
        <v>0</v>
      </c>
      <c r="S142" s="223">
        <v>0</v>
      </c>
      <c r="T142" s="224">
        <f>S142*H142</f>
        <v>0</v>
      </c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R142" s="225" t="s">
        <v>159</v>
      </c>
      <c r="AT142" s="225" t="s">
        <v>154</v>
      </c>
      <c r="AU142" s="225" t="s">
        <v>81</v>
      </c>
      <c r="AY142" s="19" t="s">
        <v>152</v>
      </c>
      <c r="BE142" s="226">
        <f>IF(N142="základní",J142,0)</f>
        <v>0</v>
      </c>
      <c r="BF142" s="226">
        <f>IF(N142="snížená",J142,0)</f>
        <v>0</v>
      </c>
      <c r="BG142" s="226">
        <f>IF(N142="zákl. přenesená",J142,0)</f>
        <v>0</v>
      </c>
      <c r="BH142" s="226">
        <f>IF(N142="sníž. přenesená",J142,0)</f>
        <v>0</v>
      </c>
      <c r="BI142" s="226">
        <f>IF(N142="nulová",J142,0)</f>
        <v>0</v>
      </c>
      <c r="BJ142" s="19" t="s">
        <v>79</v>
      </c>
      <c r="BK142" s="226">
        <f>ROUND(I142*H142,2)</f>
        <v>0</v>
      </c>
      <c r="BL142" s="19" t="s">
        <v>159</v>
      </c>
      <c r="BM142" s="225" t="s">
        <v>1385</v>
      </c>
    </row>
    <row r="143" s="2" customFormat="1">
      <c r="A143" s="40"/>
      <c r="B143" s="41"/>
      <c r="C143" s="42"/>
      <c r="D143" s="227" t="s">
        <v>161</v>
      </c>
      <c r="E143" s="42"/>
      <c r="F143" s="228" t="s">
        <v>1386</v>
      </c>
      <c r="G143" s="42"/>
      <c r="H143" s="42"/>
      <c r="I143" s="229"/>
      <c r="J143" s="42"/>
      <c r="K143" s="42"/>
      <c r="L143" s="46"/>
      <c r="M143" s="230"/>
      <c r="N143" s="231"/>
      <c r="O143" s="86"/>
      <c r="P143" s="86"/>
      <c r="Q143" s="86"/>
      <c r="R143" s="86"/>
      <c r="S143" s="86"/>
      <c r="T143" s="87"/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T143" s="19" t="s">
        <v>161</v>
      </c>
      <c r="AU143" s="19" t="s">
        <v>81</v>
      </c>
    </row>
    <row r="144" s="13" customFormat="1">
      <c r="A144" s="13"/>
      <c r="B144" s="232"/>
      <c r="C144" s="233"/>
      <c r="D144" s="234" t="s">
        <v>163</v>
      </c>
      <c r="E144" s="235" t="s">
        <v>19</v>
      </c>
      <c r="F144" s="236" t="s">
        <v>1387</v>
      </c>
      <c r="G144" s="233"/>
      <c r="H144" s="235" t="s">
        <v>19</v>
      </c>
      <c r="I144" s="237"/>
      <c r="J144" s="233"/>
      <c r="K144" s="233"/>
      <c r="L144" s="238"/>
      <c r="M144" s="239"/>
      <c r="N144" s="240"/>
      <c r="O144" s="240"/>
      <c r="P144" s="240"/>
      <c r="Q144" s="240"/>
      <c r="R144" s="240"/>
      <c r="S144" s="240"/>
      <c r="T144" s="241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42" t="s">
        <v>163</v>
      </c>
      <c r="AU144" s="242" t="s">
        <v>81</v>
      </c>
      <c r="AV144" s="13" t="s">
        <v>79</v>
      </c>
      <c r="AW144" s="13" t="s">
        <v>33</v>
      </c>
      <c r="AX144" s="13" t="s">
        <v>72</v>
      </c>
      <c r="AY144" s="242" t="s">
        <v>152</v>
      </c>
    </row>
    <row r="145" s="14" customFormat="1">
      <c r="A145" s="14"/>
      <c r="B145" s="243"/>
      <c r="C145" s="244"/>
      <c r="D145" s="234" t="s">
        <v>163</v>
      </c>
      <c r="E145" s="245" t="s">
        <v>19</v>
      </c>
      <c r="F145" s="246" t="s">
        <v>1388</v>
      </c>
      <c r="G145" s="244"/>
      <c r="H145" s="247">
        <v>1.8</v>
      </c>
      <c r="I145" s="248"/>
      <c r="J145" s="244"/>
      <c r="K145" s="244"/>
      <c r="L145" s="249"/>
      <c r="M145" s="250"/>
      <c r="N145" s="251"/>
      <c r="O145" s="251"/>
      <c r="P145" s="251"/>
      <c r="Q145" s="251"/>
      <c r="R145" s="251"/>
      <c r="S145" s="251"/>
      <c r="T145" s="252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T145" s="253" t="s">
        <v>163</v>
      </c>
      <c r="AU145" s="253" t="s">
        <v>81</v>
      </c>
      <c r="AV145" s="14" t="s">
        <v>81</v>
      </c>
      <c r="AW145" s="14" t="s">
        <v>33</v>
      </c>
      <c r="AX145" s="14" t="s">
        <v>79</v>
      </c>
      <c r="AY145" s="253" t="s">
        <v>152</v>
      </c>
    </row>
    <row r="146" s="2" customFormat="1" ht="24.15" customHeight="1">
      <c r="A146" s="40"/>
      <c r="B146" s="41"/>
      <c r="C146" s="214" t="s">
        <v>220</v>
      </c>
      <c r="D146" s="214" t="s">
        <v>154</v>
      </c>
      <c r="E146" s="215" t="s">
        <v>247</v>
      </c>
      <c r="F146" s="216" t="s">
        <v>248</v>
      </c>
      <c r="G146" s="217" t="s">
        <v>239</v>
      </c>
      <c r="H146" s="218">
        <v>11</v>
      </c>
      <c r="I146" s="219"/>
      <c r="J146" s="220">
        <f>ROUND(I146*H146,2)</f>
        <v>0</v>
      </c>
      <c r="K146" s="216" t="s">
        <v>158</v>
      </c>
      <c r="L146" s="46"/>
      <c r="M146" s="221" t="s">
        <v>19</v>
      </c>
      <c r="N146" s="222" t="s">
        <v>43</v>
      </c>
      <c r="O146" s="86"/>
      <c r="P146" s="223">
        <f>O146*H146</f>
        <v>0</v>
      </c>
      <c r="Q146" s="223">
        <v>0</v>
      </c>
      <c r="R146" s="223">
        <f>Q146*H146</f>
        <v>0</v>
      </c>
      <c r="S146" s="223">
        <v>0</v>
      </c>
      <c r="T146" s="224">
        <f>S146*H146</f>
        <v>0</v>
      </c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R146" s="225" t="s">
        <v>159</v>
      </c>
      <c r="AT146" s="225" t="s">
        <v>154</v>
      </c>
      <c r="AU146" s="225" t="s">
        <v>81</v>
      </c>
      <c r="AY146" s="19" t="s">
        <v>152</v>
      </c>
      <c r="BE146" s="226">
        <f>IF(N146="základní",J146,0)</f>
        <v>0</v>
      </c>
      <c r="BF146" s="226">
        <f>IF(N146="snížená",J146,0)</f>
        <v>0</v>
      </c>
      <c r="BG146" s="226">
        <f>IF(N146="zákl. přenesená",J146,0)</f>
        <v>0</v>
      </c>
      <c r="BH146" s="226">
        <f>IF(N146="sníž. přenesená",J146,0)</f>
        <v>0</v>
      </c>
      <c r="BI146" s="226">
        <f>IF(N146="nulová",J146,0)</f>
        <v>0</v>
      </c>
      <c r="BJ146" s="19" t="s">
        <v>79</v>
      </c>
      <c r="BK146" s="226">
        <f>ROUND(I146*H146,2)</f>
        <v>0</v>
      </c>
      <c r="BL146" s="19" t="s">
        <v>159</v>
      </c>
      <c r="BM146" s="225" t="s">
        <v>249</v>
      </c>
    </row>
    <row r="147" s="2" customFormat="1">
      <c r="A147" s="40"/>
      <c r="B147" s="41"/>
      <c r="C147" s="42"/>
      <c r="D147" s="227" t="s">
        <v>161</v>
      </c>
      <c r="E147" s="42"/>
      <c r="F147" s="228" t="s">
        <v>250</v>
      </c>
      <c r="G147" s="42"/>
      <c r="H147" s="42"/>
      <c r="I147" s="229"/>
      <c r="J147" s="42"/>
      <c r="K147" s="42"/>
      <c r="L147" s="46"/>
      <c r="M147" s="230"/>
      <c r="N147" s="231"/>
      <c r="O147" s="86"/>
      <c r="P147" s="86"/>
      <c r="Q147" s="86"/>
      <c r="R147" s="86"/>
      <c r="S147" s="86"/>
      <c r="T147" s="87"/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T147" s="19" t="s">
        <v>161</v>
      </c>
      <c r="AU147" s="19" t="s">
        <v>81</v>
      </c>
    </row>
    <row r="148" s="13" customFormat="1">
      <c r="A148" s="13"/>
      <c r="B148" s="232"/>
      <c r="C148" s="233"/>
      <c r="D148" s="234" t="s">
        <v>163</v>
      </c>
      <c r="E148" s="235" t="s">
        <v>19</v>
      </c>
      <c r="F148" s="236" t="s">
        <v>251</v>
      </c>
      <c r="G148" s="233"/>
      <c r="H148" s="235" t="s">
        <v>19</v>
      </c>
      <c r="I148" s="237"/>
      <c r="J148" s="233"/>
      <c r="K148" s="233"/>
      <c r="L148" s="238"/>
      <c r="M148" s="239"/>
      <c r="N148" s="240"/>
      <c r="O148" s="240"/>
      <c r="P148" s="240"/>
      <c r="Q148" s="240"/>
      <c r="R148" s="240"/>
      <c r="S148" s="240"/>
      <c r="T148" s="241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42" t="s">
        <v>163</v>
      </c>
      <c r="AU148" s="242" t="s">
        <v>81</v>
      </c>
      <c r="AV148" s="13" t="s">
        <v>79</v>
      </c>
      <c r="AW148" s="13" t="s">
        <v>33</v>
      </c>
      <c r="AX148" s="13" t="s">
        <v>72</v>
      </c>
      <c r="AY148" s="242" t="s">
        <v>152</v>
      </c>
    </row>
    <row r="149" s="14" customFormat="1">
      <c r="A149" s="14"/>
      <c r="B149" s="243"/>
      <c r="C149" s="244"/>
      <c r="D149" s="234" t="s">
        <v>163</v>
      </c>
      <c r="E149" s="245" t="s">
        <v>19</v>
      </c>
      <c r="F149" s="246" t="s">
        <v>1389</v>
      </c>
      <c r="G149" s="244"/>
      <c r="H149" s="247">
        <v>11</v>
      </c>
      <c r="I149" s="248"/>
      <c r="J149" s="244"/>
      <c r="K149" s="244"/>
      <c r="L149" s="249"/>
      <c r="M149" s="250"/>
      <c r="N149" s="251"/>
      <c r="O149" s="251"/>
      <c r="P149" s="251"/>
      <c r="Q149" s="251"/>
      <c r="R149" s="251"/>
      <c r="S149" s="251"/>
      <c r="T149" s="252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T149" s="253" t="s">
        <v>163</v>
      </c>
      <c r="AU149" s="253" t="s">
        <v>81</v>
      </c>
      <c r="AV149" s="14" t="s">
        <v>81</v>
      </c>
      <c r="AW149" s="14" t="s">
        <v>33</v>
      </c>
      <c r="AX149" s="14" t="s">
        <v>79</v>
      </c>
      <c r="AY149" s="253" t="s">
        <v>152</v>
      </c>
    </row>
    <row r="150" s="2" customFormat="1" ht="37.8" customHeight="1">
      <c r="A150" s="40"/>
      <c r="B150" s="41"/>
      <c r="C150" s="214" t="s">
        <v>8</v>
      </c>
      <c r="D150" s="214" t="s">
        <v>154</v>
      </c>
      <c r="E150" s="215" t="s">
        <v>254</v>
      </c>
      <c r="F150" s="216" t="s">
        <v>255</v>
      </c>
      <c r="G150" s="217" t="s">
        <v>239</v>
      </c>
      <c r="H150" s="218">
        <v>79.269999999999996</v>
      </c>
      <c r="I150" s="219"/>
      <c r="J150" s="220">
        <f>ROUND(I150*H150,2)</f>
        <v>0</v>
      </c>
      <c r="K150" s="216" t="s">
        <v>158</v>
      </c>
      <c r="L150" s="46"/>
      <c r="M150" s="221" t="s">
        <v>19</v>
      </c>
      <c r="N150" s="222" t="s">
        <v>43</v>
      </c>
      <c r="O150" s="86"/>
      <c r="P150" s="223">
        <f>O150*H150</f>
        <v>0</v>
      </c>
      <c r="Q150" s="223">
        <v>0</v>
      </c>
      <c r="R150" s="223">
        <f>Q150*H150</f>
        <v>0</v>
      </c>
      <c r="S150" s="223">
        <v>0</v>
      </c>
      <c r="T150" s="224">
        <f>S150*H150</f>
        <v>0</v>
      </c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R150" s="225" t="s">
        <v>159</v>
      </c>
      <c r="AT150" s="225" t="s">
        <v>154</v>
      </c>
      <c r="AU150" s="225" t="s">
        <v>81</v>
      </c>
      <c r="AY150" s="19" t="s">
        <v>152</v>
      </c>
      <c r="BE150" s="226">
        <f>IF(N150="základní",J150,0)</f>
        <v>0</v>
      </c>
      <c r="BF150" s="226">
        <f>IF(N150="snížená",J150,0)</f>
        <v>0</v>
      </c>
      <c r="BG150" s="226">
        <f>IF(N150="zákl. přenesená",J150,0)</f>
        <v>0</v>
      </c>
      <c r="BH150" s="226">
        <f>IF(N150="sníž. přenesená",J150,0)</f>
        <v>0</v>
      </c>
      <c r="BI150" s="226">
        <f>IF(N150="nulová",J150,0)</f>
        <v>0</v>
      </c>
      <c r="BJ150" s="19" t="s">
        <v>79</v>
      </c>
      <c r="BK150" s="226">
        <f>ROUND(I150*H150,2)</f>
        <v>0</v>
      </c>
      <c r="BL150" s="19" t="s">
        <v>159</v>
      </c>
      <c r="BM150" s="225" t="s">
        <v>256</v>
      </c>
    </row>
    <row r="151" s="2" customFormat="1">
      <c r="A151" s="40"/>
      <c r="B151" s="41"/>
      <c r="C151" s="42"/>
      <c r="D151" s="227" t="s">
        <v>161</v>
      </c>
      <c r="E151" s="42"/>
      <c r="F151" s="228" t="s">
        <v>257</v>
      </c>
      <c r="G151" s="42"/>
      <c r="H151" s="42"/>
      <c r="I151" s="229"/>
      <c r="J151" s="42"/>
      <c r="K151" s="42"/>
      <c r="L151" s="46"/>
      <c r="M151" s="230"/>
      <c r="N151" s="231"/>
      <c r="O151" s="86"/>
      <c r="P151" s="86"/>
      <c r="Q151" s="86"/>
      <c r="R151" s="86"/>
      <c r="S151" s="86"/>
      <c r="T151" s="87"/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T151" s="19" t="s">
        <v>161</v>
      </c>
      <c r="AU151" s="19" t="s">
        <v>81</v>
      </c>
    </row>
    <row r="152" s="14" customFormat="1">
      <c r="A152" s="14"/>
      <c r="B152" s="243"/>
      <c r="C152" s="244"/>
      <c r="D152" s="234" t="s">
        <v>163</v>
      </c>
      <c r="E152" s="245" t="s">
        <v>19</v>
      </c>
      <c r="F152" s="246" t="s">
        <v>1390</v>
      </c>
      <c r="G152" s="244"/>
      <c r="H152" s="247">
        <v>27.899999999999999</v>
      </c>
      <c r="I152" s="248"/>
      <c r="J152" s="244"/>
      <c r="K152" s="244"/>
      <c r="L152" s="249"/>
      <c r="M152" s="250"/>
      <c r="N152" s="251"/>
      <c r="O152" s="251"/>
      <c r="P152" s="251"/>
      <c r="Q152" s="251"/>
      <c r="R152" s="251"/>
      <c r="S152" s="251"/>
      <c r="T152" s="252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T152" s="253" t="s">
        <v>163</v>
      </c>
      <c r="AU152" s="253" t="s">
        <v>81</v>
      </c>
      <c r="AV152" s="14" t="s">
        <v>81</v>
      </c>
      <c r="AW152" s="14" t="s">
        <v>33</v>
      </c>
      <c r="AX152" s="14" t="s">
        <v>72</v>
      </c>
      <c r="AY152" s="253" t="s">
        <v>152</v>
      </c>
    </row>
    <row r="153" s="14" customFormat="1">
      <c r="A153" s="14"/>
      <c r="B153" s="243"/>
      <c r="C153" s="244"/>
      <c r="D153" s="234" t="s">
        <v>163</v>
      </c>
      <c r="E153" s="245" t="s">
        <v>19</v>
      </c>
      <c r="F153" s="246" t="s">
        <v>1391</v>
      </c>
      <c r="G153" s="244"/>
      <c r="H153" s="247">
        <v>55.869999999999997</v>
      </c>
      <c r="I153" s="248"/>
      <c r="J153" s="244"/>
      <c r="K153" s="244"/>
      <c r="L153" s="249"/>
      <c r="M153" s="250"/>
      <c r="N153" s="251"/>
      <c r="O153" s="251"/>
      <c r="P153" s="251"/>
      <c r="Q153" s="251"/>
      <c r="R153" s="251"/>
      <c r="S153" s="251"/>
      <c r="T153" s="252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T153" s="253" t="s">
        <v>163</v>
      </c>
      <c r="AU153" s="253" t="s">
        <v>81</v>
      </c>
      <c r="AV153" s="14" t="s">
        <v>81</v>
      </c>
      <c r="AW153" s="14" t="s">
        <v>33</v>
      </c>
      <c r="AX153" s="14" t="s">
        <v>72</v>
      </c>
      <c r="AY153" s="253" t="s">
        <v>152</v>
      </c>
    </row>
    <row r="154" s="14" customFormat="1">
      <c r="A154" s="14"/>
      <c r="B154" s="243"/>
      <c r="C154" s="244"/>
      <c r="D154" s="234" t="s">
        <v>163</v>
      </c>
      <c r="E154" s="245" t="s">
        <v>19</v>
      </c>
      <c r="F154" s="246" t="s">
        <v>1392</v>
      </c>
      <c r="G154" s="244"/>
      <c r="H154" s="247">
        <v>-4.5</v>
      </c>
      <c r="I154" s="248"/>
      <c r="J154" s="244"/>
      <c r="K154" s="244"/>
      <c r="L154" s="249"/>
      <c r="M154" s="250"/>
      <c r="N154" s="251"/>
      <c r="O154" s="251"/>
      <c r="P154" s="251"/>
      <c r="Q154" s="251"/>
      <c r="R154" s="251"/>
      <c r="S154" s="251"/>
      <c r="T154" s="252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T154" s="253" t="s">
        <v>163</v>
      </c>
      <c r="AU154" s="253" t="s">
        <v>81</v>
      </c>
      <c r="AV154" s="14" t="s">
        <v>81</v>
      </c>
      <c r="AW154" s="14" t="s">
        <v>33</v>
      </c>
      <c r="AX154" s="14" t="s">
        <v>72</v>
      </c>
      <c r="AY154" s="253" t="s">
        <v>152</v>
      </c>
    </row>
    <row r="155" s="15" customFormat="1">
      <c r="A155" s="15"/>
      <c r="B155" s="254"/>
      <c r="C155" s="255"/>
      <c r="D155" s="234" t="s">
        <v>163</v>
      </c>
      <c r="E155" s="256" t="s">
        <v>19</v>
      </c>
      <c r="F155" s="257" t="s">
        <v>212</v>
      </c>
      <c r="G155" s="255"/>
      <c r="H155" s="258">
        <v>79.269999999999996</v>
      </c>
      <c r="I155" s="259"/>
      <c r="J155" s="255"/>
      <c r="K155" s="255"/>
      <c r="L155" s="260"/>
      <c r="M155" s="261"/>
      <c r="N155" s="262"/>
      <c r="O155" s="262"/>
      <c r="P155" s="262"/>
      <c r="Q155" s="262"/>
      <c r="R155" s="262"/>
      <c r="S155" s="262"/>
      <c r="T155" s="263"/>
      <c r="U155" s="15"/>
      <c r="V155" s="15"/>
      <c r="W155" s="15"/>
      <c r="X155" s="15"/>
      <c r="Y155" s="15"/>
      <c r="Z155" s="15"/>
      <c r="AA155" s="15"/>
      <c r="AB155" s="15"/>
      <c r="AC155" s="15"/>
      <c r="AD155" s="15"/>
      <c r="AE155" s="15"/>
      <c r="AT155" s="264" t="s">
        <v>163</v>
      </c>
      <c r="AU155" s="264" t="s">
        <v>81</v>
      </c>
      <c r="AV155" s="15" t="s">
        <v>159</v>
      </c>
      <c r="AW155" s="15" t="s">
        <v>33</v>
      </c>
      <c r="AX155" s="15" t="s">
        <v>79</v>
      </c>
      <c r="AY155" s="264" t="s">
        <v>152</v>
      </c>
    </row>
    <row r="156" s="2" customFormat="1" ht="37.8" customHeight="1">
      <c r="A156" s="40"/>
      <c r="B156" s="41"/>
      <c r="C156" s="214" t="s">
        <v>231</v>
      </c>
      <c r="D156" s="214" t="s">
        <v>154</v>
      </c>
      <c r="E156" s="215" t="s">
        <v>262</v>
      </c>
      <c r="F156" s="216" t="s">
        <v>263</v>
      </c>
      <c r="G156" s="217" t="s">
        <v>239</v>
      </c>
      <c r="H156" s="218">
        <v>1189.05</v>
      </c>
      <c r="I156" s="219"/>
      <c r="J156" s="220">
        <f>ROUND(I156*H156,2)</f>
        <v>0</v>
      </c>
      <c r="K156" s="216" t="s">
        <v>158</v>
      </c>
      <c r="L156" s="46"/>
      <c r="M156" s="221" t="s">
        <v>19</v>
      </c>
      <c r="N156" s="222" t="s">
        <v>43</v>
      </c>
      <c r="O156" s="86"/>
      <c r="P156" s="223">
        <f>O156*H156</f>
        <v>0</v>
      </c>
      <c r="Q156" s="223">
        <v>0</v>
      </c>
      <c r="R156" s="223">
        <f>Q156*H156</f>
        <v>0</v>
      </c>
      <c r="S156" s="223">
        <v>0</v>
      </c>
      <c r="T156" s="224">
        <f>S156*H156</f>
        <v>0</v>
      </c>
      <c r="U156" s="40"/>
      <c r="V156" s="40"/>
      <c r="W156" s="40"/>
      <c r="X156" s="40"/>
      <c r="Y156" s="40"/>
      <c r="Z156" s="40"/>
      <c r="AA156" s="40"/>
      <c r="AB156" s="40"/>
      <c r="AC156" s="40"/>
      <c r="AD156" s="40"/>
      <c r="AE156" s="40"/>
      <c r="AR156" s="225" t="s">
        <v>159</v>
      </c>
      <c r="AT156" s="225" t="s">
        <v>154</v>
      </c>
      <c r="AU156" s="225" t="s">
        <v>81</v>
      </c>
      <c r="AY156" s="19" t="s">
        <v>152</v>
      </c>
      <c r="BE156" s="226">
        <f>IF(N156="základní",J156,0)</f>
        <v>0</v>
      </c>
      <c r="BF156" s="226">
        <f>IF(N156="snížená",J156,0)</f>
        <v>0</v>
      </c>
      <c r="BG156" s="226">
        <f>IF(N156="zákl. přenesená",J156,0)</f>
        <v>0</v>
      </c>
      <c r="BH156" s="226">
        <f>IF(N156="sníž. přenesená",J156,0)</f>
        <v>0</v>
      </c>
      <c r="BI156" s="226">
        <f>IF(N156="nulová",J156,0)</f>
        <v>0</v>
      </c>
      <c r="BJ156" s="19" t="s">
        <v>79</v>
      </c>
      <c r="BK156" s="226">
        <f>ROUND(I156*H156,2)</f>
        <v>0</v>
      </c>
      <c r="BL156" s="19" t="s">
        <v>159</v>
      </c>
      <c r="BM156" s="225" t="s">
        <v>264</v>
      </c>
    </row>
    <row r="157" s="2" customFormat="1">
      <c r="A157" s="40"/>
      <c r="B157" s="41"/>
      <c r="C157" s="42"/>
      <c r="D157" s="227" t="s">
        <v>161</v>
      </c>
      <c r="E157" s="42"/>
      <c r="F157" s="228" t="s">
        <v>265</v>
      </c>
      <c r="G157" s="42"/>
      <c r="H157" s="42"/>
      <c r="I157" s="229"/>
      <c r="J157" s="42"/>
      <c r="K157" s="42"/>
      <c r="L157" s="46"/>
      <c r="M157" s="230"/>
      <c r="N157" s="231"/>
      <c r="O157" s="86"/>
      <c r="P157" s="86"/>
      <c r="Q157" s="86"/>
      <c r="R157" s="86"/>
      <c r="S157" s="86"/>
      <c r="T157" s="87"/>
      <c r="U157" s="40"/>
      <c r="V157" s="40"/>
      <c r="W157" s="40"/>
      <c r="X157" s="40"/>
      <c r="Y157" s="40"/>
      <c r="Z157" s="40"/>
      <c r="AA157" s="40"/>
      <c r="AB157" s="40"/>
      <c r="AC157" s="40"/>
      <c r="AD157" s="40"/>
      <c r="AE157" s="40"/>
      <c r="AT157" s="19" t="s">
        <v>161</v>
      </c>
      <c r="AU157" s="19" t="s">
        <v>81</v>
      </c>
    </row>
    <row r="158" s="14" customFormat="1">
      <c r="A158" s="14"/>
      <c r="B158" s="243"/>
      <c r="C158" s="244"/>
      <c r="D158" s="234" t="s">
        <v>163</v>
      </c>
      <c r="E158" s="245" t="s">
        <v>19</v>
      </c>
      <c r="F158" s="246" t="s">
        <v>1393</v>
      </c>
      <c r="G158" s="244"/>
      <c r="H158" s="247">
        <v>1189.05</v>
      </c>
      <c r="I158" s="248"/>
      <c r="J158" s="244"/>
      <c r="K158" s="244"/>
      <c r="L158" s="249"/>
      <c r="M158" s="250"/>
      <c r="N158" s="251"/>
      <c r="O158" s="251"/>
      <c r="P158" s="251"/>
      <c r="Q158" s="251"/>
      <c r="R158" s="251"/>
      <c r="S158" s="251"/>
      <c r="T158" s="252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T158" s="253" t="s">
        <v>163</v>
      </c>
      <c r="AU158" s="253" t="s">
        <v>81</v>
      </c>
      <c r="AV158" s="14" t="s">
        <v>81</v>
      </c>
      <c r="AW158" s="14" t="s">
        <v>33</v>
      </c>
      <c r="AX158" s="14" t="s">
        <v>79</v>
      </c>
      <c r="AY158" s="253" t="s">
        <v>152</v>
      </c>
    </row>
    <row r="159" s="2" customFormat="1" ht="24.15" customHeight="1">
      <c r="A159" s="40"/>
      <c r="B159" s="41"/>
      <c r="C159" s="214" t="s">
        <v>236</v>
      </c>
      <c r="D159" s="214" t="s">
        <v>154</v>
      </c>
      <c r="E159" s="215" t="s">
        <v>268</v>
      </c>
      <c r="F159" s="216" t="s">
        <v>269</v>
      </c>
      <c r="G159" s="217" t="s">
        <v>239</v>
      </c>
      <c r="H159" s="218">
        <v>79.269999999999996</v>
      </c>
      <c r="I159" s="219"/>
      <c r="J159" s="220">
        <f>ROUND(I159*H159,2)</f>
        <v>0</v>
      </c>
      <c r="K159" s="216" t="s">
        <v>158</v>
      </c>
      <c r="L159" s="46"/>
      <c r="M159" s="221" t="s">
        <v>19</v>
      </c>
      <c r="N159" s="222" t="s">
        <v>43</v>
      </c>
      <c r="O159" s="86"/>
      <c r="P159" s="223">
        <f>O159*H159</f>
        <v>0</v>
      </c>
      <c r="Q159" s="223">
        <v>0</v>
      </c>
      <c r="R159" s="223">
        <f>Q159*H159</f>
        <v>0</v>
      </c>
      <c r="S159" s="223">
        <v>0</v>
      </c>
      <c r="T159" s="224">
        <f>S159*H159</f>
        <v>0</v>
      </c>
      <c r="U159" s="40"/>
      <c r="V159" s="40"/>
      <c r="W159" s="40"/>
      <c r="X159" s="40"/>
      <c r="Y159" s="40"/>
      <c r="Z159" s="40"/>
      <c r="AA159" s="40"/>
      <c r="AB159" s="40"/>
      <c r="AC159" s="40"/>
      <c r="AD159" s="40"/>
      <c r="AE159" s="40"/>
      <c r="AR159" s="225" t="s">
        <v>159</v>
      </c>
      <c r="AT159" s="225" t="s">
        <v>154</v>
      </c>
      <c r="AU159" s="225" t="s">
        <v>81</v>
      </c>
      <c r="AY159" s="19" t="s">
        <v>152</v>
      </c>
      <c r="BE159" s="226">
        <f>IF(N159="základní",J159,0)</f>
        <v>0</v>
      </c>
      <c r="BF159" s="226">
        <f>IF(N159="snížená",J159,0)</f>
        <v>0</v>
      </c>
      <c r="BG159" s="226">
        <f>IF(N159="zákl. přenesená",J159,0)</f>
        <v>0</v>
      </c>
      <c r="BH159" s="226">
        <f>IF(N159="sníž. přenesená",J159,0)</f>
        <v>0</v>
      </c>
      <c r="BI159" s="226">
        <f>IF(N159="nulová",J159,0)</f>
        <v>0</v>
      </c>
      <c r="BJ159" s="19" t="s">
        <v>79</v>
      </c>
      <c r="BK159" s="226">
        <f>ROUND(I159*H159,2)</f>
        <v>0</v>
      </c>
      <c r="BL159" s="19" t="s">
        <v>159</v>
      </c>
      <c r="BM159" s="225" t="s">
        <v>270</v>
      </c>
    </row>
    <row r="160" s="2" customFormat="1">
      <c r="A160" s="40"/>
      <c r="B160" s="41"/>
      <c r="C160" s="42"/>
      <c r="D160" s="227" t="s">
        <v>161</v>
      </c>
      <c r="E160" s="42"/>
      <c r="F160" s="228" t="s">
        <v>271</v>
      </c>
      <c r="G160" s="42"/>
      <c r="H160" s="42"/>
      <c r="I160" s="229"/>
      <c r="J160" s="42"/>
      <c r="K160" s="42"/>
      <c r="L160" s="46"/>
      <c r="M160" s="230"/>
      <c r="N160" s="231"/>
      <c r="O160" s="86"/>
      <c r="P160" s="86"/>
      <c r="Q160" s="86"/>
      <c r="R160" s="86"/>
      <c r="S160" s="86"/>
      <c r="T160" s="87"/>
      <c r="U160" s="40"/>
      <c r="V160" s="40"/>
      <c r="W160" s="40"/>
      <c r="X160" s="40"/>
      <c r="Y160" s="40"/>
      <c r="Z160" s="40"/>
      <c r="AA160" s="40"/>
      <c r="AB160" s="40"/>
      <c r="AC160" s="40"/>
      <c r="AD160" s="40"/>
      <c r="AE160" s="40"/>
      <c r="AT160" s="19" t="s">
        <v>161</v>
      </c>
      <c r="AU160" s="19" t="s">
        <v>81</v>
      </c>
    </row>
    <row r="161" s="2" customFormat="1" ht="24.15" customHeight="1">
      <c r="A161" s="40"/>
      <c r="B161" s="41"/>
      <c r="C161" s="214" t="s">
        <v>246</v>
      </c>
      <c r="D161" s="214" t="s">
        <v>154</v>
      </c>
      <c r="E161" s="215" t="s">
        <v>273</v>
      </c>
      <c r="F161" s="216" t="s">
        <v>274</v>
      </c>
      <c r="G161" s="217" t="s">
        <v>239</v>
      </c>
      <c r="H161" s="218">
        <v>4.5</v>
      </c>
      <c r="I161" s="219"/>
      <c r="J161" s="220">
        <f>ROUND(I161*H161,2)</f>
        <v>0</v>
      </c>
      <c r="K161" s="216" t="s">
        <v>158</v>
      </c>
      <c r="L161" s="46"/>
      <c r="M161" s="221" t="s">
        <v>19</v>
      </c>
      <c r="N161" s="222" t="s">
        <v>43</v>
      </c>
      <c r="O161" s="86"/>
      <c r="P161" s="223">
        <f>O161*H161</f>
        <v>0</v>
      </c>
      <c r="Q161" s="223">
        <v>0</v>
      </c>
      <c r="R161" s="223">
        <f>Q161*H161</f>
        <v>0</v>
      </c>
      <c r="S161" s="223">
        <v>0</v>
      </c>
      <c r="T161" s="224">
        <f>S161*H161</f>
        <v>0</v>
      </c>
      <c r="U161" s="40"/>
      <c r="V161" s="40"/>
      <c r="W161" s="40"/>
      <c r="X161" s="40"/>
      <c r="Y161" s="40"/>
      <c r="Z161" s="40"/>
      <c r="AA161" s="40"/>
      <c r="AB161" s="40"/>
      <c r="AC161" s="40"/>
      <c r="AD161" s="40"/>
      <c r="AE161" s="40"/>
      <c r="AR161" s="225" t="s">
        <v>159</v>
      </c>
      <c r="AT161" s="225" t="s">
        <v>154</v>
      </c>
      <c r="AU161" s="225" t="s">
        <v>81</v>
      </c>
      <c r="AY161" s="19" t="s">
        <v>152</v>
      </c>
      <c r="BE161" s="226">
        <f>IF(N161="základní",J161,0)</f>
        <v>0</v>
      </c>
      <c r="BF161" s="226">
        <f>IF(N161="snížená",J161,0)</f>
        <v>0</v>
      </c>
      <c r="BG161" s="226">
        <f>IF(N161="zákl. přenesená",J161,0)</f>
        <v>0</v>
      </c>
      <c r="BH161" s="226">
        <f>IF(N161="sníž. přenesená",J161,0)</f>
        <v>0</v>
      </c>
      <c r="BI161" s="226">
        <f>IF(N161="nulová",J161,0)</f>
        <v>0</v>
      </c>
      <c r="BJ161" s="19" t="s">
        <v>79</v>
      </c>
      <c r="BK161" s="226">
        <f>ROUND(I161*H161,2)</f>
        <v>0</v>
      </c>
      <c r="BL161" s="19" t="s">
        <v>159</v>
      </c>
      <c r="BM161" s="225" t="s">
        <v>275</v>
      </c>
    </row>
    <row r="162" s="2" customFormat="1">
      <c r="A162" s="40"/>
      <c r="B162" s="41"/>
      <c r="C162" s="42"/>
      <c r="D162" s="227" t="s">
        <v>161</v>
      </c>
      <c r="E162" s="42"/>
      <c r="F162" s="228" t="s">
        <v>276</v>
      </c>
      <c r="G162" s="42"/>
      <c r="H162" s="42"/>
      <c r="I162" s="229"/>
      <c r="J162" s="42"/>
      <c r="K162" s="42"/>
      <c r="L162" s="46"/>
      <c r="M162" s="230"/>
      <c r="N162" s="231"/>
      <c r="O162" s="86"/>
      <c r="P162" s="86"/>
      <c r="Q162" s="86"/>
      <c r="R162" s="86"/>
      <c r="S162" s="86"/>
      <c r="T162" s="87"/>
      <c r="U162" s="40"/>
      <c r="V162" s="40"/>
      <c r="W162" s="40"/>
      <c r="X162" s="40"/>
      <c r="Y162" s="40"/>
      <c r="Z162" s="40"/>
      <c r="AA162" s="40"/>
      <c r="AB162" s="40"/>
      <c r="AC162" s="40"/>
      <c r="AD162" s="40"/>
      <c r="AE162" s="40"/>
      <c r="AT162" s="19" t="s">
        <v>161</v>
      </c>
      <c r="AU162" s="19" t="s">
        <v>81</v>
      </c>
    </row>
    <row r="163" s="13" customFormat="1">
      <c r="A163" s="13"/>
      <c r="B163" s="232"/>
      <c r="C163" s="233"/>
      <c r="D163" s="234" t="s">
        <v>163</v>
      </c>
      <c r="E163" s="235" t="s">
        <v>19</v>
      </c>
      <c r="F163" s="236" t="s">
        <v>277</v>
      </c>
      <c r="G163" s="233"/>
      <c r="H163" s="235" t="s">
        <v>19</v>
      </c>
      <c r="I163" s="237"/>
      <c r="J163" s="233"/>
      <c r="K163" s="233"/>
      <c r="L163" s="238"/>
      <c r="M163" s="239"/>
      <c r="N163" s="240"/>
      <c r="O163" s="240"/>
      <c r="P163" s="240"/>
      <c r="Q163" s="240"/>
      <c r="R163" s="240"/>
      <c r="S163" s="240"/>
      <c r="T163" s="241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42" t="s">
        <v>163</v>
      </c>
      <c r="AU163" s="242" t="s">
        <v>81</v>
      </c>
      <c r="AV163" s="13" t="s">
        <v>79</v>
      </c>
      <c r="AW163" s="13" t="s">
        <v>33</v>
      </c>
      <c r="AX163" s="13" t="s">
        <v>72</v>
      </c>
      <c r="AY163" s="242" t="s">
        <v>152</v>
      </c>
    </row>
    <row r="164" s="14" customFormat="1">
      <c r="A164" s="14"/>
      <c r="B164" s="243"/>
      <c r="C164" s="244"/>
      <c r="D164" s="234" t="s">
        <v>163</v>
      </c>
      <c r="E164" s="245" t="s">
        <v>19</v>
      </c>
      <c r="F164" s="246" t="s">
        <v>1394</v>
      </c>
      <c r="G164" s="244"/>
      <c r="H164" s="247">
        <v>1.8</v>
      </c>
      <c r="I164" s="248"/>
      <c r="J164" s="244"/>
      <c r="K164" s="244"/>
      <c r="L164" s="249"/>
      <c r="M164" s="250"/>
      <c r="N164" s="251"/>
      <c r="O164" s="251"/>
      <c r="P164" s="251"/>
      <c r="Q164" s="251"/>
      <c r="R164" s="251"/>
      <c r="S164" s="251"/>
      <c r="T164" s="252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T164" s="253" t="s">
        <v>163</v>
      </c>
      <c r="AU164" s="253" t="s">
        <v>81</v>
      </c>
      <c r="AV164" s="14" t="s">
        <v>81</v>
      </c>
      <c r="AW164" s="14" t="s">
        <v>33</v>
      </c>
      <c r="AX164" s="14" t="s">
        <v>72</v>
      </c>
      <c r="AY164" s="253" t="s">
        <v>152</v>
      </c>
    </row>
    <row r="165" s="13" customFormat="1">
      <c r="A165" s="13"/>
      <c r="B165" s="232"/>
      <c r="C165" s="233"/>
      <c r="D165" s="234" t="s">
        <v>163</v>
      </c>
      <c r="E165" s="235" t="s">
        <v>19</v>
      </c>
      <c r="F165" s="236" t="s">
        <v>279</v>
      </c>
      <c r="G165" s="233"/>
      <c r="H165" s="235" t="s">
        <v>19</v>
      </c>
      <c r="I165" s="237"/>
      <c r="J165" s="233"/>
      <c r="K165" s="233"/>
      <c r="L165" s="238"/>
      <c r="M165" s="239"/>
      <c r="N165" s="240"/>
      <c r="O165" s="240"/>
      <c r="P165" s="240"/>
      <c r="Q165" s="240"/>
      <c r="R165" s="240"/>
      <c r="S165" s="240"/>
      <c r="T165" s="241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42" t="s">
        <v>163</v>
      </c>
      <c r="AU165" s="242" t="s">
        <v>81</v>
      </c>
      <c r="AV165" s="13" t="s">
        <v>79</v>
      </c>
      <c r="AW165" s="13" t="s">
        <v>33</v>
      </c>
      <c r="AX165" s="13" t="s">
        <v>72</v>
      </c>
      <c r="AY165" s="242" t="s">
        <v>152</v>
      </c>
    </row>
    <row r="166" s="14" customFormat="1">
      <c r="A166" s="14"/>
      <c r="B166" s="243"/>
      <c r="C166" s="244"/>
      <c r="D166" s="234" t="s">
        <v>163</v>
      </c>
      <c r="E166" s="245" t="s">
        <v>19</v>
      </c>
      <c r="F166" s="246" t="s">
        <v>1395</v>
      </c>
      <c r="G166" s="244"/>
      <c r="H166" s="247">
        <v>2.7000000000000002</v>
      </c>
      <c r="I166" s="248"/>
      <c r="J166" s="244"/>
      <c r="K166" s="244"/>
      <c r="L166" s="249"/>
      <c r="M166" s="250"/>
      <c r="N166" s="251"/>
      <c r="O166" s="251"/>
      <c r="P166" s="251"/>
      <c r="Q166" s="251"/>
      <c r="R166" s="251"/>
      <c r="S166" s="251"/>
      <c r="T166" s="252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T166" s="253" t="s">
        <v>163</v>
      </c>
      <c r="AU166" s="253" t="s">
        <v>81</v>
      </c>
      <c r="AV166" s="14" t="s">
        <v>81</v>
      </c>
      <c r="AW166" s="14" t="s">
        <v>33</v>
      </c>
      <c r="AX166" s="14" t="s">
        <v>72</v>
      </c>
      <c r="AY166" s="253" t="s">
        <v>152</v>
      </c>
    </row>
    <row r="167" s="15" customFormat="1">
      <c r="A167" s="15"/>
      <c r="B167" s="254"/>
      <c r="C167" s="255"/>
      <c r="D167" s="234" t="s">
        <v>163</v>
      </c>
      <c r="E167" s="256" t="s">
        <v>19</v>
      </c>
      <c r="F167" s="257" t="s">
        <v>212</v>
      </c>
      <c r="G167" s="255"/>
      <c r="H167" s="258">
        <v>4.5</v>
      </c>
      <c r="I167" s="259"/>
      <c r="J167" s="255"/>
      <c r="K167" s="255"/>
      <c r="L167" s="260"/>
      <c r="M167" s="261"/>
      <c r="N167" s="262"/>
      <c r="O167" s="262"/>
      <c r="P167" s="262"/>
      <c r="Q167" s="262"/>
      <c r="R167" s="262"/>
      <c r="S167" s="262"/>
      <c r="T167" s="263"/>
      <c r="U167" s="15"/>
      <c r="V167" s="15"/>
      <c r="W167" s="15"/>
      <c r="X167" s="15"/>
      <c r="Y167" s="15"/>
      <c r="Z167" s="15"/>
      <c r="AA167" s="15"/>
      <c r="AB167" s="15"/>
      <c r="AC167" s="15"/>
      <c r="AD167" s="15"/>
      <c r="AE167" s="15"/>
      <c r="AT167" s="264" t="s">
        <v>163</v>
      </c>
      <c r="AU167" s="264" t="s">
        <v>81</v>
      </c>
      <c r="AV167" s="15" t="s">
        <v>159</v>
      </c>
      <c r="AW167" s="15" t="s">
        <v>33</v>
      </c>
      <c r="AX167" s="15" t="s">
        <v>79</v>
      </c>
      <c r="AY167" s="264" t="s">
        <v>152</v>
      </c>
    </row>
    <row r="168" s="2" customFormat="1" ht="24.15" customHeight="1">
      <c r="A168" s="40"/>
      <c r="B168" s="41"/>
      <c r="C168" s="214" t="s">
        <v>253</v>
      </c>
      <c r="D168" s="214" t="s">
        <v>154</v>
      </c>
      <c r="E168" s="215" t="s">
        <v>280</v>
      </c>
      <c r="F168" s="216" t="s">
        <v>281</v>
      </c>
      <c r="G168" s="217" t="s">
        <v>282</v>
      </c>
      <c r="H168" s="218">
        <v>142.68600000000001</v>
      </c>
      <c r="I168" s="219"/>
      <c r="J168" s="220">
        <f>ROUND(I168*H168,2)</f>
        <v>0</v>
      </c>
      <c r="K168" s="216" t="s">
        <v>158</v>
      </c>
      <c r="L168" s="46"/>
      <c r="M168" s="221" t="s">
        <v>19</v>
      </c>
      <c r="N168" s="222" t="s">
        <v>43</v>
      </c>
      <c r="O168" s="86"/>
      <c r="P168" s="223">
        <f>O168*H168</f>
        <v>0</v>
      </c>
      <c r="Q168" s="223">
        <v>0</v>
      </c>
      <c r="R168" s="223">
        <f>Q168*H168</f>
        <v>0</v>
      </c>
      <c r="S168" s="223">
        <v>0</v>
      </c>
      <c r="T168" s="224">
        <f>S168*H168</f>
        <v>0</v>
      </c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  <c r="AE168" s="40"/>
      <c r="AR168" s="225" t="s">
        <v>159</v>
      </c>
      <c r="AT168" s="225" t="s">
        <v>154</v>
      </c>
      <c r="AU168" s="225" t="s">
        <v>81</v>
      </c>
      <c r="AY168" s="19" t="s">
        <v>152</v>
      </c>
      <c r="BE168" s="226">
        <f>IF(N168="základní",J168,0)</f>
        <v>0</v>
      </c>
      <c r="BF168" s="226">
        <f>IF(N168="snížená",J168,0)</f>
        <v>0</v>
      </c>
      <c r="BG168" s="226">
        <f>IF(N168="zákl. přenesená",J168,0)</f>
        <v>0</v>
      </c>
      <c r="BH168" s="226">
        <f>IF(N168="sníž. přenesená",J168,0)</f>
        <v>0</v>
      </c>
      <c r="BI168" s="226">
        <f>IF(N168="nulová",J168,0)</f>
        <v>0</v>
      </c>
      <c r="BJ168" s="19" t="s">
        <v>79</v>
      </c>
      <c r="BK168" s="226">
        <f>ROUND(I168*H168,2)</f>
        <v>0</v>
      </c>
      <c r="BL168" s="19" t="s">
        <v>159</v>
      </c>
      <c r="BM168" s="225" t="s">
        <v>283</v>
      </c>
    </row>
    <row r="169" s="2" customFormat="1">
      <c r="A169" s="40"/>
      <c r="B169" s="41"/>
      <c r="C169" s="42"/>
      <c r="D169" s="227" t="s">
        <v>161</v>
      </c>
      <c r="E169" s="42"/>
      <c r="F169" s="228" t="s">
        <v>284</v>
      </c>
      <c r="G169" s="42"/>
      <c r="H169" s="42"/>
      <c r="I169" s="229"/>
      <c r="J169" s="42"/>
      <c r="K169" s="42"/>
      <c r="L169" s="46"/>
      <c r="M169" s="230"/>
      <c r="N169" s="231"/>
      <c r="O169" s="86"/>
      <c r="P169" s="86"/>
      <c r="Q169" s="86"/>
      <c r="R169" s="86"/>
      <c r="S169" s="86"/>
      <c r="T169" s="87"/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  <c r="AE169" s="40"/>
      <c r="AT169" s="19" t="s">
        <v>161</v>
      </c>
      <c r="AU169" s="19" t="s">
        <v>81</v>
      </c>
    </row>
    <row r="170" s="14" customFormat="1">
      <c r="A170" s="14"/>
      <c r="B170" s="243"/>
      <c r="C170" s="244"/>
      <c r="D170" s="234" t="s">
        <v>163</v>
      </c>
      <c r="E170" s="245" t="s">
        <v>19</v>
      </c>
      <c r="F170" s="246" t="s">
        <v>1396</v>
      </c>
      <c r="G170" s="244"/>
      <c r="H170" s="247">
        <v>142.68600000000001</v>
      </c>
      <c r="I170" s="248"/>
      <c r="J170" s="244"/>
      <c r="K170" s="244"/>
      <c r="L170" s="249"/>
      <c r="M170" s="250"/>
      <c r="N170" s="251"/>
      <c r="O170" s="251"/>
      <c r="P170" s="251"/>
      <c r="Q170" s="251"/>
      <c r="R170" s="251"/>
      <c r="S170" s="251"/>
      <c r="T170" s="252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T170" s="253" t="s">
        <v>163</v>
      </c>
      <c r="AU170" s="253" t="s">
        <v>81</v>
      </c>
      <c r="AV170" s="14" t="s">
        <v>81</v>
      </c>
      <c r="AW170" s="14" t="s">
        <v>33</v>
      </c>
      <c r="AX170" s="14" t="s">
        <v>79</v>
      </c>
      <c r="AY170" s="253" t="s">
        <v>152</v>
      </c>
    </row>
    <row r="171" s="2" customFormat="1" ht="24.15" customHeight="1">
      <c r="A171" s="40"/>
      <c r="B171" s="41"/>
      <c r="C171" s="214" t="s">
        <v>261</v>
      </c>
      <c r="D171" s="214" t="s">
        <v>154</v>
      </c>
      <c r="E171" s="215" t="s">
        <v>286</v>
      </c>
      <c r="F171" s="216" t="s">
        <v>287</v>
      </c>
      <c r="G171" s="217" t="s">
        <v>239</v>
      </c>
      <c r="H171" s="218">
        <v>79.269999999999996</v>
      </c>
      <c r="I171" s="219"/>
      <c r="J171" s="220">
        <f>ROUND(I171*H171,2)</f>
        <v>0</v>
      </c>
      <c r="K171" s="216" t="s">
        <v>158</v>
      </c>
      <c r="L171" s="46"/>
      <c r="M171" s="221" t="s">
        <v>19</v>
      </c>
      <c r="N171" s="222" t="s">
        <v>43</v>
      </c>
      <c r="O171" s="86"/>
      <c r="P171" s="223">
        <f>O171*H171</f>
        <v>0</v>
      </c>
      <c r="Q171" s="223">
        <v>0</v>
      </c>
      <c r="R171" s="223">
        <f>Q171*H171</f>
        <v>0</v>
      </c>
      <c r="S171" s="223">
        <v>0</v>
      </c>
      <c r="T171" s="224">
        <f>S171*H171</f>
        <v>0</v>
      </c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  <c r="AE171" s="40"/>
      <c r="AR171" s="225" t="s">
        <v>159</v>
      </c>
      <c r="AT171" s="225" t="s">
        <v>154</v>
      </c>
      <c r="AU171" s="225" t="s">
        <v>81</v>
      </c>
      <c r="AY171" s="19" t="s">
        <v>152</v>
      </c>
      <c r="BE171" s="226">
        <f>IF(N171="základní",J171,0)</f>
        <v>0</v>
      </c>
      <c r="BF171" s="226">
        <f>IF(N171="snížená",J171,0)</f>
        <v>0</v>
      </c>
      <c r="BG171" s="226">
        <f>IF(N171="zákl. přenesená",J171,0)</f>
        <v>0</v>
      </c>
      <c r="BH171" s="226">
        <f>IF(N171="sníž. přenesená",J171,0)</f>
        <v>0</v>
      </c>
      <c r="BI171" s="226">
        <f>IF(N171="nulová",J171,0)</f>
        <v>0</v>
      </c>
      <c r="BJ171" s="19" t="s">
        <v>79</v>
      </c>
      <c r="BK171" s="226">
        <f>ROUND(I171*H171,2)</f>
        <v>0</v>
      </c>
      <c r="BL171" s="19" t="s">
        <v>159</v>
      </c>
      <c r="BM171" s="225" t="s">
        <v>288</v>
      </c>
    </row>
    <row r="172" s="2" customFormat="1">
      <c r="A172" s="40"/>
      <c r="B172" s="41"/>
      <c r="C172" s="42"/>
      <c r="D172" s="227" t="s">
        <v>161</v>
      </c>
      <c r="E172" s="42"/>
      <c r="F172" s="228" t="s">
        <v>289</v>
      </c>
      <c r="G172" s="42"/>
      <c r="H172" s="42"/>
      <c r="I172" s="229"/>
      <c r="J172" s="42"/>
      <c r="K172" s="42"/>
      <c r="L172" s="46"/>
      <c r="M172" s="230"/>
      <c r="N172" s="231"/>
      <c r="O172" s="86"/>
      <c r="P172" s="86"/>
      <c r="Q172" s="86"/>
      <c r="R172" s="86"/>
      <c r="S172" s="86"/>
      <c r="T172" s="87"/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  <c r="AE172" s="40"/>
      <c r="AT172" s="19" t="s">
        <v>161</v>
      </c>
      <c r="AU172" s="19" t="s">
        <v>81</v>
      </c>
    </row>
    <row r="173" s="14" customFormat="1">
      <c r="A173" s="14"/>
      <c r="B173" s="243"/>
      <c r="C173" s="244"/>
      <c r="D173" s="234" t="s">
        <v>163</v>
      </c>
      <c r="E173" s="245" t="s">
        <v>19</v>
      </c>
      <c r="F173" s="246" t="s">
        <v>1397</v>
      </c>
      <c r="G173" s="244"/>
      <c r="H173" s="247">
        <v>79.269999999999996</v>
      </c>
      <c r="I173" s="248"/>
      <c r="J173" s="244"/>
      <c r="K173" s="244"/>
      <c r="L173" s="249"/>
      <c r="M173" s="250"/>
      <c r="N173" s="251"/>
      <c r="O173" s="251"/>
      <c r="P173" s="251"/>
      <c r="Q173" s="251"/>
      <c r="R173" s="251"/>
      <c r="S173" s="251"/>
      <c r="T173" s="252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T173" s="253" t="s">
        <v>163</v>
      </c>
      <c r="AU173" s="253" t="s">
        <v>81</v>
      </c>
      <c r="AV173" s="14" t="s">
        <v>81</v>
      </c>
      <c r="AW173" s="14" t="s">
        <v>33</v>
      </c>
      <c r="AX173" s="14" t="s">
        <v>79</v>
      </c>
      <c r="AY173" s="253" t="s">
        <v>152</v>
      </c>
    </row>
    <row r="174" s="2" customFormat="1" ht="24.15" customHeight="1">
      <c r="A174" s="40"/>
      <c r="B174" s="41"/>
      <c r="C174" s="214" t="s">
        <v>267</v>
      </c>
      <c r="D174" s="214" t="s">
        <v>154</v>
      </c>
      <c r="E174" s="215" t="s">
        <v>292</v>
      </c>
      <c r="F174" s="216" t="s">
        <v>293</v>
      </c>
      <c r="G174" s="217" t="s">
        <v>182</v>
      </c>
      <c r="H174" s="218">
        <v>33</v>
      </c>
      <c r="I174" s="219"/>
      <c r="J174" s="220">
        <f>ROUND(I174*H174,2)</f>
        <v>0</v>
      </c>
      <c r="K174" s="216" t="s">
        <v>158</v>
      </c>
      <c r="L174" s="46"/>
      <c r="M174" s="221" t="s">
        <v>19</v>
      </c>
      <c r="N174" s="222" t="s">
        <v>43</v>
      </c>
      <c r="O174" s="86"/>
      <c r="P174" s="223">
        <f>O174*H174</f>
        <v>0</v>
      </c>
      <c r="Q174" s="223">
        <v>0</v>
      </c>
      <c r="R174" s="223">
        <f>Q174*H174</f>
        <v>0</v>
      </c>
      <c r="S174" s="223">
        <v>0</v>
      </c>
      <c r="T174" s="224">
        <f>S174*H174</f>
        <v>0</v>
      </c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  <c r="AE174" s="40"/>
      <c r="AR174" s="225" t="s">
        <v>159</v>
      </c>
      <c r="AT174" s="225" t="s">
        <v>154</v>
      </c>
      <c r="AU174" s="225" t="s">
        <v>81</v>
      </c>
      <c r="AY174" s="19" t="s">
        <v>152</v>
      </c>
      <c r="BE174" s="226">
        <f>IF(N174="základní",J174,0)</f>
        <v>0</v>
      </c>
      <c r="BF174" s="226">
        <f>IF(N174="snížená",J174,0)</f>
        <v>0</v>
      </c>
      <c r="BG174" s="226">
        <f>IF(N174="zákl. přenesená",J174,0)</f>
        <v>0</v>
      </c>
      <c r="BH174" s="226">
        <f>IF(N174="sníž. přenesená",J174,0)</f>
        <v>0</v>
      </c>
      <c r="BI174" s="226">
        <f>IF(N174="nulová",J174,0)</f>
        <v>0</v>
      </c>
      <c r="BJ174" s="19" t="s">
        <v>79</v>
      </c>
      <c r="BK174" s="226">
        <f>ROUND(I174*H174,2)</f>
        <v>0</v>
      </c>
      <c r="BL174" s="19" t="s">
        <v>159</v>
      </c>
      <c r="BM174" s="225" t="s">
        <v>294</v>
      </c>
    </row>
    <row r="175" s="2" customFormat="1">
      <c r="A175" s="40"/>
      <c r="B175" s="41"/>
      <c r="C175" s="42"/>
      <c r="D175" s="227" t="s">
        <v>161</v>
      </c>
      <c r="E175" s="42"/>
      <c r="F175" s="228" t="s">
        <v>295</v>
      </c>
      <c r="G175" s="42"/>
      <c r="H175" s="42"/>
      <c r="I175" s="229"/>
      <c r="J175" s="42"/>
      <c r="K175" s="42"/>
      <c r="L175" s="46"/>
      <c r="M175" s="230"/>
      <c r="N175" s="231"/>
      <c r="O175" s="86"/>
      <c r="P175" s="86"/>
      <c r="Q175" s="86"/>
      <c r="R175" s="86"/>
      <c r="S175" s="86"/>
      <c r="T175" s="87"/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  <c r="AE175" s="40"/>
      <c r="AT175" s="19" t="s">
        <v>161</v>
      </c>
      <c r="AU175" s="19" t="s">
        <v>81</v>
      </c>
    </row>
    <row r="176" s="14" customFormat="1">
      <c r="A176" s="14"/>
      <c r="B176" s="243"/>
      <c r="C176" s="244"/>
      <c r="D176" s="234" t="s">
        <v>163</v>
      </c>
      <c r="E176" s="245" t="s">
        <v>19</v>
      </c>
      <c r="F176" s="246" t="s">
        <v>352</v>
      </c>
      <c r="G176" s="244"/>
      <c r="H176" s="247">
        <v>33</v>
      </c>
      <c r="I176" s="248"/>
      <c r="J176" s="244"/>
      <c r="K176" s="244"/>
      <c r="L176" s="249"/>
      <c r="M176" s="250"/>
      <c r="N176" s="251"/>
      <c r="O176" s="251"/>
      <c r="P176" s="251"/>
      <c r="Q176" s="251"/>
      <c r="R176" s="251"/>
      <c r="S176" s="251"/>
      <c r="T176" s="252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T176" s="253" t="s">
        <v>163</v>
      </c>
      <c r="AU176" s="253" t="s">
        <v>81</v>
      </c>
      <c r="AV176" s="14" t="s">
        <v>81</v>
      </c>
      <c r="AW176" s="14" t="s">
        <v>33</v>
      </c>
      <c r="AX176" s="14" t="s">
        <v>79</v>
      </c>
      <c r="AY176" s="253" t="s">
        <v>152</v>
      </c>
    </row>
    <row r="177" s="2" customFormat="1" ht="16.5" customHeight="1">
      <c r="A177" s="40"/>
      <c r="B177" s="41"/>
      <c r="C177" s="265" t="s">
        <v>272</v>
      </c>
      <c r="D177" s="265" t="s">
        <v>298</v>
      </c>
      <c r="E177" s="266" t="s">
        <v>299</v>
      </c>
      <c r="F177" s="267" t="s">
        <v>300</v>
      </c>
      <c r="G177" s="268" t="s">
        <v>301</v>
      </c>
      <c r="H177" s="269">
        <v>0.66000000000000003</v>
      </c>
      <c r="I177" s="270"/>
      <c r="J177" s="271">
        <f>ROUND(I177*H177,2)</f>
        <v>0</v>
      </c>
      <c r="K177" s="267" t="s">
        <v>158</v>
      </c>
      <c r="L177" s="272"/>
      <c r="M177" s="273" t="s">
        <v>19</v>
      </c>
      <c r="N177" s="274" t="s">
        <v>43</v>
      </c>
      <c r="O177" s="86"/>
      <c r="P177" s="223">
        <f>O177*H177</f>
        <v>0</v>
      </c>
      <c r="Q177" s="223">
        <v>0.001</v>
      </c>
      <c r="R177" s="223">
        <f>Q177*H177</f>
        <v>0.00066</v>
      </c>
      <c r="S177" s="223">
        <v>0</v>
      </c>
      <c r="T177" s="224">
        <f>S177*H177</f>
        <v>0</v>
      </c>
      <c r="U177" s="40"/>
      <c r="V177" s="40"/>
      <c r="W177" s="40"/>
      <c r="X177" s="40"/>
      <c r="Y177" s="40"/>
      <c r="Z177" s="40"/>
      <c r="AA177" s="40"/>
      <c r="AB177" s="40"/>
      <c r="AC177" s="40"/>
      <c r="AD177" s="40"/>
      <c r="AE177" s="40"/>
      <c r="AR177" s="225" t="s">
        <v>199</v>
      </c>
      <c r="AT177" s="225" t="s">
        <v>298</v>
      </c>
      <c r="AU177" s="225" t="s">
        <v>81</v>
      </c>
      <c r="AY177" s="19" t="s">
        <v>152</v>
      </c>
      <c r="BE177" s="226">
        <f>IF(N177="základní",J177,0)</f>
        <v>0</v>
      </c>
      <c r="BF177" s="226">
        <f>IF(N177="snížená",J177,0)</f>
        <v>0</v>
      </c>
      <c r="BG177" s="226">
        <f>IF(N177="zákl. přenesená",J177,0)</f>
        <v>0</v>
      </c>
      <c r="BH177" s="226">
        <f>IF(N177="sníž. přenesená",J177,0)</f>
        <v>0</v>
      </c>
      <c r="BI177" s="226">
        <f>IF(N177="nulová",J177,0)</f>
        <v>0</v>
      </c>
      <c r="BJ177" s="19" t="s">
        <v>79</v>
      </c>
      <c r="BK177" s="226">
        <f>ROUND(I177*H177,2)</f>
        <v>0</v>
      </c>
      <c r="BL177" s="19" t="s">
        <v>159</v>
      </c>
      <c r="BM177" s="225" t="s">
        <v>302</v>
      </c>
    </row>
    <row r="178" s="14" customFormat="1">
      <c r="A178" s="14"/>
      <c r="B178" s="243"/>
      <c r="C178" s="244"/>
      <c r="D178" s="234" t="s">
        <v>163</v>
      </c>
      <c r="E178" s="244"/>
      <c r="F178" s="246" t="s">
        <v>1398</v>
      </c>
      <c r="G178" s="244"/>
      <c r="H178" s="247">
        <v>0.66000000000000003</v>
      </c>
      <c r="I178" s="248"/>
      <c r="J178" s="244"/>
      <c r="K178" s="244"/>
      <c r="L178" s="249"/>
      <c r="M178" s="250"/>
      <c r="N178" s="251"/>
      <c r="O178" s="251"/>
      <c r="P178" s="251"/>
      <c r="Q178" s="251"/>
      <c r="R178" s="251"/>
      <c r="S178" s="251"/>
      <c r="T178" s="252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T178" s="253" t="s">
        <v>163</v>
      </c>
      <c r="AU178" s="253" t="s">
        <v>81</v>
      </c>
      <c r="AV178" s="14" t="s">
        <v>81</v>
      </c>
      <c r="AW178" s="14" t="s">
        <v>4</v>
      </c>
      <c r="AX178" s="14" t="s">
        <v>79</v>
      </c>
      <c r="AY178" s="253" t="s">
        <v>152</v>
      </c>
    </row>
    <row r="179" s="2" customFormat="1" ht="21.75" customHeight="1">
      <c r="A179" s="40"/>
      <c r="B179" s="41"/>
      <c r="C179" s="214" t="s">
        <v>165</v>
      </c>
      <c r="D179" s="214" t="s">
        <v>154</v>
      </c>
      <c r="E179" s="215" t="s">
        <v>305</v>
      </c>
      <c r="F179" s="216" t="s">
        <v>306</v>
      </c>
      <c r="G179" s="217" t="s">
        <v>182</v>
      </c>
      <c r="H179" s="218">
        <v>324.69999999999999</v>
      </c>
      <c r="I179" s="219"/>
      <c r="J179" s="220">
        <f>ROUND(I179*H179,2)</f>
        <v>0</v>
      </c>
      <c r="K179" s="216" t="s">
        <v>158</v>
      </c>
      <c r="L179" s="46"/>
      <c r="M179" s="221" t="s">
        <v>19</v>
      </c>
      <c r="N179" s="222" t="s">
        <v>43</v>
      </c>
      <c r="O179" s="86"/>
      <c r="P179" s="223">
        <f>O179*H179</f>
        <v>0</v>
      </c>
      <c r="Q179" s="223">
        <v>0</v>
      </c>
      <c r="R179" s="223">
        <f>Q179*H179</f>
        <v>0</v>
      </c>
      <c r="S179" s="223">
        <v>0</v>
      </c>
      <c r="T179" s="224">
        <f>S179*H179</f>
        <v>0</v>
      </c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  <c r="AE179" s="40"/>
      <c r="AR179" s="225" t="s">
        <v>159</v>
      </c>
      <c r="AT179" s="225" t="s">
        <v>154</v>
      </c>
      <c r="AU179" s="225" t="s">
        <v>81</v>
      </c>
      <c r="AY179" s="19" t="s">
        <v>152</v>
      </c>
      <c r="BE179" s="226">
        <f>IF(N179="základní",J179,0)</f>
        <v>0</v>
      </c>
      <c r="BF179" s="226">
        <f>IF(N179="snížená",J179,0)</f>
        <v>0</v>
      </c>
      <c r="BG179" s="226">
        <f>IF(N179="zákl. přenesená",J179,0)</f>
        <v>0</v>
      </c>
      <c r="BH179" s="226">
        <f>IF(N179="sníž. přenesená",J179,0)</f>
        <v>0</v>
      </c>
      <c r="BI179" s="226">
        <f>IF(N179="nulová",J179,0)</f>
        <v>0</v>
      </c>
      <c r="BJ179" s="19" t="s">
        <v>79</v>
      </c>
      <c r="BK179" s="226">
        <f>ROUND(I179*H179,2)</f>
        <v>0</v>
      </c>
      <c r="BL179" s="19" t="s">
        <v>159</v>
      </c>
      <c r="BM179" s="225" t="s">
        <v>307</v>
      </c>
    </row>
    <row r="180" s="2" customFormat="1">
      <c r="A180" s="40"/>
      <c r="B180" s="41"/>
      <c r="C180" s="42"/>
      <c r="D180" s="227" t="s">
        <v>161</v>
      </c>
      <c r="E180" s="42"/>
      <c r="F180" s="228" t="s">
        <v>308</v>
      </c>
      <c r="G180" s="42"/>
      <c r="H180" s="42"/>
      <c r="I180" s="229"/>
      <c r="J180" s="42"/>
      <c r="K180" s="42"/>
      <c r="L180" s="46"/>
      <c r="M180" s="230"/>
      <c r="N180" s="231"/>
      <c r="O180" s="86"/>
      <c r="P180" s="86"/>
      <c r="Q180" s="86"/>
      <c r="R180" s="86"/>
      <c r="S180" s="86"/>
      <c r="T180" s="87"/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  <c r="AE180" s="40"/>
      <c r="AT180" s="19" t="s">
        <v>161</v>
      </c>
      <c r="AU180" s="19" t="s">
        <v>81</v>
      </c>
    </row>
    <row r="181" s="13" customFormat="1">
      <c r="A181" s="13"/>
      <c r="B181" s="232"/>
      <c r="C181" s="233"/>
      <c r="D181" s="234" t="s">
        <v>163</v>
      </c>
      <c r="E181" s="235" t="s">
        <v>19</v>
      </c>
      <c r="F181" s="236" t="s">
        <v>309</v>
      </c>
      <c r="G181" s="233"/>
      <c r="H181" s="235" t="s">
        <v>19</v>
      </c>
      <c r="I181" s="237"/>
      <c r="J181" s="233"/>
      <c r="K181" s="233"/>
      <c r="L181" s="238"/>
      <c r="M181" s="239"/>
      <c r="N181" s="240"/>
      <c r="O181" s="240"/>
      <c r="P181" s="240"/>
      <c r="Q181" s="240"/>
      <c r="R181" s="240"/>
      <c r="S181" s="240"/>
      <c r="T181" s="241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242" t="s">
        <v>163</v>
      </c>
      <c r="AU181" s="242" t="s">
        <v>81</v>
      </c>
      <c r="AV181" s="13" t="s">
        <v>79</v>
      </c>
      <c r="AW181" s="13" t="s">
        <v>33</v>
      </c>
      <c r="AX181" s="13" t="s">
        <v>72</v>
      </c>
      <c r="AY181" s="242" t="s">
        <v>152</v>
      </c>
    </row>
    <row r="182" s="14" customFormat="1">
      <c r="A182" s="14"/>
      <c r="B182" s="243"/>
      <c r="C182" s="244"/>
      <c r="D182" s="234" t="s">
        <v>163</v>
      </c>
      <c r="E182" s="245" t="s">
        <v>19</v>
      </c>
      <c r="F182" s="246" t="s">
        <v>1399</v>
      </c>
      <c r="G182" s="244"/>
      <c r="H182" s="247">
        <v>324.69999999999999</v>
      </c>
      <c r="I182" s="248"/>
      <c r="J182" s="244"/>
      <c r="K182" s="244"/>
      <c r="L182" s="249"/>
      <c r="M182" s="250"/>
      <c r="N182" s="251"/>
      <c r="O182" s="251"/>
      <c r="P182" s="251"/>
      <c r="Q182" s="251"/>
      <c r="R182" s="251"/>
      <c r="S182" s="251"/>
      <c r="T182" s="252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T182" s="253" t="s">
        <v>163</v>
      </c>
      <c r="AU182" s="253" t="s">
        <v>81</v>
      </c>
      <c r="AV182" s="14" t="s">
        <v>81</v>
      </c>
      <c r="AW182" s="14" t="s">
        <v>33</v>
      </c>
      <c r="AX182" s="14" t="s">
        <v>79</v>
      </c>
      <c r="AY182" s="253" t="s">
        <v>152</v>
      </c>
    </row>
    <row r="183" s="2" customFormat="1" ht="21.75" customHeight="1">
      <c r="A183" s="40"/>
      <c r="B183" s="41"/>
      <c r="C183" s="214" t="s">
        <v>7</v>
      </c>
      <c r="D183" s="214" t="s">
        <v>154</v>
      </c>
      <c r="E183" s="215" t="s">
        <v>312</v>
      </c>
      <c r="F183" s="216" t="s">
        <v>313</v>
      </c>
      <c r="G183" s="217" t="s">
        <v>182</v>
      </c>
      <c r="H183" s="218">
        <v>99</v>
      </c>
      <c r="I183" s="219"/>
      <c r="J183" s="220">
        <f>ROUND(I183*H183,2)</f>
        <v>0</v>
      </c>
      <c r="K183" s="216" t="s">
        <v>158</v>
      </c>
      <c r="L183" s="46"/>
      <c r="M183" s="221" t="s">
        <v>19</v>
      </c>
      <c r="N183" s="222" t="s">
        <v>43</v>
      </c>
      <c r="O183" s="86"/>
      <c r="P183" s="223">
        <f>O183*H183</f>
        <v>0</v>
      </c>
      <c r="Q183" s="223">
        <v>0</v>
      </c>
      <c r="R183" s="223">
        <f>Q183*H183</f>
        <v>0</v>
      </c>
      <c r="S183" s="223">
        <v>0</v>
      </c>
      <c r="T183" s="224">
        <f>S183*H183</f>
        <v>0</v>
      </c>
      <c r="U183" s="40"/>
      <c r="V183" s="40"/>
      <c r="W183" s="40"/>
      <c r="X183" s="40"/>
      <c r="Y183" s="40"/>
      <c r="Z183" s="40"/>
      <c r="AA183" s="40"/>
      <c r="AB183" s="40"/>
      <c r="AC183" s="40"/>
      <c r="AD183" s="40"/>
      <c r="AE183" s="40"/>
      <c r="AR183" s="225" t="s">
        <v>159</v>
      </c>
      <c r="AT183" s="225" t="s">
        <v>154</v>
      </c>
      <c r="AU183" s="225" t="s">
        <v>81</v>
      </c>
      <c r="AY183" s="19" t="s">
        <v>152</v>
      </c>
      <c r="BE183" s="226">
        <f>IF(N183="základní",J183,0)</f>
        <v>0</v>
      </c>
      <c r="BF183" s="226">
        <f>IF(N183="snížená",J183,0)</f>
        <v>0</v>
      </c>
      <c r="BG183" s="226">
        <f>IF(N183="zákl. přenesená",J183,0)</f>
        <v>0</v>
      </c>
      <c r="BH183" s="226">
        <f>IF(N183="sníž. přenesená",J183,0)</f>
        <v>0</v>
      </c>
      <c r="BI183" s="226">
        <f>IF(N183="nulová",J183,0)</f>
        <v>0</v>
      </c>
      <c r="BJ183" s="19" t="s">
        <v>79</v>
      </c>
      <c r="BK183" s="226">
        <f>ROUND(I183*H183,2)</f>
        <v>0</v>
      </c>
      <c r="BL183" s="19" t="s">
        <v>159</v>
      </c>
      <c r="BM183" s="225" t="s">
        <v>314</v>
      </c>
    </row>
    <row r="184" s="2" customFormat="1">
      <c r="A184" s="40"/>
      <c r="B184" s="41"/>
      <c r="C184" s="42"/>
      <c r="D184" s="227" t="s">
        <v>161</v>
      </c>
      <c r="E184" s="42"/>
      <c r="F184" s="228" t="s">
        <v>315</v>
      </c>
      <c r="G184" s="42"/>
      <c r="H184" s="42"/>
      <c r="I184" s="229"/>
      <c r="J184" s="42"/>
      <c r="K184" s="42"/>
      <c r="L184" s="46"/>
      <c r="M184" s="230"/>
      <c r="N184" s="231"/>
      <c r="O184" s="86"/>
      <c r="P184" s="86"/>
      <c r="Q184" s="86"/>
      <c r="R184" s="86"/>
      <c r="S184" s="86"/>
      <c r="T184" s="87"/>
      <c r="U184" s="40"/>
      <c r="V184" s="40"/>
      <c r="W184" s="40"/>
      <c r="X184" s="40"/>
      <c r="Y184" s="40"/>
      <c r="Z184" s="40"/>
      <c r="AA184" s="40"/>
      <c r="AB184" s="40"/>
      <c r="AC184" s="40"/>
      <c r="AD184" s="40"/>
      <c r="AE184" s="40"/>
      <c r="AT184" s="19" t="s">
        <v>161</v>
      </c>
      <c r="AU184" s="19" t="s">
        <v>81</v>
      </c>
    </row>
    <row r="185" s="13" customFormat="1">
      <c r="A185" s="13"/>
      <c r="B185" s="232"/>
      <c r="C185" s="233"/>
      <c r="D185" s="234" t="s">
        <v>163</v>
      </c>
      <c r="E185" s="235" t="s">
        <v>19</v>
      </c>
      <c r="F185" s="236" t="s">
        <v>316</v>
      </c>
      <c r="G185" s="233"/>
      <c r="H185" s="235" t="s">
        <v>19</v>
      </c>
      <c r="I185" s="237"/>
      <c r="J185" s="233"/>
      <c r="K185" s="233"/>
      <c r="L185" s="238"/>
      <c r="M185" s="239"/>
      <c r="N185" s="240"/>
      <c r="O185" s="240"/>
      <c r="P185" s="240"/>
      <c r="Q185" s="240"/>
      <c r="R185" s="240"/>
      <c r="S185" s="240"/>
      <c r="T185" s="241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242" t="s">
        <v>163</v>
      </c>
      <c r="AU185" s="242" t="s">
        <v>81</v>
      </c>
      <c r="AV185" s="13" t="s">
        <v>79</v>
      </c>
      <c r="AW185" s="13" t="s">
        <v>33</v>
      </c>
      <c r="AX185" s="13" t="s">
        <v>72</v>
      </c>
      <c r="AY185" s="242" t="s">
        <v>152</v>
      </c>
    </row>
    <row r="186" s="14" customFormat="1">
      <c r="A186" s="14"/>
      <c r="B186" s="243"/>
      <c r="C186" s="244"/>
      <c r="D186" s="234" t="s">
        <v>163</v>
      </c>
      <c r="E186" s="245" t="s">
        <v>19</v>
      </c>
      <c r="F186" s="246" t="s">
        <v>1400</v>
      </c>
      <c r="G186" s="244"/>
      <c r="H186" s="247">
        <v>99</v>
      </c>
      <c r="I186" s="248"/>
      <c r="J186" s="244"/>
      <c r="K186" s="244"/>
      <c r="L186" s="249"/>
      <c r="M186" s="250"/>
      <c r="N186" s="251"/>
      <c r="O186" s="251"/>
      <c r="P186" s="251"/>
      <c r="Q186" s="251"/>
      <c r="R186" s="251"/>
      <c r="S186" s="251"/>
      <c r="T186" s="252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T186" s="253" t="s">
        <v>163</v>
      </c>
      <c r="AU186" s="253" t="s">
        <v>81</v>
      </c>
      <c r="AV186" s="14" t="s">
        <v>81</v>
      </c>
      <c r="AW186" s="14" t="s">
        <v>33</v>
      </c>
      <c r="AX186" s="14" t="s">
        <v>79</v>
      </c>
      <c r="AY186" s="253" t="s">
        <v>152</v>
      </c>
    </row>
    <row r="187" s="2" customFormat="1" ht="16.5" customHeight="1">
      <c r="A187" s="40"/>
      <c r="B187" s="41"/>
      <c r="C187" s="265" t="s">
        <v>291</v>
      </c>
      <c r="D187" s="265" t="s">
        <v>298</v>
      </c>
      <c r="E187" s="266" t="s">
        <v>319</v>
      </c>
      <c r="F187" s="267" t="s">
        <v>320</v>
      </c>
      <c r="G187" s="268" t="s">
        <v>282</v>
      </c>
      <c r="H187" s="269">
        <v>7.9199999999999999</v>
      </c>
      <c r="I187" s="270"/>
      <c r="J187" s="271">
        <f>ROUND(I187*H187,2)</f>
        <v>0</v>
      </c>
      <c r="K187" s="267" t="s">
        <v>158</v>
      </c>
      <c r="L187" s="272"/>
      <c r="M187" s="273" t="s">
        <v>19</v>
      </c>
      <c r="N187" s="274" t="s">
        <v>43</v>
      </c>
      <c r="O187" s="86"/>
      <c r="P187" s="223">
        <f>O187*H187</f>
        <v>0</v>
      </c>
      <c r="Q187" s="223">
        <v>1</v>
      </c>
      <c r="R187" s="223">
        <f>Q187*H187</f>
        <v>7.9199999999999999</v>
      </c>
      <c r="S187" s="223">
        <v>0</v>
      </c>
      <c r="T187" s="224">
        <f>S187*H187</f>
        <v>0</v>
      </c>
      <c r="U187" s="40"/>
      <c r="V187" s="40"/>
      <c r="W187" s="40"/>
      <c r="X187" s="40"/>
      <c r="Y187" s="40"/>
      <c r="Z187" s="40"/>
      <c r="AA187" s="40"/>
      <c r="AB187" s="40"/>
      <c r="AC187" s="40"/>
      <c r="AD187" s="40"/>
      <c r="AE187" s="40"/>
      <c r="AR187" s="225" t="s">
        <v>199</v>
      </c>
      <c r="AT187" s="225" t="s">
        <v>298</v>
      </c>
      <c r="AU187" s="225" t="s">
        <v>81</v>
      </c>
      <c r="AY187" s="19" t="s">
        <v>152</v>
      </c>
      <c r="BE187" s="226">
        <f>IF(N187="základní",J187,0)</f>
        <v>0</v>
      </c>
      <c r="BF187" s="226">
        <f>IF(N187="snížená",J187,0)</f>
        <v>0</v>
      </c>
      <c r="BG187" s="226">
        <f>IF(N187="zákl. přenesená",J187,0)</f>
        <v>0</v>
      </c>
      <c r="BH187" s="226">
        <f>IF(N187="sníž. přenesená",J187,0)</f>
        <v>0</v>
      </c>
      <c r="BI187" s="226">
        <f>IF(N187="nulová",J187,0)</f>
        <v>0</v>
      </c>
      <c r="BJ187" s="19" t="s">
        <v>79</v>
      </c>
      <c r="BK187" s="226">
        <f>ROUND(I187*H187,2)</f>
        <v>0</v>
      </c>
      <c r="BL187" s="19" t="s">
        <v>159</v>
      </c>
      <c r="BM187" s="225" t="s">
        <v>321</v>
      </c>
    </row>
    <row r="188" s="14" customFormat="1">
      <c r="A188" s="14"/>
      <c r="B188" s="243"/>
      <c r="C188" s="244"/>
      <c r="D188" s="234" t="s">
        <v>163</v>
      </c>
      <c r="E188" s="245" t="s">
        <v>19</v>
      </c>
      <c r="F188" s="246" t="s">
        <v>1401</v>
      </c>
      <c r="G188" s="244"/>
      <c r="H188" s="247">
        <v>7.9199999999999999</v>
      </c>
      <c r="I188" s="248"/>
      <c r="J188" s="244"/>
      <c r="K188" s="244"/>
      <c r="L188" s="249"/>
      <c r="M188" s="250"/>
      <c r="N188" s="251"/>
      <c r="O188" s="251"/>
      <c r="P188" s="251"/>
      <c r="Q188" s="251"/>
      <c r="R188" s="251"/>
      <c r="S188" s="251"/>
      <c r="T188" s="252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T188" s="253" t="s">
        <v>163</v>
      </c>
      <c r="AU188" s="253" t="s">
        <v>81</v>
      </c>
      <c r="AV188" s="14" t="s">
        <v>81</v>
      </c>
      <c r="AW188" s="14" t="s">
        <v>33</v>
      </c>
      <c r="AX188" s="14" t="s">
        <v>79</v>
      </c>
      <c r="AY188" s="253" t="s">
        <v>152</v>
      </c>
    </row>
    <row r="189" s="12" customFormat="1" ht="22.8" customHeight="1">
      <c r="A189" s="12"/>
      <c r="B189" s="198"/>
      <c r="C189" s="199"/>
      <c r="D189" s="200" t="s">
        <v>71</v>
      </c>
      <c r="E189" s="212" t="s">
        <v>323</v>
      </c>
      <c r="F189" s="212" t="s">
        <v>324</v>
      </c>
      <c r="G189" s="199"/>
      <c r="H189" s="199"/>
      <c r="I189" s="202"/>
      <c r="J189" s="213">
        <f>BK189</f>
        <v>0</v>
      </c>
      <c r="K189" s="199"/>
      <c r="L189" s="204"/>
      <c r="M189" s="205"/>
      <c r="N189" s="206"/>
      <c r="O189" s="206"/>
      <c r="P189" s="207">
        <f>SUM(P190:P213)</f>
        <v>0</v>
      </c>
      <c r="Q189" s="206"/>
      <c r="R189" s="207">
        <f>SUM(R190:R213)</f>
        <v>0</v>
      </c>
      <c r="S189" s="206"/>
      <c r="T189" s="208">
        <f>SUM(T190:T213)</f>
        <v>0</v>
      </c>
      <c r="U189" s="12"/>
      <c r="V189" s="12"/>
      <c r="W189" s="12"/>
      <c r="X189" s="12"/>
      <c r="Y189" s="12"/>
      <c r="Z189" s="12"/>
      <c r="AA189" s="12"/>
      <c r="AB189" s="12"/>
      <c r="AC189" s="12"/>
      <c r="AD189" s="12"/>
      <c r="AE189" s="12"/>
      <c r="AR189" s="209" t="s">
        <v>79</v>
      </c>
      <c r="AT189" s="210" t="s">
        <v>71</v>
      </c>
      <c r="AU189" s="210" t="s">
        <v>79</v>
      </c>
      <c r="AY189" s="209" t="s">
        <v>152</v>
      </c>
      <c r="BK189" s="211">
        <f>SUM(BK190:BK213)</f>
        <v>0</v>
      </c>
    </row>
    <row r="190" s="2" customFormat="1" ht="16.5" customHeight="1">
      <c r="A190" s="40"/>
      <c r="B190" s="41"/>
      <c r="C190" s="214" t="s">
        <v>297</v>
      </c>
      <c r="D190" s="214" t="s">
        <v>154</v>
      </c>
      <c r="E190" s="215" t="s">
        <v>326</v>
      </c>
      <c r="F190" s="216" t="s">
        <v>327</v>
      </c>
      <c r="G190" s="217" t="s">
        <v>328</v>
      </c>
      <c r="H190" s="218">
        <v>3</v>
      </c>
      <c r="I190" s="219"/>
      <c r="J190" s="220">
        <f>ROUND(I190*H190,2)</f>
        <v>0</v>
      </c>
      <c r="K190" s="216" t="s">
        <v>19</v>
      </c>
      <c r="L190" s="46"/>
      <c r="M190" s="221" t="s">
        <v>19</v>
      </c>
      <c r="N190" s="222" t="s">
        <v>43</v>
      </c>
      <c r="O190" s="86"/>
      <c r="P190" s="223">
        <f>O190*H190</f>
        <v>0</v>
      </c>
      <c r="Q190" s="223">
        <v>0</v>
      </c>
      <c r="R190" s="223">
        <f>Q190*H190</f>
        <v>0</v>
      </c>
      <c r="S190" s="223">
        <v>0</v>
      </c>
      <c r="T190" s="224">
        <f>S190*H190</f>
        <v>0</v>
      </c>
      <c r="U190" s="40"/>
      <c r="V190" s="40"/>
      <c r="W190" s="40"/>
      <c r="X190" s="40"/>
      <c r="Y190" s="40"/>
      <c r="Z190" s="40"/>
      <c r="AA190" s="40"/>
      <c r="AB190" s="40"/>
      <c r="AC190" s="40"/>
      <c r="AD190" s="40"/>
      <c r="AE190" s="40"/>
      <c r="AR190" s="225" t="s">
        <v>159</v>
      </c>
      <c r="AT190" s="225" t="s">
        <v>154</v>
      </c>
      <c r="AU190" s="225" t="s">
        <v>81</v>
      </c>
      <c r="AY190" s="19" t="s">
        <v>152</v>
      </c>
      <c r="BE190" s="226">
        <f>IF(N190="základní",J190,0)</f>
        <v>0</v>
      </c>
      <c r="BF190" s="226">
        <f>IF(N190="snížená",J190,0)</f>
        <v>0</v>
      </c>
      <c r="BG190" s="226">
        <f>IF(N190="zákl. přenesená",J190,0)</f>
        <v>0</v>
      </c>
      <c r="BH190" s="226">
        <f>IF(N190="sníž. přenesená",J190,0)</f>
        <v>0</v>
      </c>
      <c r="BI190" s="226">
        <f>IF(N190="nulová",J190,0)</f>
        <v>0</v>
      </c>
      <c r="BJ190" s="19" t="s">
        <v>79</v>
      </c>
      <c r="BK190" s="226">
        <f>ROUND(I190*H190,2)</f>
        <v>0</v>
      </c>
      <c r="BL190" s="19" t="s">
        <v>159</v>
      </c>
      <c r="BM190" s="225" t="s">
        <v>1402</v>
      </c>
    </row>
    <row r="191" s="2" customFormat="1" ht="24.15" customHeight="1">
      <c r="A191" s="40"/>
      <c r="B191" s="41"/>
      <c r="C191" s="214" t="s">
        <v>304</v>
      </c>
      <c r="D191" s="214" t="s">
        <v>154</v>
      </c>
      <c r="E191" s="215" t="s">
        <v>331</v>
      </c>
      <c r="F191" s="216" t="s">
        <v>332</v>
      </c>
      <c r="G191" s="217" t="s">
        <v>328</v>
      </c>
      <c r="H191" s="218">
        <v>3</v>
      </c>
      <c r="I191" s="219"/>
      <c r="J191" s="220">
        <f>ROUND(I191*H191,2)</f>
        <v>0</v>
      </c>
      <c r="K191" s="216" t="s">
        <v>19</v>
      </c>
      <c r="L191" s="46"/>
      <c r="M191" s="221" t="s">
        <v>19</v>
      </c>
      <c r="N191" s="222" t="s">
        <v>43</v>
      </c>
      <c r="O191" s="86"/>
      <c r="P191" s="223">
        <f>O191*H191</f>
        <v>0</v>
      </c>
      <c r="Q191" s="223">
        <v>0</v>
      </c>
      <c r="R191" s="223">
        <f>Q191*H191</f>
        <v>0</v>
      </c>
      <c r="S191" s="223">
        <v>0</v>
      </c>
      <c r="T191" s="224">
        <f>S191*H191</f>
        <v>0</v>
      </c>
      <c r="U191" s="40"/>
      <c r="V191" s="40"/>
      <c r="W191" s="40"/>
      <c r="X191" s="40"/>
      <c r="Y191" s="40"/>
      <c r="Z191" s="40"/>
      <c r="AA191" s="40"/>
      <c r="AB191" s="40"/>
      <c r="AC191" s="40"/>
      <c r="AD191" s="40"/>
      <c r="AE191" s="40"/>
      <c r="AR191" s="225" t="s">
        <v>159</v>
      </c>
      <c r="AT191" s="225" t="s">
        <v>154</v>
      </c>
      <c r="AU191" s="225" t="s">
        <v>81</v>
      </c>
      <c r="AY191" s="19" t="s">
        <v>152</v>
      </c>
      <c r="BE191" s="226">
        <f>IF(N191="základní",J191,0)</f>
        <v>0</v>
      </c>
      <c r="BF191" s="226">
        <f>IF(N191="snížená",J191,0)</f>
        <v>0</v>
      </c>
      <c r="BG191" s="226">
        <f>IF(N191="zákl. přenesená",J191,0)</f>
        <v>0</v>
      </c>
      <c r="BH191" s="226">
        <f>IF(N191="sníž. přenesená",J191,0)</f>
        <v>0</v>
      </c>
      <c r="BI191" s="226">
        <f>IF(N191="nulová",J191,0)</f>
        <v>0</v>
      </c>
      <c r="BJ191" s="19" t="s">
        <v>79</v>
      </c>
      <c r="BK191" s="226">
        <f>ROUND(I191*H191,2)</f>
        <v>0</v>
      </c>
      <c r="BL191" s="19" t="s">
        <v>159</v>
      </c>
      <c r="BM191" s="225" t="s">
        <v>1403</v>
      </c>
    </row>
    <row r="192" s="2" customFormat="1" ht="24.15" customHeight="1">
      <c r="A192" s="40"/>
      <c r="B192" s="41"/>
      <c r="C192" s="214" t="s">
        <v>311</v>
      </c>
      <c r="D192" s="214" t="s">
        <v>154</v>
      </c>
      <c r="E192" s="215" t="s">
        <v>335</v>
      </c>
      <c r="F192" s="216" t="s">
        <v>336</v>
      </c>
      <c r="G192" s="217" t="s">
        <v>328</v>
      </c>
      <c r="H192" s="218">
        <v>3</v>
      </c>
      <c r="I192" s="219"/>
      <c r="J192" s="220">
        <f>ROUND(I192*H192,2)</f>
        <v>0</v>
      </c>
      <c r="K192" s="216" t="s">
        <v>19</v>
      </c>
      <c r="L192" s="46"/>
      <c r="M192" s="221" t="s">
        <v>19</v>
      </c>
      <c r="N192" s="222" t="s">
        <v>43</v>
      </c>
      <c r="O192" s="86"/>
      <c r="P192" s="223">
        <f>O192*H192</f>
        <v>0</v>
      </c>
      <c r="Q192" s="223">
        <v>0</v>
      </c>
      <c r="R192" s="223">
        <f>Q192*H192</f>
        <v>0</v>
      </c>
      <c r="S192" s="223">
        <v>0</v>
      </c>
      <c r="T192" s="224">
        <f>S192*H192</f>
        <v>0</v>
      </c>
      <c r="U192" s="40"/>
      <c r="V192" s="40"/>
      <c r="W192" s="40"/>
      <c r="X192" s="40"/>
      <c r="Y192" s="40"/>
      <c r="Z192" s="40"/>
      <c r="AA192" s="40"/>
      <c r="AB192" s="40"/>
      <c r="AC192" s="40"/>
      <c r="AD192" s="40"/>
      <c r="AE192" s="40"/>
      <c r="AR192" s="225" t="s">
        <v>159</v>
      </c>
      <c r="AT192" s="225" t="s">
        <v>154</v>
      </c>
      <c r="AU192" s="225" t="s">
        <v>81</v>
      </c>
      <c r="AY192" s="19" t="s">
        <v>152</v>
      </c>
      <c r="BE192" s="226">
        <f>IF(N192="základní",J192,0)</f>
        <v>0</v>
      </c>
      <c r="BF192" s="226">
        <f>IF(N192="snížená",J192,0)</f>
        <v>0</v>
      </c>
      <c r="BG192" s="226">
        <f>IF(N192="zákl. přenesená",J192,0)</f>
        <v>0</v>
      </c>
      <c r="BH192" s="226">
        <f>IF(N192="sníž. přenesená",J192,0)</f>
        <v>0</v>
      </c>
      <c r="BI192" s="226">
        <f>IF(N192="nulová",J192,0)</f>
        <v>0</v>
      </c>
      <c r="BJ192" s="19" t="s">
        <v>79</v>
      </c>
      <c r="BK192" s="226">
        <f>ROUND(I192*H192,2)</f>
        <v>0</v>
      </c>
      <c r="BL192" s="19" t="s">
        <v>159</v>
      </c>
      <c r="BM192" s="225" t="s">
        <v>1404</v>
      </c>
    </row>
    <row r="193" s="2" customFormat="1" ht="16.5" customHeight="1">
      <c r="A193" s="40"/>
      <c r="B193" s="41"/>
      <c r="C193" s="265" t="s">
        <v>318</v>
      </c>
      <c r="D193" s="265" t="s">
        <v>298</v>
      </c>
      <c r="E193" s="266" t="s">
        <v>339</v>
      </c>
      <c r="F193" s="267" t="s">
        <v>340</v>
      </c>
      <c r="G193" s="268" t="s">
        <v>157</v>
      </c>
      <c r="H193" s="269">
        <v>3</v>
      </c>
      <c r="I193" s="270"/>
      <c r="J193" s="271">
        <f>ROUND(I193*H193,2)</f>
        <v>0</v>
      </c>
      <c r="K193" s="267" t="s">
        <v>19</v>
      </c>
      <c r="L193" s="272"/>
      <c r="M193" s="273" t="s">
        <v>19</v>
      </c>
      <c r="N193" s="274" t="s">
        <v>43</v>
      </c>
      <c r="O193" s="86"/>
      <c r="P193" s="223">
        <f>O193*H193</f>
        <v>0</v>
      </c>
      <c r="Q193" s="223">
        <v>0</v>
      </c>
      <c r="R193" s="223">
        <f>Q193*H193</f>
        <v>0</v>
      </c>
      <c r="S193" s="223">
        <v>0</v>
      </c>
      <c r="T193" s="224">
        <f>S193*H193</f>
        <v>0</v>
      </c>
      <c r="U193" s="40"/>
      <c r="V193" s="40"/>
      <c r="W193" s="40"/>
      <c r="X193" s="40"/>
      <c r="Y193" s="40"/>
      <c r="Z193" s="40"/>
      <c r="AA193" s="40"/>
      <c r="AB193" s="40"/>
      <c r="AC193" s="40"/>
      <c r="AD193" s="40"/>
      <c r="AE193" s="40"/>
      <c r="AR193" s="225" t="s">
        <v>199</v>
      </c>
      <c r="AT193" s="225" t="s">
        <v>298</v>
      </c>
      <c r="AU193" s="225" t="s">
        <v>81</v>
      </c>
      <c r="AY193" s="19" t="s">
        <v>152</v>
      </c>
      <c r="BE193" s="226">
        <f>IF(N193="základní",J193,0)</f>
        <v>0</v>
      </c>
      <c r="BF193" s="226">
        <f>IF(N193="snížená",J193,0)</f>
        <v>0</v>
      </c>
      <c r="BG193" s="226">
        <f>IF(N193="zákl. přenesená",J193,0)</f>
        <v>0</v>
      </c>
      <c r="BH193" s="226">
        <f>IF(N193="sníž. přenesená",J193,0)</f>
        <v>0</v>
      </c>
      <c r="BI193" s="226">
        <f>IF(N193="nulová",J193,0)</f>
        <v>0</v>
      </c>
      <c r="BJ193" s="19" t="s">
        <v>79</v>
      </c>
      <c r="BK193" s="226">
        <f>ROUND(I193*H193,2)</f>
        <v>0</v>
      </c>
      <c r="BL193" s="19" t="s">
        <v>159</v>
      </c>
      <c r="BM193" s="225" t="s">
        <v>1405</v>
      </c>
    </row>
    <row r="194" s="2" customFormat="1" ht="16.5" customHeight="1">
      <c r="A194" s="40"/>
      <c r="B194" s="41"/>
      <c r="C194" s="214" t="s">
        <v>325</v>
      </c>
      <c r="D194" s="214" t="s">
        <v>154</v>
      </c>
      <c r="E194" s="215" t="s">
        <v>343</v>
      </c>
      <c r="F194" s="216" t="s">
        <v>344</v>
      </c>
      <c r="G194" s="217" t="s">
        <v>239</v>
      </c>
      <c r="H194" s="218">
        <v>0.23999999999999999</v>
      </c>
      <c r="I194" s="219"/>
      <c r="J194" s="220">
        <f>ROUND(I194*H194,2)</f>
        <v>0</v>
      </c>
      <c r="K194" s="216" t="s">
        <v>19</v>
      </c>
      <c r="L194" s="46"/>
      <c r="M194" s="221" t="s">
        <v>19</v>
      </c>
      <c r="N194" s="222" t="s">
        <v>43</v>
      </c>
      <c r="O194" s="86"/>
      <c r="P194" s="223">
        <f>O194*H194</f>
        <v>0</v>
      </c>
      <c r="Q194" s="223">
        <v>0</v>
      </c>
      <c r="R194" s="223">
        <f>Q194*H194</f>
        <v>0</v>
      </c>
      <c r="S194" s="223">
        <v>0</v>
      </c>
      <c r="T194" s="224">
        <f>S194*H194</f>
        <v>0</v>
      </c>
      <c r="U194" s="40"/>
      <c r="V194" s="40"/>
      <c r="W194" s="40"/>
      <c r="X194" s="40"/>
      <c r="Y194" s="40"/>
      <c r="Z194" s="40"/>
      <c r="AA194" s="40"/>
      <c r="AB194" s="40"/>
      <c r="AC194" s="40"/>
      <c r="AD194" s="40"/>
      <c r="AE194" s="40"/>
      <c r="AR194" s="225" t="s">
        <v>159</v>
      </c>
      <c r="AT194" s="225" t="s">
        <v>154</v>
      </c>
      <c r="AU194" s="225" t="s">
        <v>81</v>
      </c>
      <c r="AY194" s="19" t="s">
        <v>152</v>
      </c>
      <c r="BE194" s="226">
        <f>IF(N194="základní",J194,0)</f>
        <v>0</v>
      </c>
      <c r="BF194" s="226">
        <f>IF(N194="snížená",J194,0)</f>
        <v>0</v>
      </c>
      <c r="BG194" s="226">
        <f>IF(N194="zákl. přenesená",J194,0)</f>
        <v>0</v>
      </c>
      <c r="BH194" s="226">
        <f>IF(N194="sníž. přenesená",J194,0)</f>
        <v>0</v>
      </c>
      <c r="BI194" s="226">
        <f>IF(N194="nulová",J194,0)</f>
        <v>0</v>
      </c>
      <c r="BJ194" s="19" t="s">
        <v>79</v>
      </c>
      <c r="BK194" s="226">
        <f>ROUND(I194*H194,2)</f>
        <v>0</v>
      </c>
      <c r="BL194" s="19" t="s">
        <v>159</v>
      </c>
      <c r="BM194" s="225" t="s">
        <v>1406</v>
      </c>
    </row>
    <row r="195" s="14" customFormat="1">
      <c r="A195" s="14"/>
      <c r="B195" s="243"/>
      <c r="C195" s="244"/>
      <c r="D195" s="234" t="s">
        <v>163</v>
      </c>
      <c r="E195" s="245" t="s">
        <v>19</v>
      </c>
      <c r="F195" s="246" t="s">
        <v>1407</v>
      </c>
      <c r="G195" s="244"/>
      <c r="H195" s="247">
        <v>0.23999999999999999</v>
      </c>
      <c r="I195" s="248"/>
      <c r="J195" s="244"/>
      <c r="K195" s="244"/>
      <c r="L195" s="249"/>
      <c r="M195" s="250"/>
      <c r="N195" s="251"/>
      <c r="O195" s="251"/>
      <c r="P195" s="251"/>
      <c r="Q195" s="251"/>
      <c r="R195" s="251"/>
      <c r="S195" s="251"/>
      <c r="T195" s="252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T195" s="253" t="s">
        <v>163</v>
      </c>
      <c r="AU195" s="253" t="s">
        <v>81</v>
      </c>
      <c r="AV195" s="14" t="s">
        <v>81</v>
      </c>
      <c r="AW195" s="14" t="s">
        <v>33</v>
      </c>
      <c r="AX195" s="14" t="s">
        <v>79</v>
      </c>
      <c r="AY195" s="253" t="s">
        <v>152</v>
      </c>
    </row>
    <row r="196" s="2" customFormat="1" ht="16.5" customHeight="1">
      <c r="A196" s="40"/>
      <c r="B196" s="41"/>
      <c r="C196" s="214" t="s">
        <v>330</v>
      </c>
      <c r="D196" s="214" t="s">
        <v>154</v>
      </c>
      <c r="E196" s="215" t="s">
        <v>348</v>
      </c>
      <c r="F196" s="216" t="s">
        <v>349</v>
      </c>
      <c r="G196" s="217" t="s">
        <v>239</v>
      </c>
      <c r="H196" s="218">
        <v>1.5</v>
      </c>
      <c r="I196" s="219"/>
      <c r="J196" s="220">
        <f>ROUND(I196*H196,2)</f>
        <v>0</v>
      </c>
      <c r="K196" s="216" t="s">
        <v>19</v>
      </c>
      <c r="L196" s="46"/>
      <c r="M196" s="221" t="s">
        <v>19</v>
      </c>
      <c r="N196" s="222" t="s">
        <v>43</v>
      </c>
      <c r="O196" s="86"/>
      <c r="P196" s="223">
        <f>O196*H196</f>
        <v>0</v>
      </c>
      <c r="Q196" s="223">
        <v>0</v>
      </c>
      <c r="R196" s="223">
        <f>Q196*H196</f>
        <v>0</v>
      </c>
      <c r="S196" s="223">
        <v>0</v>
      </c>
      <c r="T196" s="224">
        <f>S196*H196</f>
        <v>0</v>
      </c>
      <c r="U196" s="40"/>
      <c r="V196" s="40"/>
      <c r="W196" s="40"/>
      <c r="X196" s="40"/>
      <c r="Y196" s="40"/>
      <c r="Z196" s="40"/>
      <c r="AA196" s="40"/>
      <c r="AB196" s="40"/>
      <c r="AC196" s="40"/>
      <c r="AD196" s="40"/>
      <c r="AE196" s="40"/>
      <c r="AR196" s="225" t="s">
        <v>159</v>
      </c>
      <c r="AT196" s="225" t="s">
        <v>154</v>
      </c>
      <c r="AU196" s="225" t="s">
        <v>81</v>
      </c>
      <c r="AY196" s="19" t="s">
        <v>152</v>
      </c>
      <c r="BE196" s="226">
        <f>IF(N196="základní",J196,0)</f>
        <v>0</v>
      </c>
      <c r="BF196" s="226">
        <f>IF(N196="snížená",J196,0)</f>
        <v>0</v>
      </c>
      <c r="BG196" s="226">
        <f>IF(N196="zákl. přenesená",J196,0)</f>
        <v>0</v>
      </c>
      <c r="BH196" s="226">
        <f>IF(N196="sníž. přenesená",J196,0)</f>
        <v>0</v>
      </c>
      <c r="BI196" s="226">
        <f>IF(N196="nulová",J196,0)</f>
        <v>0</v>
      </c>
      <c r="BJ196" s="19" t="s">
        <v>79</v>
      </c>
      <c r="BK196" s="226">
        <f>ROUND(I196*H196,2)</f>
        <v>0</v>
      </c>
      <c r="BL196" s="19" t="s">
        <v>159</v>
      </c>
      <c r="BM196" s="225" t="s">
        <v>1408</v>
      </c>
    </row>
    <row r="197" s="14" customFormat="1">
      <c r="A197" s="14"/>
      <c r="B197" s="243"/>
      <c r="C197" s="244"/>
      <c r="D197" s="234" t="s">
        <v>163</v>
      </c>
      <c r="E197" s="245" t="s">
        <v>19</v>
      </c>
      <c r="F197" s="246" t="s">
        <v>1409</v>
      </c>
      <c r="G197" s="244"/>
      <c r="H197" s="247">
        <v>1.5</v>
      </c>
      <c r="I197" s="248"/>
      <c r="J197" s="244"/>
      <c r="K197" s="244"/>
      <c r="L197" s="249"/>
      <c r="M197" s="250"/>
      <c r="N197" s="251"/>
      <c r="O197" s="251"/>
      <c r="P197" s="251"/>
      <c r="Q197" s="251"/>
      <c r="R197" s="251"/>
      <c r="S197" s="251"/>
      <c r="T197" s="252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T197" s="253" t="s">
        <v>163</v>
      </c>
      <c r="AU197" s="253" t="s">
        <v>81</v>
      </c>
      <c r="AV197" s="14" t="s">
        <v>81</v>
      </c>
      <c r="AW197" s="14" t="s">
        <v>33</v>
      </c>
      <c r="AX197" s="14" t="s">
        <v>79</v>
      </c>
      <c r="AY197" s="253" t="s">
        <v>152</v>
      </c>
    </row>
    <row r="198" s="2" customFormat="1" ht="24.15" customHeight="1">
      <c r="A198" s="40"/>
      <c r="B198" s="41"/>
      <c r="C198" s="214" t="s">
        <v>334</v>
      </c>
      <c r="D198" s="214" t="s">
        <v>154</v>
      </c>
      <c r="E198" s="215" t="s">
        <v>353</v>
      </c>
      <c r="F198" s="216" t="s">
        <v>354</v>
      </c>
      <c r="G198" s="217" t="s">
        <v>328</v>
      </c>
      <c r="H198" s="218">
        <v>15</v>
      </c>
      <c r="I198" s="219"/>
      <c r="J198" s="220">
        <f>ROUND(I198*H198,2)</f>
        <v>0</v>
      </c>
      <c r="K198" s="216" t="s">
        <v>19</v>
      </c>
      <c r="L198" s="46"/>
      <c r="M198" s="221" t="s">
        <v>19</v>
      </c>
      <c r="N198" s="222" t="s">
        <v>43</v>
      </c>
      <c r="O198" s="86"/>
      <c r="P198" s="223">
        <f>O198*H198</f>
        <v>0</v>
      </c>
      <c r="Q198" s="223">
        <v>0</v>
      </c>
      <c r="R198" s="223">
        <f>Q198*H198</f>
        <v>0</v>
      </c>
      <c r="S198" s="223">
        <v>0</v>
      </c>
      <c r="T198" s="224">
        <f>S198*H198</f>
        <v>0</v>
      </c>
      <c r="U198" s="40"/>
      <c r="V198" s="40"/>
      <c r="W198" s="40"/>
      <c r="X198" s="40"/>
      <c r="Y198" s="40"/>
      <c r="Z198" s="40"/>
      <c r="AA198" s="40"/>
      <c r="AB198" s="40"/>
      <c r="AC198" s="40"/>
      <c r="AD198" s="40"/>
      <c r="AE198" s="40"/>
      <c r="AR198" s="225" t="s">
        <v>159</v>
      </c>
      <c r="AT198" s="225" t="s">
        <v>154</v>
      </c>
      <c r="AU198" s="225" t="s">
        <v>81</v>
      </c>
      <c r="AY198" s="19" t="s">
        <v>152</v>
      </c>
      <c r="BE198" s="226">
        <f>IF(N198="základní",J198,0)</f>
        <v>0</v>
      </c>
      <c r="BF198" s="226">
        <f>IF(N198="snížená",J198,0)</f>
        <v>0</v>
      </c>
      <c r="BG198" s="226">
        <f>IF(N198="zákl. přenesená",J198,0)</f>
        <v>0</v>
      </c>
      <c r="BH198" s="226">
        <f>IF(N198="sníž. přenesená",J198,0)</f>
        <v>0</v>
      </c>
      <c r="BI198" s="226">
        <f>IF(N198="nulová",J198,0)</f>
        <v>0</v>
      </c>
      <c r="BJ198" s="19" t="s">
        <v>79</v>
      </c>
      <c r="BK198" s="226">
        <f>ROUND(I198*H198,2)</f>
        <v>0</v>
      </c>
      <c r="BL198" s="19" t="s">
        <v>159</v>
      </c>
      <c r="BM198" s="225" t="s">
        <v>1410</v>
      </c>
    </row>
    <row r="199" s="14" customFormat="1">
      <c r="A199" s="14"/>
      <c r="B199" s="243"/>
      <c r="C199" s="244"/>
      <c r="D199" s="234" t="s">
        <v>163</v>
      </c>
      <c r="E199" s="245" t="s">
        <v>19</v>
      </c>
      <c r="F199" s="246" t="s">
        <v>1411</v>
      </c>
      <c r="G199" s="244"/>
      <c r="H199" s="247">
        <v>15</v>
      </c>
      <c r="I199" s="248"/>
      <c r="J199" s="244"/>
      <c r="K199" s="244"/>
      <c r="L199" s="249"/>
      <c r="M199" s="250"/>
      <c r="N199" s="251"/>
      <c r="O199" s="251"/>
      <c r="P199" s="251"/>
      <c r="Q199" s="251"/>
      <c r="R199" s="251"/>
      <c r="S199" s="251"/>
      <c r="T199" s="252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T199" s="253" t="s">
        <v>163</v>
      </c>
      <c r="AU199" s="253" t="s">
        <v>81</v>
      </c>
      <c r="AV199" s="14" t="s">
        <v>81</v>
      </c>
      <c r="AW199" s="14" t="s">
        <v>33</v>
      </c>
      <c r="AX199" s="14" t="s">
        <v>79</v>
      </c>
      <c r="AY199" s="253" t="s">
        <v>152</v>
      </c>
    </row>
    <row r="200" s="2" customFormat="1" ht="21.75" customHeight="1">
      <c r="A200" s="40"/>
      <c r="B200" s="41"/>
      <c r="C200" s="214" t="s">
        <v>338</v>
      </c>
      <c r="D200" s="214" t="s">
        <v>154</v>
      </c>
      <c r="E200" s="215" t="s">
        <v>357</v>
      </c>
      <c r="F200" s="216" t="s">
        <v>358</v>
      </c>
      <c r="G200" s="217" t="s">
        <v>301</v>
      </c>
      <c r="H200" s="218">
        <v>0.29999999999999999</v>
      </c>
      <c r="I200" s="219"/>
      <c r="J200" s="220">
        <f>ROUND(I200*H200,2)</f>
        <v>0</v>
      </c>
      <c r="K200" s="216" t="s">
        <v>19</v>
      </c>
      <c r="L200" s="46"/>
      <c r="M200" s="221" t="s">
        <v>19</v>
      </c>
      <c r="N200" s="222" t="s">
        <v>43</v>
      </c>
      <c r="O200" s="86"/>
      <c r="P200" s="223">
        <f>O200*H200</f>
        <v>0</v>
      </c>
      <c r="Q200" s="223">
        <v>0</v>
      </c>
      <c r="R200" s="223">
        <f>Q200*H200</f>
        <v>0</v>
      </c>
      <c r="S200" s="223">
        <v>0</v>
      </c>
      <c r="T200" s="224">
        <f>S200*H200</f>
        <v>0</v>
      </c>
      <c r="U200" s="40"/>
      <c r="V200" s="40"/>
      <c r="W200" s="40"/>
      <c r="X200" s="40"/>
      <c r="Y200" s="40"/>
      <c r="Z200" s="40"/>
      <c r="AA200" s="40"/>
      <c r="AB200" s="40"/>
      <c r="AC200" s="40"/>
      <c r="AD200" s="40"/>
      <c r="AE200" s="40"/>
      <c r="AR200" s="225" t="s">
        <v>159</v>
      </c>
      <c r="AT200" s="225" t="s">
        <v>154</v>
      </c>
      <c r="AU200" s="225" t="s">
        <v>81</v>
      </c>
      <c r="AY200" s="19" t="s">
        <v>152</v>
      </c>
      <c r="BE200" s="226">
        <f>IF(N200="základní",J200,0)</f>
        <v>0</v>
      </c>
      <c r="BF200" s="226">
        <f>IF(N200="snížená",J200,0)</f>
        <v>0</v>
      </c>
      <c r="BG200" s="226">
        <f>IF(N200="zákl. přenesená",J200,0)</f>
        <v>0</v>
      </c>
      <c r="BH200" s="226">
        <f>IF(N200="sníž. přenesená",J200,0)</f>
        <v>0</v>
      </c>
      <c r="BI200" s="226">
        <f>IF(N200="nulová",J200,0)</f>
        <v>0</v>
      </c>
      <c r="BJ200" s="19" t="s">
        <v>79</v>
      </c>
      <c r="BK200" s="226">
        <f>ROUND(I200*H200,2)</f>
        <v>0</v>
      </c>
      <c r="BL200" s="19" t="s">
        <v>159</v>
      </c>
      <c r="BM200" s="225" t="s">
        <v>1412</v>
      </c>
    </row>
    <row r="201" s="2" customFormat="1" ht="16.5" customHeight="1">
      <c r="A201" s="40"/>
      <c r="B201" s="41"/>
      <c r="C201" s="214" t="s">
        <v>342</v>
      </c>
      <c r="D201" s="214" t="s">
        <v>154</v>
      </c>
      <c r="E201" s="215" t="s">
        <v>361</v>
      </c>
      <c r="F201" s="216" t="s">
        <v>362</v>
      </c>
      <c r="G201" s="217" t="s">
        <v>328</v>
      </c>
      <c r="H201" s="218">
        <v>3</v>
      </c>
      <c r="I201" s="219"/>
      <c r="J201" s="220">
        <f>ROUND(I201*H201,2)</f>
        <v>0</v>
      </c>
      <c r="K201" s="216" t="s">
        <v>19</v>
      </c>
      <c r="L201" s="46"/>
      <c r="M201" s="221" t="s">
        <v>19</v>
      </c>
      <c r="N201" s="222" t="s">
        <v>43</v>
      </c>
      <c r="O201" s="86"/>
      <c r="P201" s="223">
        <f>O201*H201</f>
        <v>0</v>
      </c>
      <c r="Q201" s="223">
        <v>0</v>
      </c>
      <c r="R201" s="223">
        <f>Q201*H201</f>
        <v>0</v>
      </c>
      <c r="S201" s="223">
        <v>0</v>
      </c>
      <c r="T201" s="224">
        <f>S201*H201</f>
        <v>0</v>
      </c>
      <c r="U201" s="40"/>
      <c r="V201" s="40"/>
      <c r="W201" s="40"/>
      <c r="X201" s="40"/>
      <c r="Y201" s="40"/>
      <c r="Z201" s="40"/>
      <c r="AA201" s="40"/>
      <c r="AB201" s="40"/>
      <c r="AC201" s="40"/>
      <c r="AD201" s="40"/>
      <c r="AE201" s="40"/>
      <c r="AR201" s="225" t="s">
        <v>159</v>
      </c>
      <c r="AT201" s="225" t="s">
        <v>154</v>
      </c>
      <c r="AU201" s="225" t="s">
        <v>81</v>
      </c>
      <c r="AY201" s="19" t="s">
        <v>152</v>
      </c>
      <c r="BE201" s="226">
        <f>IF(N201="základní",J201,0)</f>
        <v>0</v>
      </c>
      <c r="BF201" s="226">
        <f>IF(N201="snížená",J201,0)</f>
        <v>0</v>
      </c>
      <c r="BG201" s="226">
        <f>IF(N201="zákl. přenesená",J201,0)</f>
        <v>0</v>
      </c>
      <c r="BH201" s="226">
        <f>IF(N201="sníž. přenesená",J201,0)</f>
        <v>0</v>
      </c>
      <c r="BI201" s="226">
        <f>IF(N201="nulová",J201,0)</f>
        <v>0</v>
      </c>
      <c r="BJ201" s="19" t="s">
        <v>79</v>
      </c>
      <c r="BK201" s="226">
        <f>ROUND(I201*H201,2)</f>
        <v>0</v>
      </c>
      <c r="BL201" s="19" t="s">
        <v>159</v>
      </c>
      <c r="BM201" s="225" t="s">
        <v>1413</v>
      </c>
    </row>
    <row r="202" s="2" customFormat="1" ht="21.75" customHeight="1">
      <c r="A202" s="40"/>
      <c r="B202" s="41"/>
      <c r="C202" s="214" t="s">
        <v>347</v>
      </c>
      <c r="D202" s="214" t="s">
        <v>154</v>
      </c>
      <c r="E202" s="215" t="s">
        <v>365</v>
      </c>
      <c r="F202" s="216" t="s">
        <v>366</v>
      </c>
      <c r="G202" s="217" t="s">
        <v>328</v>
      </c>
      <c r="H202" s="218">
        <v>9</v>
      </c>
      <c r="I202" s="219"/>
      <c r="J202" s="220">
        <f>ROUND(I202*H202,2)</f>
        <v>0</v>
      </c>
      <c r="K202" s="216" t="s">
        <v>19</v>
      </c>
      <c r="L202" s="46"/>
      <c r="M202" s="221" t="s">
        <v>19</v>
      </c>
      <c r="N202" s="222" t="s">
        <v>43</v>
      </c>
      <c r="O202" s="86"/>
      <c r="P202" s="223">
        <f>O202*H202</f>
        <v>0</v>
      </c>
      <c r="Q202" s="223">
        <v>0</v>
      </c>
      <c r="R202" s="223">
        <f>Q202*H202</f>
        <v>0</v>
      </c>
      <c r="S202" s="223">
        <v>0</v>
      </c>
      <c r="T202" s="224">
        <f>S202*H202</f>
        <v>0</v>
      </c>
      <c r="U202" s="40"/>
      <c r="V202" s="40"/>
      <c r="W202" s="40"/>
      <c r="X202" s="40"/>
      <c r="Y202" s="40"/>
      <c r="Z202" s="40"/>
      <c r="AA202" s="40"/>
      <c r="AB202" s="40"/>
      <c r="AC202" s="40"/>
      <c r="AD202" s="40"/>
      <c r="AE202" s="40"/>
      <c r="AR202" s="225" t="s">
        <v>159</v>
      </c>
      <c r="AT202" s="225" t="s">
        <v>154</v>
      </c>
      <c r="AU202" s="225" t="s">
        <v>81</v>
      </c>
      <c r="AY202" s="19" t="s">
        <v>152</v>
      </c>
      <c r="BE202" s="226">
        <f>IF(N202="základní",J202,0)</f>
        <v>0</v>
      </c>
      <c r="BF202" s="226">
        <f>IF(N202="snížená",J202,0)</f>
        <v>0</v>
      </c>
      <c r="BG202" s="226">
        <f>IF(N202="zákl. přenesená",J202,0)</f>
        <v>0</v>
      </c>
      <c r="BH202" s="226">
        <f>IF(N202="sníž. přenesená",J202,0)</f>
        <v>0</v>
      </c>
      <c r="BI202" s="226">
        <f>IF(N202="nulová",J202,0)</f>
        <v>0</v>
      </c>
      <c r="BJ202" s="19" t="s">
        <v>79</v>
      </c>
      <c r="BK202" s="226">
        <f>ROUND(I202*H202,2)</f>
        <v>0</v>
      </c>
      <c r="BL202" s="19" t="s">
        <v>159</v>
      </c>
      <c r="BM202" s="225" t="s">
        <v>1414</v>
      </c>
    </row>
    <row r="203" s="14" customFormat="1">
      <c r="A203" s="14"/>
      <c r="B203" s="243"/>
      <c r="C203" s="244"/>
      <c r="D203" s="234" t="s">
        <v>163</v>
      </c>
      <c r="E203" s="245" t="s">
        <v>19</v>
      </c>
      <c r="F203" s="246" t="s">
        <v>1415</v>
      </c>
      <c r="G203" s="244"/>
      <c r="H203" s="247">
        <v>9</v>
      </c>
      <c r="I203" s="248"/>
      <c r="J203" s="244"/>
      <c r="K203" s="244"/>
      <c r="L203" s="249"/>
      <c r="M203" s="250"/>
      <c r="N203" s="251"/>
      <c r="O203" s="251"/>
      <c r="P203" s="251"/>
      <c r="Q203" s="251"/>
      <c r="R203" s="251"/>
      <c r="S203" s="251"/>
      <c r="T203" s="252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T203" s="253" t="s">
        <v>163</v>
      </c>
      <c r="AU203" s="253" t="s">
        <v>81</v>
      </c>
      <c r="AV203" s="14" t="s">
        <v>81</v>
      </c>
      <c r="AW203" s="14" t="s">
        <v>33</v>
      </c>
      <c r="AX203" s="14" t="s">
        <v>79</v>
      </c>
      <c r="AY203" s="253" t="s">
        <v>152</v>
      </c>
    </row>
    <row r="204" s="2" customFormat="1" ht="21.75" customHeight="1">
      <c r="A204" s="40"/>
      <c r="B204" s="41"/>
      <c r="C204" s="214" t="s">
        <v>352</v>
      </c>
      <c r="D204" s="214" t="s">
        <v>154</v>
      </c>
      <c r="E204" s="215" t="s">
        <v>370</v>
      </c>
      <c r="F204" s="216" t="s">
        <v>371</v>
      </c>
      <c r="G204" s="217" t="s">
        <v>328</v>
      </c>
      <c r="H204" s="218">
        <v>9</v>
      </c>
      <c r="I204" s="219"/>
      <c r="J204" s="220">
        <f>ROUND(I204*H204,2)</f>
        <v>0</v>
      </c>
      <c r="K204" s="216" t="s">
        <v>19</v>
      </c>
      <c r="L204" s="46"/>
      <c r="M204" s="221" t="s">
        <v>19</v>
      </c>
      <c r="N204" s="222" t="s">
        <v>43</v>
      </c>
      <c r="O204" s="86"/>
      <c r="P204" s="223">
        <f>O204*H204</f>
        <v>0</v>
      </c>
      <c r="Q204" s="223">
        <v>0</v>
      </c>
      <c r="R204" s="223">
        <f>Q204*H204</f>
        <v>0</v>
      </c>
      <c r="S204" s="223">
        <v>0</v>
      </c>
      <c r="T204" s="224">
        <f>S204*H204</f>
        <v>0</v>
      </c>
      <c r="U204" s="40"/>
      <c r="V204" s="40"/>
      <c r="W204" s="40"/>
      <c r="X204" s="40"/>
      <c r="Y204" s="40"/>
      <c r="Z204" s="40"/>
      <c r="AA204" s="40"/>
      <c r="AB204" s="40"/>
      <c r="AC204" s="40"/>
      <c r="AD204" s="40"/>
      <c r="AE204" s="40"/>
      <c r="AR204" s="225" t="s">
        <v>159</v>
      </c>
      <c r="AT204" s="225" t="s">
        <v>154</v>
      </c>
      <c r="AU204" s="225" t="s">
        <v>81</v>
      </c>
      <c r="AY204" s="19" t="s">
        <v>152</v>
      </c>
      <c r="BE204" s="226">
        <f>IF(N204="základní",J204,0)</f>
        <v>0</v>
      </c>
      <c r="BF204" s="226">
        <f>IF(N204="snížená",J204,0)</f>
        <v>0</v>
      </c>
      <c r="BG204" s="226">
        <f>IF(N204="zákl. přenesená",J204,0)</f>
        <v>0</v>
      </c>
      <c r="BH204" s="226">
        <f>IF(N204="sníž. přenesená",J204,0)</f>
        <v>0</v>
      </c>
      <c r="BI204" s="226">
        <f>IF(N204="nulová",J204,0)</f>
        <v>0</v>
      </c>
      <c r="BJ204" s="19" t="s">
        <v>79</v>
      </c>
      <c r="BK204" s="226">
        <f>ROUND(I204*H204,2)</f>
        <v>0</v>
      </c>
      <c r="BL204" s="19" t="s">
        <v>159</v>
      </c>
      <c r="BM204" s="225" t="s">
        <v>1416</v>
      </c>
    </row>
    <row r="205" s="2" customFormat="1" ht="16.5" customHeight="1">
      <c r="A205" s="40"/>
      <c r="B205" s="41"/>
      <c r="C205" s="214" t="s">
        <v>219</v>
      </c>
      <c r="D205" s="214" t="s">
        <v>154</v>
      </c>
      <c r="E205" s="215" t="s">
        <v>374</v>
      </c>
      <c r="F205" s="216" t="s">
        <v>375</v>
      </c>
      <c r="G205" s="217" t="s">
        <v>328</v>
      </c>
      <c r="H205" s="218">
        <v>9</v>
      </c>
      <c r="I205" s="219"/>
      <c r="J205" s="220">
        <f>ROUND(I205*H205,2)</f>
        <v>0</v>
      </c>
      <c r="K205" s="216" t="s">
        <v>19</v>
      </c>
      <c r="L205" s="46"/>
      <c r="M205" s="221" t="s">
        <v>19</v>
      </c>
      <c r="N205" s="222" t="s">
        <v>43</v>
      </c>
      <c r="O205" s="86"/>
      <c r="P205" s="223">
        <f>O205*H205</f>
        <v>0</v>
      </c>
      <c r="Q205" s="223">
        <v>0</v>
      </c>
      <c r="R205" s="223">
        <f>Q205*H205</f>
        <v>0</v>
      </c>
      <c r="S205" s="223">
        <v>0</v>
      </c>
      <c r="T205" s="224">
        <f>S205*H205</f>
        <v>0</v>
      </c>
      <c r="U205" s="40"/>
      <c r="V205" s="40"/>
      <c r="W205" s="40"/>
      <c r="X205" s="40"/>
      <c r="Y205" s="40"/>
      <c r="Z205" s="40"/>
      <c r="AA205" s="40"/>
      <c r="AB205" s="40"/>
      <c r="AC205" s="40"/>
      <c r="AD205" s="40"/>
      <c r="AE205" s="40"/>
      <c r="AR205" s="225" t="s">
        <v>159</v>
      </c>
      <c r="AT205" s="225" t="s">
        <v>154</v>
      </c>
      <c r="AU205" s="225" t="s">
        <v>81</v>
      </c>
      <c r="AY205" s="19" t="s">
        <v>152</v>
      </c>
      <c r="BE205" s="226">
        <f>IF(N205="základní",J205,0)</f>
        <v>0</v>
      </c>
      <c r="BF205" s="226">
        <f>IF(N205="snížená",J205,0)</f>
        <v>0</v>
      </c>
      <c r="BG205" s="226">
        <f>IF(N205="zákl. přenesená",J205,0)</f>
        <v>0</v>
      </c>
      <c r="BH205" s="226">
        <f>IF(N205="sníž. přenesená",J205,0)</f>
        <v>0</v>
      </c>
      <c r="BI205" s="226">
        <f>IF(N205="nulová",J205,0)</f>
        <v>0</v>
      </c>
      <c r="BJ205" s="19" t="s">
        <v>79</v>
      </c>
      <c r="BK205" s="226">
        <f>ROUND(I205*H205,2)</f>
        <v>0</v>
      </c>
      <c r="BL205" s="19" t="s">
        <v>159</v>
      </c>
      <c r="BM205" s="225" t="s">
        <v>1417</v>
      </c>
    </row>
    <row r="206" s="2" customFormat="1" ht="21.75" customHeight="1">
      <c r="A206" s="40"/>
      <c r="B206" s="41"/>
      <c r="C206" s="214" t="s">
        <v>360</v>
      </c>
      <c r="D206" s="214" t="s">
        <v>154</v>
      </c>
      <c r="E206" s="215" t="s">
        <v>378</v>
      </c>
      <c r="F206" s="216" t="s">
        <v>379</v>
      </c>
      <c r="G206" s="217" t="s">
        <v>182</v>
      </c>
      <c r="H206" s="218">
        <v>3</v>
      </c>
      <c r="I206" s="219"/>
      <c r="J206" s="220">
        <f>ROUND(I206*H206,2)</f>
        <v>0</v>
      </c>
      <c r="K206" s="216" t="s">
        <v>19</v>
      </c>
      <c r="L206" s="46"/>
      <c r="M206" s="221" t="s">
        <v>19</v>
      </c>
      <c r="N206" s="222" t="s">
        <v>43</v>
      </c>
      <c r="O206" s="86"/>
      <c r="P206" s="223">
        <f>O206*H206</f>
        <v>0</v>
      </c>
      <c r="Q206" s="223">
        <v>0</v>
      </c>
      <c r="R206" s="223">
        <f>Q206*H206</f>
        <v>0</v>
      </c>
      <c r="S206" s="223">
        <v>0</v>
      </c>
      <c r="T206" s="224">
        <f>S206*H206</f>
        <v>0</v>
      </c>
      <c r="U206" s="40"/>
      <c r="V206" s="40"/>
      <c r="W206" s="40"/>
      <c r="X206" s="40"/>
      <c r="Y206" s="40"/>
      <c r="Z206" s="40"/>
      <c r="AA206" s="40"/>
      <c r="AB206" s="40"/>
      <c r="AC206" s="40"/>
      <c r="AD206" s="40"/>
      <c r="AE206" s="40"/>
      <c r="AR206" s="225" t="s">
        <v>159</v>
      </c>
      <c r="AT206" s="225" t="s">
        <v>154</v>
      </c>
      <c r="AU206" s="225" t="s">
        <v>81</v>
      </c>
      <c r="AY206" s="19" t="s">
        <v>152</v>
      </c>
      <c r="BE206" s="226">
        <f>IF(N206="základní",J206,0)</f>
        <v>0</v>
      </c>
      <c r="BF206" s="226">
        <f>IF(N206="snížená",J206,0)</f>
        <v>0</v>
      </c>
      <c r="BG206" s="226">
        <f>IF(N206="zákl. přenesená",J206,0)</f>
        <v>0</v>
      </c>
      <c r="BH206" s="226">
        <f>IF(N206="sníž. přenesená",J206,0)</f>
        <v>0</v>
      </c>
      <c r="BI206" s="226">
        <f>IF(N206="nulová",J206,0)</f>
        <v>0</v>
      </c>
      <c r="BJ206" s="19" t="s">
        <v>79</v>
      </c>
      <c r="BK206" s="226">
        <f>ROUND(I206*H206,2)</f>
        <v>0</v>
      </c>
      <c r="BL206" s="19" t="s">
        <v>159</v>
      </c>
      <c r="BM206" s="225" t="s">
        <v>1418</v>
      </c>
    </row>
    <row r="207" s="2" customFormat="1" ht="16.5" customHeight="1">
      <c r="A207" s="40"/>
      <c r="B207" s="41"/>
      <c r="C207" s="214" t="s">
        <v>364</v>
      </c>
      <c r="D207" s="214" t="s">
        <v>154</v>
      </c>
      <c r="E207" s="215" t="s">
        <v>382</v>
      </c>
      <c r="F207" s="216" t="s">
        <v>383</v>
      </c>
      <c r="G207" s="217" t="s">
        <v>182</v>
      </c>
      <c r="H207" s="218">
        <v>3</v>
      </c>
      <c r="I207" s="219"/>
      <c r="J207" s="220">
        <f>ROUND(I207*H207,2)</f>
        <v>0</v>
      </c>
      <c r="K207" s="216" t="s">
        <v>19</v>
      </c>
      <c r="L207" s="46"/>
      <c r="M207" s="221" t="s">
        <v>19</v>
      </c>
      <c r="N207" s="222" t="s">
        <v>43</v>
      </c>
      <c r="O207" s="86"/>
      <c r="P207" s="223">
        <f>O207*H207</f>
        <v>0</v>
      </c>
      <c r="Q207" s="223">
        <v>0</v>
      </c>
      <c r="R207" s="223">
        <f>Q207*H207</f>
        <v>0</v>
      </c>
      <c r="S207" s="223">
        <v>0</v>
      </c>
      <c r="T207" s="224">
        <f>S207*H207</f>
        <v>0</v>
      </c>
      <c r="U207" s="40"/>
      <c r="V207" s="40"/>
      <c r="W207" s="40"/>
      <c r="X207" s="40"/>
      <c r="Y207" s="40"/>
      <c r="Z207" s="40"/>
      <c r="AA207" s="40"/>
      <c r="AB207" s="40"/>
      <c r="AC207" s="40"/>
      <c r="AD207" s="40"/>
      <c r="AE207" s="40"/>
      <c r="AR207" s="225" t="s">
        <v>159</v>
      </c>
      <c r="AT207" s="225" t="s">
        <v>154</v>
      </c>
      <c r="AU207" s="225" t="s">
        <v>81</v>
      </c>
      <c r="AY207" s="19" t="s">
        <v>152</v>
      </c>
      <c r="BE207" s="226">
        <f>IF(N207="základní",J207,0)</f>
        <v>0</v>
      </c>
      <c r="BF207" s="226">
        <f>IF(N207="snížená",J207,0)</f>
        <v>0</v>
      </c>
      <c r="BG207" s="226">
        <f>IF(N207="zákl. přenesená",J207,0)</f>
        <v>0</v>
      </c>
      <c r="BH207" s="226">
        <f>IF(N207="sníž. přenesená",J207,0)</f>
        <v>0</v>
      </c>
      <c r="BI207" s="226">
        <f>IF(N207="nulová",J207,0)</f>
        <v>0</v>
      </c>
      <c r="BJ207" s="19" t="s">
        <v>79</v>
      </c>
      <c r="BK207" s="226">
        <f>ROUND(I207*H207,2)</f>
        <v>0</v>
      </c>
      <c r="BL207" s="19" t="s">
        <v>159</v>
      </c>
      <c r="BM207" s="225" t="s">
        <v>1419</v>
      </c>
    </row>
    <row r="208" s="2" customFormat="1" ht="21.75" customHeight="1">
      <c r="A208" s="40"/>
      <c r="B208" s="41"/>
      <c r="C208" s="214" t="s">
        <v>369</v>
      </c>
      <c r="D208" s="214" t="s">
        <v>154</v>
      </c>
      <c r="E208" s="215" t="s">
        <v>386</v>
      </c>
      <c r="F208" s="216" t="s">
        <v>387</v>
      </c>
      <c r="G208" s="217" t="s">
        <v>328</v>
      </c>
      <c r="H208" s="218">
        <v>3</v>
      </c>
      <c r="I208" s="219"/>
      <c r="J208" s="220">
        <f>ROUND(I208*H208,2)</f>
        <v>0</v>
      </c>
      <c r="K208" s="216" t="s">
        <v>19</v>
      </c>
      <c r="L208" s="46"/>
      <c r="M208" s="221" t="s">
        <v>19</v>
      </c>
      <c r="N208" s="222" t="s">
        <v>43</v>
      </c>
      <c r="O208" s="86"/>
      <c r="P208" s="223">
        <f>O208*H208</f>
        <v>0</v>
      </c>
      <c r="Q208" s="223">
        <v>0</v>
      </c>
      <c r="R208" s="223">
        <f>Q208*H208</f>
        <v>0</v>
      </c>
      <c r="S208" s="223">
        <v>0</v>
      </c>
      <c r="T208" s="224">
        <f>S208*H208</f>
        <v>0</v>
      </c>
      <c r="U208" s="40"/>
      <c r="V208" s="40"/>
      <c r="W208" s="40"/>
      <c r="X208" s="40"/>
      <c r="Y208" s="40"/>
      <c r="Z208" s="40"/>
      <c r="AA208" s="40"/>
      <c r="AB208" s="40"/>
      <c r="AC208" s="40"/>
      <c r="AD208" s="40"/>
      <c r="AE208" s="40"/>
      <c r="AR208" s="225" t="s">
        <v>159</v>
      </c>
      <c r="AT208" s="225" t="s">
        <v>154</v>
      </c>
      <c r="AU208" s="225" t="s">
        <v>81</v>
      </c>
      <c r="AY208" s="19" t="s">
        <v>152</v>
      </c>
      <c r="BE208" s="226">
        <f>IF(N208="základní",J208,0)</f>
        <v>0</v>
      </c>
      <c r="BF208" s="226">
        <f>IF(N208="snížená",J208,0)</f>
        <v>0</v>
      </c>
      <c r="BG208" s="226">
        <f>IF(N208="zákl. přenesená",J208,0)</f>
        <v>0</v>
      </c>
      <c r="BH208" s="226">
        <f>IF(N208="sníž. přenesená",J208,0)</f>
        <v>0</v>
      </c>
      <c r="BI208" s="226">
        <f>IF(N208="nulová",J208,0)</f>
        <v>0</v>
      </c>
      <c r="BJ208" s="19" t="s">
        <v>79</v>
      </c>
      <c r="BK208" s="226">
        <f>ROUND(I208*H208,2)</f>
        <v>0</v>
      </c>
      <c r="BL208" s="19" t="s">
        <v>159</v>
      </c>
      <c r="BM208" s="225" t="s">
        <v>1420</v>
      </c>
    </row>
    <row r="209" s="2" customFormat="1" ht="16.5" customHeight="1">
      <c r="A209" s="40"/>
      <c r="B209" s="41"/>
      <c r="C209" s="214" t="s">
        <v>373</v>
      </c>
      <c r="D209" s="214" t="s">
        <v>154</v>
      </c>
      <c r="E209" s="215" t="s">
        <v>390</v>
      </c>
      <c r="F209" s="216" t="s">
        <v>391</v>
      </c>
      <c r="G209" s="217" t="s">
        <v>239</v>
      </c>
      <c r="H209" s="218">
        <v>0.29999999999999999</v>
      </c>
      <c r="I209" s="219"/>
      <c r="J209" s="220">
        <f>ROUND(I209*H209,2)</f>
        <v>0</v>
      </c>
      <c r="K209" s="216" t="s">
        <v>19</v>
      </c>
      <c r="L209" s="46"/>
      <c r="M209" s="221" t="s">
        <v>19</v>
      </c>
      <c r="N209" s="222" t="s">
        <v>43</v>
      </c>
      <c r="O209" s="86"/>
      <c r="P209" s="223">
        <f>O209*H209</f>
        <v>0</v>
      </c>
      <c r="Q209" s="223">
        <v>0</v>
      </c>
      <c r="R209" s="223">
        <f>Q209*H209</f>
        <v>0</v>
      </c>
      <c r="S209" s="223">
        <v>0</v>
      </c>
      <c r="T209" s="224">
        <f>S209*H209</f>
        <v>0</v>
      </c>
      <c r="U209" s="40"/>
      <c r="V209" s="40"/>
      <c r="W209" s="40"/>
      <c r="X209" s="40"/>
      <c r="Y209" s="40"/>
      <c r="Z209" s="40"/>
      <c r="AA209" s="40"/>
      <c r="AB209" s="40"/>
      <c r="AC209" s="40"/>
      <c r="AD209" s="40"/>
      <c r="AE209" s="40"/>
      <c r="AR209" s="225" t="s">
        <v>159</v>
      </c>
      <c r="AT209" s="225" t="s">
        <v>154</v>
      </c>
      <c r="AU209" s="225" t="s">
        <v>81</v>
      </c>
      <c r="AY209" s="19" t="s">
        <v>152</v>
      </c>
      <c r="BE209" s="226">
        <f>IF(N209="základní",J209,0)</f>
        <v>0</v>
      </c>
      <c r="BF209" s="226">
        <f>IF(N209="snížená",J209,0)</f>
        <v>0</v>
      </c>
      <c r="BG209" s="226">
        <f>IF(N209="zákl. přenesená",J209,0)</f>
        <v>0</v>
      </c>
      <c r="BH209" s="226">
        <f>IF(N209="sníž. přenesená",J209,0)</f>
        <v>0</v>
      </c>
      <c r="BI209" s="226">
        <f>IF(N209="nulová",J209,0)</f>
        <v>0</v>
      </c>
      <c r="BJ209" s="19" t="s">
        <v>79</v>
      </c>
      <c r="BK209" s="226">
        <f>ROUND(I209*H209,2)</f>
        <v>0</v>
      </c>
      <c r="BL209" s="19" t="s">
        <v>159</v>
      </c>
      <c r="BM209" s="225" t="s">
        <v>1421</v>
      </c>
    </row>
    <row r="210" s="2" customFormat="1" ht="16.5" customHeight="1">
      <c r="A210" s="40"/>
      <c r="B210" s="41"/>
      <c r="C210" s="214" t="s">
        <v>377</v>
      </c>
      <c r="D210" s="214" t="s">
        <v>154</v>
      </c>
      <c r="E210" s="215" t="s">
        <v>394</v>
      </c>
      <c r="F210" s="216" t="s">
        <v>395</v>
      </c>
      <c r="G210" s="217" t="s">
        <v>328</v>
      </c>
      <c r="H210" s="218">
        <v>3</v>
      </c>
      <c r="I210" s="219"/>
      <c r="J210" s="220">
        <f>ROUND(I210*H210,2)</f>
        <v>0</v>
      </c>
      <c r="K210" s="216" t="s">
        <v>19</v>
      </c>
      <c r="L210" s="46"/>
      <c r="M210" s="221" t="s">
        <v>19</v>
      </c>
      <c r="N210" s="222" t="s">
        <v>43</v>
      </c>
      <c r="O210" s="86"/>
      <c r="P210" s="223">
        <f>O210*H210</f>
        <v>0</v>
      </c>
      <c r="Q210" s="223">
        <v>0</v>
      </c>
      <c r="R210" s="223">
        <f>Q210*H210</f>
        <v>0</v>
      </c>
      <c r="S210" s="223">
        <v>0</v>
      </c>
      <c r="T210" s="224">
        <f>S210*H210</f>
        <v>0</v>
      </c>
      <c r="U210" s="40"/>
      <c r="V210" s="40"/>
      <c r="W210" s="40"/>
      <c r="X210" s="40"/>
      <c r="Y210" s="40"/>
      <c r="Z210" s="40"/>
      <c r="AA210" s="40"/>
      <c r="AB210" s="40"/>
      <c r="AC210" s="40"/>
      <c r="AD210" s="40"/>
      <c r="AE210" s="40"/>
      <c r="AR210" s="225" t="s">
        <v>159</v>
      </c>
      <c r="AT210" s="225" t="s">
        <v>154</v>
      </c>
      <c r="AU210" s="225" t="s">
        <v>81</v>
      </c>
      <c r="AY210" s="19" t="s">
        <v>152</v>
      </c>
      <c r="BE210" s="226">
        <f>IF(N210="základní",J210,0)</f>
        <v>0</v>
      </c>
      <c r="BF210" s="226">
        <f>IF(N210="snížená",J210,0)</f>
        <v>0</v>
      </c>
      <c r="BG210" s="226">
        <f>IF(N210="zákl. přenesená",J210,0)</f>
        <v>0</v>
      </c>
      <c r="BH210" s="226">
        <f>IF(N210="sníž. přenesená",J210,0)</f>
        <v>0</v>
      </c>
      <c r="BI210" s="226">
        <f>IF(N210="nulová",J210,0)</f>
        <v>0</v>
      </c>
      <c r="BJ210" s="19" t="s">
        <v>79</v>
      </c>
      <c r="BK210" s="226">
        <f>ROUND(I210*H210,2)</f>
        <v>0</v>
      </c>
      <c r="BL210" s="19" t="s">
        <v>159</v>
      </c>
      <c r="BM210" s="225" t="s">
        <v>1422</v>
      </c>
    </row>
    <row r="211" s="2" customFormat="1" ht="16.5" customHeight="1">
      <c r="A211" s="40"/>
      <c r="B211" s="41"/>
      <c r="C211" s="214" t="s">
        <v>381</v>
      </c>
      <c r="D211" s="214" t="s">
        <v>154</v>
      </c>
      <c r="E211" s="215" t="s">
        <v>398</v>
      </c>
      <c r="F211" s="216" t="s">
        <v>399</v>
      </c>
      <c r="G211" s="217" t="s">
        <v>328</v>
      </c>
      <c r="H211" s="218">
        <v>3</v>
      </c>
      <c r="I211" s="219"/>
      <c r="J211" s="220">
        <f>ROUND(I211*H211,2)</f>
        <v>0</v>
      </c>
      <c r="K211" s="216" t="s">
        <v>19</v>
      </c>
      <c r="L211" s="46"/>
      <c r="M211" s="221" t="s">
        <v>19</v>
      </c>
      <c r="N211" s="222" t="s">
        <v>43</v>
      </c>
      <c r="O211" s="86"/>
      <c r="P211" s="223">
        <f>O211*H211</f>
        <v>0</v>
      </c>
      <c r="Q211" s="223">
        <v>0</v>
      </c>
      <c r="R211" s="223">
        <f>Q211*H211</f>
        <v>0</v>
      </c>
      <c r="S211" s="223">
        <v>0</v>
      </c>
      <c r="T211" s="224">
        <f>S211*H211</f>
        <v>0</v>
      </c>
      <c r="U211" s="40"/>
      <c r="V211" s="40"/>
      <c r="W211" s="40"/>
      <c r="X211" s="40"/>
      <c r="Y211" s="40"/>
      <c r="Z211" s="40"/>
      <c r="AA211" s="40"/>
      <c r="AB211" s="40"/>
      <c r="AC211" s="40"/>
      <c r="AD211" s="40"/>
      <c r="AE211" s="40"/>
      <c r="AR211" s="225" t="s">
        <v>159</v>
      </c>
      <c r="AT211" s="225" t="s">
        <v>154</v>
      </c>
      <c r="AU211" s="225" t="s">
        <v>81</v>
      </c>
      <c r="AY211" s="19" t="s">
        <v>152</v>
      </c>
      <c r="BE211" s="226">
        <f>IF(N211="základní",J211,0)</f>
        <v>0</v>
      </c>
      <c r="BF211" s="226">
        <f>IF(N211="snížená",J211,0)</f>
        <v>0</v>
      </c>
      <c r="BG211" s="226">
        <f>IF(N211="zákl. přenesená",J211,0)</f>
        <v>0</v>
      </c>
      <c r="BH211" s="226">
        <f>IF(N211="sníž. přenesená",J211,0)</f>
        <v>0</v>
      </c>
      <c r="BI211" s="226">
        <f>IF(N211="nulová",J211,0)</f>
        <v>0</v>
      </c>
      <c r="BJ211" s="19" t="s">
        <v>79</v>
      </c>
      <c r="BK211" s="226">
        <f>ROUND(I211*H211,2)</f>
        <v>0</v>
      </c>
      <c r="BL211" s="19" t="s">
        <v>159</v>
      </c>
      <c r="BM211" s="225" t="s">
        <v>1423</v>
      </c>
    </row>
    <row r="212" s="2" customFormat="1" ht="16.5" customHeight="1">
      <c r="A212" s="40"/>
      <c r="B212" s="41"/>
      <c r="C212" s="214" t="s">
        <v>385</v>
      </c>
      <c r="D212" s="214" t="s">
        <v>154</v>
      </c>
      <c r="E212" s="215" t="s">
        <v>402</v>
      </c>
      <c r="F212" s="216" t="s">
        <v>403</v>
      </c>
      <c r="G212" s="217" t="s">
        <v>282</v>
      </c>
      <c r="H212" s="218">
        <v>2.7000000000000002</v>
      </c>
      <c r="I212" s="219"/>
      <c r="J212" s="220">
        <f>ROUND(I212*H212,2)</f>
        <v>0</v>
      </c>
      <c r="K212" s="216" t="s">
        <v>19</v>
      </c>
      <c r="L212" s="46"/>
      <c r="M212" s="221" t="s">
        <v>19</v>
      </c>
      <c r="N212" s="222" t="s">
        <v>43</v>
      </c>
      <c r="O212" s="86"/>
      <c r="P212" s="223">
        <f>O212*H212</f>
        <v>0</v>
      </c>
      <c r="Q212" s="223">
        <v>0</v>
      </c>
      <c r="R212" s="223">
        <f>Q212*H212</f>
        <v>0</v>
      </c>
      <c r="S212" s="223">
        <v>0</v>
      </c>
      <c r="T212" s="224">
        <f>S212*H212</f>
        <v>0</v>
      </c>
      <c r="U212" s="40"/>
      <c r="V212" s="40"/>
      <c r="W212" s="40"/>
      <c r="X212" s="40"/>
      <c r="Y212" s="40"/>
      <c r="Z212" s="40"/>
      <c r="AA212" s="40"/>
      <c r="AB212" s="40"/>
      <c r="AC212" s="40"/>
      <c r="AD212" s="40"/>
      <c r="AE212" s="40"/>
      <c r="AR212" s="225" t="s">
        <v>159</v>
      </c>
      <c r="AT212" s="225" t="s">
        <v>154</v>
      </c>
      <c r="AU212" s="225" t="s">
        <v>81</v>
      </c>
      <c r="AY212" s="19" t="s">
        <v>152</v>
      </c>
      <c r="BE212" s="226">
        <f>IF(N212="základní",J212,0)</f>
        <v>0</v>
      </c>
      <c r="BF212" s="226">
        <f>IF(N212="snížená",J212,0)</f>
        <v>0</v>
      </c>
      <c r="BG212" s="226">
        <f>IF(N212="zákl. přenesená",J212,0)</f>
        <v>0</v>
      </c>
      <c r="BH212" s="226">
        <f>IF(N212="sníž. přenesená",J212,0)</f>
        <v>0</v>
      </c>
      <c r="BI212" s="226">
        <f>IF(N212="nulová",J212,0)</f>
        <v>0</v>
      </c>
      <c r="BJ212" s="19" t="s">
        <v>79</v>
      </c>
      <c r="BK212" s="226">
        <f>ROUND(I212*H212,2)</f>
        <v>0</v>
      </c>
      <c r="BL212" s="19" t="s">
        <v>159</v>
      </c>
      <c r="BM212" s="225" t="s">
        <v>1424</v>
      </c>
    </row>
    <row r="213" s="14" customFormat="1">
      <c r="A213" s="14"/>
      <c r="B213" s="243"/>
      <c r="C213" s="244"/>
      <c r="D213" s="234" t="s">
        <v>163</v>
      </c>
      <c r="E213" s="245" t="s">
        <v>19</v>
      </c>
      <c r="F213" s="246" t="s">
        <v>1425</v>
      </c>
      <c r="G213" s="244"/>
      <c r="H213" s="247">
        <v>2.7000000000000002</v>
      </c>
      <c r="I213" s="248"/>
      <c r="J213" s="244"/>
      <c r="K213" s="244"/>
      <c r="L213" s="249"/>
      <c r="M213" s="250"/>
      <c r="N213" s="251"/>
      <c r="O213" s="251"/>
      <c r="P213" s="251"/>
      <c r="Q213" s="251"/>
      <c r="R213" s="251"/>
      <c r="S213" s="251"/>
      <c r="T213" s="252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T213" s="253" t="s">
        <v>163</v>
      </c>
      <c r="AU213" s="253" t="s">
        <v>81</v>
      </c>
      <c r="AV213" s="14" t="s">
        <v>81</v>
      </c>
      <c r="AW213" s="14" t="s">
        <v>33</v>
      </c>
      <c r="AX213" s="14" t="s">
        <v>79</v>
      </c>
      <c r="AY213" s="253" t="s">
        <v>152</v>
      </c>
    </row>
    <row r="214" s="12" customFormat="1" ht="22.8" customHeight="1">
      <c r="A214" s="12"/>
      <c r="B214" s="198"/>
      <c r="C214" s="199"/>
      <c r="D214" s="200" t="s">
        <v>71</v>
      </c>
      <c r="E214" s="212" t="s">
        <v>81</v>
      </c>
      <c r="F214" s="212" t="s">
        <v>406</v>
      </c>
      <c r="G214" s="199"/>
      <c r="H214" s="199"/>
      <c r="I214" s="202"/>
      <c r="J214" s="213">
        <f>BK214</f>
        <v>0</v>
      </c>
      <c r="K214" s="199"/>
      <c r="L214" s="204"/>
      <c r="M214" s="205"/>
      <c r="N214" s="206"/>
      <c r="O214" s="206"/>
      <c r="P214" s="207">
        <f>SUM(P215:P217)</f>
        <v>0</v>
      </c>
      <c r="Q214" s="206"/>
      <c r="R214" s="207">
        <f>SUM(R215:R217)</f>
        <v>11.26235</v>
      </c>
      <c r="S214" s="206"/>
      <c r="T214" s="208">
        <f>SUM(T215:T217)</f>
        <v>0</v>
      </c>
      <c r="U214" s="12"/>
      <c r="V214" s="12"/>
      <c r="W214" s="12"/>
      <c r="X214" s="12"/>
      <c r="Y214" s="12"/>
      <c r="Z214" s="12"/>
      <c r="AA214" s="12"/>
      <c r="AB214" s="12"/>
      <c r="AC214" s="12"/>
      <c r="AD214" s="12"/>
      <c r="AE214" s="12"/>
      <c r="AR214" s="209" t="s">
        <v>79</v>
      </c>
      <c r="AT214" s="210" t="s">
        <v>71</v>
      </c>
      <c r="AU214" s="210" t="s">
        <v>79</v>
      </c>
      <c r="AY214" s="209" t="s">
        <v>152</v>
      </c>
      <c r="BK214" s="211">
        <f>SUM(BK215:BK217)</f>
        <v>0</v>
      </c>
    </row>
    <row r="215" s="2" customFormat="1" ht="33" customHeight="1">
      <c r="A215" s="40"/>
      <c r="B215" s="41"/>
      <c r="C215" s="214" t="s">
        <v>389</v>
      </c>
      <c r="D215" s="214" t="s">
        <v>154</v>
      </c>
      <c r="E215" s="215" t="s">
        <v>407</v>
      </c>
      <c r="F215" s="216" t="s">
        <v>408</v>
      </c>
      <c r="G215" s="217" t="s">
        <v>227</v>
      </c>
      <c r="H215" s="218">
        <v>55</v>
      </c>
      <c r="I215" s="219"/>
      <c r="J215" s="220">
        <f>ROUND(I215*H215,2)</f>
        <v>0</v>
      </c>
      <c r="K215" s="216" t="s">
        <v>158</v>
      </c>
      <c r="L215" s="46"/>
      <c r="M215" s="221" t="s">
        <v>19</v>
      </c>
      <c r="N215" s="222" t="s">
        <v>43</v>
      </c>
      <c r="O215" s="86"/>
      <c r="P215" s="223">
        <f>O215*H215</f>
        <v>0</v>
      </c>
      <c r="Q215" s="223">
        <v>0.20477000000000001</v>
      </c>
      <c r="R215" s="223">
        <f>Q215*H215</f>
        <v>11.26235</v>
      </c>
      <c r="S215" s="223">
        <v>0</v>
      </c>
      <c r="T215" s="224">
        <f>S215*H215</f>
        <v>0</v>
      </c>
      <c r="U215" s="40"/>
      <c r="V215" s="40"/>
      <c r="W215" s="40"/>
      <c r="X215" s="40"/>
      <c r="Y215" s="40"/>
      <c r="Z215" s="40"/>
      <c r="AA215" s="40"/>
      <c r="AB215" s="40"/>
      <c r="AC215" s="40"/>
      <c r="AD215" s="40"/>
      <c r="AE215" s="40"/>
      <c r="AR215" s="225" t="s">
        <v>159</v>
      </c>
      <c r="AT215" s="225" t="s">
        <v>154</v>
      </c>
      <c r="AU215" s="225" t="s">
        <v>81</v>
      </c>
      <c r="AY215" s="19" t="s">
        <v>152</v>
      </c>
      <c r="BE215" s="226">
        <f>IF(N215="základní",J215,0)</f>
        <v>0</v>
      </c>
      <c r="BF215" s="226">
        <f>IF(N215="snížená",J215,0)</f>
        <v>0</v>
      </c>
      <c r="BG215" s="226">
        <f>IF(N215="zákl. přenesená",J215,0)</f>
        <v>0</v>
      </c>
      <c r="BH215" s="226">
        <f>IF(N215="sníž. přenesená",J215,0)</f>
        <v>0</v>
      </c>
      <c r="BI215" s="226">
        <f>IF(N215="nulová",J215,0)</f>
        <v>0</v>
      </c>
      <c r="BJ215" s="19" t="s">
        <v>79</v>
      </c>
      <c r="BK215" s="226">
        <f>ROUND(I215*H215,2)</f>
        <v>0</v>
      </c>
      <c r="BL215" s="19" t="s">
        <v>159</v>
      </c>
      <c r="BM215" s="225" t="s">
        <v>409</v>
      </c>
    </row>
    <row r="216" s="2" customFormat="1">
      <c r="A216" s="40"/>
      <c r="B216" s="41"/>
      <c r="C216" s="42"/>
      <c r="D216" s="227" t="s">
        <v>161</v>
      </c>
      <c r="E216" s="42"/>
      <c r="F216" s="228" t="s">
        <v>410</v>
      </c>
      <c r="G216" s="42"/>
      <c r="H216" s="42"/>
      <c r="I216" s="229"/>
      <c r="J216" s="42"/>
      <c r="K216" s="42"/>
      <c r="L216" s="46"/>
      <c r="M216" s="230"/>
      <c r="N216" s="231"/>
      <c r="O216" s="86"/>
      <c r="P216" s="86"/>
      <c r="Q216" s="86"/>
      <c r="R216" s="86"/>
      <c r="S216" s="86"/>
      <c r="T216" s="87"/>
      <c r="U216" s="40"/>
      <c r="V216" s="40"/>
      <c r="W216" s="40"/>
      <c r="X216" s="40"/>
      <c r="Y216" s="40"/>
      <c r="Z216" s="40"/>
      <c r="AA216" s="40"/>
      <c r="AB216" s="40"/>
      <c r="AC216" s="40"/>
      <c r="AD216" s="40"/>
      <c r="AE216" s="40"/>
      <c r="AT216" s="19" t="s">
        <v>161</v>
      </c>
      <c r="AU216" s="19" t="s">
        <v>81</v>
      </c>
    </row>
    <row r="217" s="2" customFormat="1" ht="16.5" customHeight="1">
      <c r="A217" s="40"/>
      <c r="B217" s="41"/>
      <c r="C217" s="214" t="s">
        <v>393</v>
      </c>
      <c r="D217" s="214" t="s">
        <v>154</v>
      </c>
      <c r="E217" s="215" t="s">
        <v>412</v>
      </c>
      <c r="F217" s="216" t="s">
        <v>413</v>
      </c>
      <c r="G217" s="217" t="s">
        <v>227</v>
      </c>
      <c r="H217" s="218">
        <v>25</v>
      </c>
      <c r="I217" s="219"/>
      <c r="J217" s="220">
        <f>ROUND(I217*H217,2)</f>
        <v>0</v>
      </c>
      <c r="K217" s="216" t="s">
        <v>19</v>
      </c>
      <c r="L217" s="46"/>
      <c r="M217" s="221" t="s">
        <v>19</v>
      </c>
      <c r="N217" s="222" t="s">
        <v>43</v>
      </c>
      <c r="O217" s="86"/>
      <c r="P217" s="223">
        <f>O217*H217</f>
        <v>0</v>
      </c>
      <c r="Q217" s="223">
        <v>0</v>
      </c>
      <c r="R217" s="223">
        <f>Q217*H217</f>
        <v>0</v>
      </c>
      <c r="S217" s="223">
        <v>0</v>
      </c>
      <c r="T217" s="224">
        <f>S217*H217</f>
        <v>0</v>
      </c>
      <c r="U217" s="40"/>
      <c r="V217" s="40"/>
      <c r="W217" s="40"/>
      <c r="X217" s="40"/>
      <c r="Y217" s="40"/>
      <c r="Z217" s="40"/>
      <c r="AA217" s="40"/>
      <c r="AB217" s="40"/>
      <c r="AC217" s="40"/>
      <c r="AD217" s="40"/>
      <c r="AE217" s="40"/>
      <c r="AR217" s="225" t="s">
        <v>159</v>
      </c>
      <c r="AT217" s="225" t="s">
        <v>154</v>
      </c>
      <c r="AU217" s="225" t="s">
        <v>81</v>
      </c>
      <c r="AY217" s="19" t="s">
        <v>152</v>
      </c>
      <c r="BE217" s="226">
        <f>IF(N217="základní",J217,0)</f>
        <v>0</v>
      </c>
      <c r="BF217" s="226">
        <f>IF(N217="snížená",J217,0)</f>
        <v>0</v>
      </c>
      <c r="BG217" s="226">
        <f>IF(N217="zákl. přenesená",J217,0)</f>
        <v>0</v>
      </c>
      <c r="BH217" s="226">
        <f>IF(N217="sníž. přenesená",J217,0)</f>
        <v>0</v>
      </c>
      <c r="BI217" s="226">
        <f>IF(N217="nulová",J217,0)</f>
        <v>0</v>
      </c>
      <c r="BJ217" s="19" t="s">
        <v>79</v>
      </c>
      <c r="BK217" s="226">
        <f>ROUND(I217*H217,2)</f>
        <v>0</v>
      </c>
      <c r="BL217" s="19" t="s">
        <v>159</v>
      </c>
      <c r="BM217" s="225" t="s">
        <v>414</v>
      </c>
    </row>
    <row r="218" s="12" customFormat="1" ht="22.8" customHeight="1">
      <c r="A218" s="12"/>
      <c r="B218" s="198"/>
      <c r="C218" s="199"/>
      <c r="D218" s="200" t="s">
        <v>71</v>
      </c>
      <c r="E218" s="212" t="s">
        <v>179</v>
      </c>
      <c r="F218" s="212" t="s">
        <v>415</v>
      </c>
      <c r="G218" s="199"/>
      <c r="H218" s="199"/>
      <c r="I218" s="202"/>
      <c r="J218" s="213">
        <f>BK218</f>
        <v>0</v>
      </c>
      <c r="K218" s="199"/>
      <c r="L218" s="204"/>
      <c r="M218" s="205"/>
      <c r="N218" s="206"/>
      <c r="O218" s="206"/>
      <c r="P218" s="207">
        <f>SUM(P219:P280)</f>
        <v>0</v>
      </c>
      <c r="Q218" s="206"/>
      <c r="R218" s="207">
        <f>SUM(R219:R280)</f>
        <v>37.318769999999994</v>
      </c>
      <c r="S218" s="206"/>
      <c r="T218" s="208">
        <f>SUM(T219:T280)</f>
        <v>0</v>
      </c>
      <c r="U218" s="12"/>
      <c r="V218" s="12"/>
      <c r="W218" s="12"/>
      <c r="X218" s="12"/>
      <c r="Y218" s="12"/>
      <c r="Z218" s="12"/>
      <c r="AA218" s="12"/>
      <c r="AB218" s="12"/>
      <c r="AC218" s="12"/>
      <c r="AD218" s="12"/>
      <c r="AE218" s="12"/>
      <c r="AR218" s="209" t="s">
        <v>79</v>
      </c>
      <c r="AT218" s="210" t="s">
        <v>71</v>
      </c>
      <c r="AU218" s="210" t="s">
        <v>79</v>
      </c>
      <c r="AY218" s="209" t="s">
        <v>152</v>
      </c>
      <c r="BK218" s="211">
        <f>SUM(BK219:BK280)</f>
        <v>0</v>
      </c>
    </row>
    <row r="219" s="2" customFormat="1" ht="37.8" customHeight="1">
      <c r="A219" s="40"/>
      <c r="B219" s="41"/>
      <c r="C219" s="214" t="s">
        <v>397</v>
      </c>
      <c r="D219" s="214" t="s">
        <v>154</v>
      </c>
      <c r="E219" s="215" t="s">
        <v>417</v>
      </c>
      <c r="F219" s="216" t="s">
        <v>418</v>
      </c>
      <c r="G219" s="217" t="s">
        <v>182</v>
      </c>
      <c r="H219" s="218">
        <v>155</v>
      </c>
      <c r="I219" s="219"/>
      <c r="J219" s="220">
        <f>ROUND(I219*H219,2)</f>
        <v>0</v>
      </c>
      <c r="K219" s="216" t="s">
        <v>158</v>
      </c>
      <c r="L219" s="46"/>
      <c r="M219" s="221" t="s">
        <v>19</v>
      </c>
      <c r="N219" s="222" t="s">
        <v>43</v>
      </c>
      <c r="O219" s="86"/>
      <c r="P219" s="223">
        <f>O219*H219</f>
        <v>0</v>
      </c>
      <c r="Q219" s="223">
        <v>0</v>
      </c>
      <c r="R219" s="223">
        <f>Q219*H219</f>
        <v>0</v>
      </c>
      <c r="S219" s="223">
        <v>0</v>
      </c>
      <c r="T219" s="224">
        <f>S219*H219</f>
        <v>0</v>
      </c>
      <c r="U219" s="40"/>
      <c r="V219" s="40"/>
      <c r="W219" s="40"/>
      <c r="X219" s="40"/>
      <c r="Y219" s="40"/>
      <c r="Z219" s="40"/>
      <c r="AA219" s="40"/>
      <c r="AB219" s="40"/>
      <c r="AC219" s="40"/>
      <c r="AD219" s="40"/>
      <c r="AE219" s="40"/>
      <c r="AR219" s="225" t="s">
        <v>159</v>
      </c>
      <c r="AT219" s="225" t="s">
        <v>154</v>
      </c>
      <c r="AU219" s="225" t="s">
        <v>81</v>
      </c>
      <c r="AY219" s="19" t="s">
        <v>152</v>
      </c>
      <c r="BE219" s="226">
        <f>IF(N219="základní",J219,0)</f>
        <v>0</v>
      </c>
      <c r="BF219" s="226">
        <f>IF(N219="snížená",J219,0)</f>
        <v>0</v>
      </c>
      <c r="BG219" s="226">
        <f>IF(N219="zákl. přenesená",J219,0)</f>
        <v>0</v>
      </c>
      <c r="BH219" s="226">
        <f>IF(N219="sníž. přenesená",J219,0)</f>
        <v>0</v>
      </c>
      <c r="BI219" s="226">
        <f>IF(N219="nulová",J219,0)</f>
        <v>0</v>
      </c>
      <c r="BJ219" s="19" t="s">
        <v>79</v>
      </c>
      <c r="BK219" s="226">
        <f>ROUND(I219*H219,2)</f>
        <v>0</v>
      </c>
      <c r="BL219" s="19" t="s">
        <v>159</v>
      </c>
      <c r="BM219" s="225" t="s">
        <v>419</v>
      </c>
    </row>
    <row r="220" s="2" customFormat="1">
      <c r="A220" s="40"/>
      <c r="B220" s="41"/>
      <c r="C220" s="42"/>
      <c r="D220" s="227" t="s">
        <v>161</v>
      </c>
      <c r="E220" s="42"/>
      <c r="F220" s="228" t="s">
        <v>420</v>
      </c>
      <c r="G220" s="42"/>
      <c r="H220" s="42"/>
      <c r="I220" s="229"/>
      <c r="J220" s="42"/>
      <c r="K220" s="42"/>
      <c r="L220" s="46"/>
      <c r="M220" s="230"/>
      <c r="N220" s="231"/>
      <c r="O220" s="86"/>
      <c r="P220" s="86"/>
      <c r="Q220" s="86"/>
      <c r="R220" s="86"/>
      <c r="S220" s="86"/>
      <c r="T220" s="87"/>
      <c r="U220" s="40"/>
      <c r="V220" s="40"/>
      <c r="W220" s="40"/>
      <c r="X220" s="40"/>
      <c r="Y220" s="40"/>
      <c r="Z220" s="40"/>
      <c r="AA220" s="40"/>
      <c r="AB220" s="40"/>
      <c r="AC220" s="40"/>
      <c r="AD220" s="40"/>
      <c r="AE220" s="40"/>
      <c r="AT220" s="19" t="s">
        <v>161</v>
      </c>
      <c r="AU220" s="19" t="s">
        <v>81</v>
      </c>
    </row>
    <row r="221" s="13" customFormat="1">
      <c r="A221" s="13"/>
      <c r="B221" s="232"/>
      <c r="C221" s="233"/>
      <c r="D221" s="234" t="s">
        <v>163</v>
      </c>
      <c r="E221" s="235" t="s">
        <v>19</v>
      </c>
      <c r="F221" s="236" t="s">
        <v>421</v>
      </c>
      <c r="G221" s="233"/>
      <c r="H221" s="235" t="s">
        <v>19</v>
      </c>
      <c r="I221" s="237"/>
      <c r="J221" s="233"/>
      <c r="K221" s="233"/>
      <c r="L221" s="238"/>
      <c r="M221" s="239"/>
      <c r="N221" s="240"/>
      <c r="O221" s="240"/>
      <c r="P221" s="240"/>
      <c r="Q221" s="240"/>
      <c r="R221" s="240"/>
      <c r="S221" s="240"/>
      <c r="T221" s="241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T221" s="242" t="s">
        <v>163</v>
      </c>
      <c r="AU221" s="242" t="s">
        <v>81</v>
      </c>
      <c r="AV221" s="13" t="s">
        <v>79</v>
      </c>
      <c r="AW221" s="13" t="s">
        <v>33</v>
      </c>
      <c r="AX221" s="13" t="s">
        <v>72</v>
      </c>
      <c r="AY221" s="242" t="s">
        <v>152</v>
      </c>
    </row>
    <row r="222" s="14" customFormat="1">
      <c r="A222" s="14"/>
      <c r="B222" s="243"/>
      <c r="C222" s="244"/>
      <c r="D222" s="234" t="s">
        <v>163</v>
      </c>
      <c r="E222" s="245" t="s">
        <v>19</v>
      </c>
      <c r="F222" s="246" t="s">
        <v>296</v>
      </c>
      <c r="G222" s="244"/>
      <c r="H222" s="247">
        <v>155</v>
      </c>
      <c r="I222" s="248"/>
      <c r="J222" s="244"/>
      <c r="K222" s="244"/>
      <c r="L222" s="249"/>
      <c r="M222" s="250"/>
      <c r="N222" s="251"/>
      <c r="O222" s="251"/>
      <c r="P222" s="251"/>
      <c r="Q222" s="251"/>
      <c r="R222" s="251"/>
      <c r="S222" s="251"/>
      <c r="T222" s="252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  <c r="AT222" s="253" t="s">
        <v>163</v>
      </c>
      <c r="AU222" s="253" t="s">
        <v>81</v>
      </c>
      <c r="AV222" s="14" t="s">
        <v>81</v>
      </c>
      <c r="AW222" s="14" t="s">
        <v>33</v>
      </c>
      <c r="AX222" s="14" t="s">
        <v>79</v>
      </c>
      <c r="AY222" s="253" t="s">
        <v>152</v>
      </c>
    </row>
    <row r="223" s="2" customFormat="1" ht="16.5" customHeight="1">
      <c r="A223" s="40"/>
      <c r="B223" s="41"/>
      <c r="C223" s="265" t="s">
        <v>401</v>
      </c>
      <c r="D223" s="265" t="s">
        <v>298</v>
      </c>
      <c r="E223" s="266" t="s">
        <v>424</v>
      </c>
      <c r="F223" s="267" t="s">
        <v>425</v>
      </c>
      <c r="G223" s="268" t="s">
        <v>282</v>
      </c>
      <c r="H223" s="269">
        <v>6.5099999999999998</v>
      </c>
      <c r="I223" s="270"/>
      <c r="J223" s="271">
        <f>ROUND(I223*H223,2)</f>
        <v>0</v>
      </c>
      <c r="K223" s="267" t="s">
        <v>158</v>
      </c>
      <c r="L223" s="272"/>
      <c r="M223" s="273" t="s">
        <v>19</v>
      </c>
      <c r="N223" s="274" t="s">
        <v>43</v>
      </c>
      <c r="O223" s="86"/>
      <c r="P223" s="223">
        <f>O223*H223</f>
        <v>0</v>
      </c>
      <c r="Q223" s="223">
        <v>1</v>
      </c>
      <c r="R223" s="223">
        <f>Q223*H223</f>
        <v>6.5099999999999998</v>
      </c>
      <c r="S223" s="223">
        <v>0</v>
      </c>
      <c r="T223" s="224">
        <f>S223*H223</f>
        <v>0</v>
      </c>
      <c r="U223" s="40"/>
      <c r="V223" s="40"/>
      <c r="W223" s="40"/>
      <c r="X223" s="40"/>
      <c r="Y223" s="40"/>
      <c r="Z223" s="40"/>
      <c r="AA223" s="40"/>
      <c r="AB223" s="40"/>
      <c r="AC223" s="40"/>
      <c r="AD223" s="40"/>
      <c r="AE223" s="40"/>
      <c r="AR223" s="225" t="s">
        <v>199</v>
      </c>
      <c r="AT223" s="225" t="s">
        <v>298</v>
      </c>
      <c r="AU223" s="225" t="s">
        <v>81</v>
      </c>
      <c r="AY223" s="19" t="s">
        <v>152</v>
      </c>
      <c r="BE223" s="226">
        <f>IF(N223="základní",J223,0)</f>
        <v>0</v>
      </c>
      <c r="BF223" s="226">
        <f>IF(N223="snížená",J223,0)</f>
        <v>0</v>
      </c>
      <c r="BG223" s="226">
        <f>IF(N223="zákl. přenesená",J223,0)</f>
        <v>0</v>
      </c>
      <c r="BH223" s="226">
        <f>IF(N223="sníž. přenesená",J223,0)</f>
        <v>0</v>
      </c>
      <c r="BI223" s="226">
        <f>IF(N223="nulová",J223,0)</f>
        <v>0</v>
      </c>
      <c r="BJ223" s="19" t="s">
        <v>79</v>
      </c>
      <c r="BK223" s="226">
        <f>ROUND(I223*H223,2)</f>
        <v>0</v>
      </c>
      <c r="BL223" s="19" t="s">
        <v>159</v>
      </c>
      <c r="BM223" s="225" t="s">
        <v>426</v>
      </c>
    </row>
    <row r="224" s="13" customFormat="1">
      <c r="A224" s="13"/>
      <c r="B224" s="232"/>
      <c r="C224" s="233"/>
      <c r="D224" s="234" t="s">
        <v>163</v>
      </c>
      <c r="E224" s="235" t="s">
        <v>19</v>
      </c>
      <c r="F224" s="236" t="s">
        <v>427</v>
      </c>
      <c r="G224" s="233"/>
      <c r="H224" s="235" t="s">
        <v>19</v>
      </c>
      <c r="I224" s="237"/>
      <c r="J224" s="233"/>
      <c r="K224" s="233"/>
      <c r="L224" s="238"/>
      <c r="M224" s="239"/>
      <c r="N224" s="240"/>
      <c r="O224" s="240"/>
      <c r="P224" s="240"/>
      <c r="Q224" s="240"/>
      <c r="R224" s="240"/>
      <c r="S224" s="240"/>
      <c r="T224" s="241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T224" s="242" t="s">
        <v>163</v>
      </c>
      <c r="AU224" s="242" t="s">
        <v>81</v>
      </c>
      <c r="AV224" s="13" t="s">
        <v>79</v>
      </c>
      <c r="AW224" s="13" t="s">
        <v>33</v>
      </c>
      <c r="AX224" s="13" t="s">
        <v>72</v>
      </c>
      <c r="AY224" s="242" t="s">
        <v>152</v>
      </c>
    </row>
    <row r="225" s="14" customFormat="1">
      <c r="A225" s="14"/>
      <c r="B225" s="243"/>
      <c r="C225" s="244"/>
      <c r="D225" s="234" t="s">
        <v>163</v>
      </c>
      <c r="E225" s="245" t="s">
        <v>19</v>
      </c>
      <c r="F225" s="246" t="s">
        <v>1426</v>
      </c>
      <c r="G225" s="244"/>
      <c r="H225" s="247">
        <v>6.5099999999999998</v>
      </c>
      <c r="I225" s="248"/>
      <c r="J225" s="244"/>
      <c r="K225" s="244"/>
      <c r="L225" s="249"/>
      <c r="M225" s="250"/>
      <c r="N225" s="251"/>
      <c r="O225" s="251"/>
      <c r="P225" s="251"/>
      <c r="Q225" s="251"/>
      <c r="R225" s="251"/>
      <c r="S225" s="251"/>
      <c r="T225" s="252"/>
      <c r="U225" s="14"/>
      <c r="V225" s="14"/>
      <c r="W225" s="14"/>
      <c r="X225" s="14"/>
      <c r="Y225" s="14"/>
      <c r="Z225" s="14"/>
      <c r="AA225" s="14"/>
      <c r="AB225" s="14"/>
      <c r="AC225" s="14"/>
      <c r="AD225" s="14"/>
      <c r="AE225" s="14"/>
      <c r="AT225" s="253" t="s">
        <v>163</v>
      </c>
      <c r="AU225" s="253" t="s">
        <v>81</v>
      </c>
      <c r="AV225" s="14" t="s">
        <v>81</v>
      </c>
      <c r="AW225" s="14" t="s">
        <v>33</v>
      </c>
      <c r="AX225" s="14" t="s">
        <v>79</v>
      </c>
      <c r="AY225" s="253" t="s">
        <v>152</v>
      </c>
    </row>
    <row r="226" s="2" customFormat="1" ht="16.5" customHeight="1">
      <c r="A226" s="40"/>
      <c r="B226" s="41"/>
      <c r="C226" s="265" t="s">
        <v>210</v>
      </c>
      <c r="D226" s="265" t="s">
        <v>298</v>
      </c>
      <c r="E226" s="266" t="s">
        <v>430</v>
      </c>
      <c r="F226" s="267" t="s">
        <v>431</v>
      </c>
      <c r="G226" s="268" t="s">
        <v>282</v>
      </c>
      <c r="H226" s="269">
        <v>0.109</v>
      </c>
      <c r="I226" s="270"/>
      <c r="J226" s="271">
        <f>ROUND(I226*H226,2)</f>
        <v>0</v>
      </c>
      <c r="K226" s="267" t="s">
        <v>158</v>
      </c>
      <c r="L226" s="272"/>
      <c r="M226" s="273" t="s">
        <v>19</v>
      </c>
      <c r="N226" s="274" t="s">
        <v>43</v>
      </c>
      <c r="O226" s="86"/>
      <c r="P226" s="223">
        <f>O226*H226</f>
        <v>0</v>
      </c>
      <c r="Q226" s="223">
        <v>1</v>
      </c>
      <c r="R226" s="223">
        <f>Q226*H226</f>
        <v>0.109</v>
      </c>
      <c r="S226" s="223">
        <v>0</v>
      </c>
      <c r="T226" s="224">
        <f>S226*H226</f>
        <v>0</v>
      </c>
      <c r="U226" s="40"/>
      <c r="V226" s="40"/>
      <c r="W226" s="40"/>
      <c r="X226" s="40"/>
      <c r="Y226" s="40"/>
      <c r="Z226" s="40"/>
      <c r="AA226" s="40"/>
      <c r="AB226" s="40"/>
      <c r="AC226" s="40"/>
      <c r="AD226" s="40"/>
      <c r="AE226" s="40"/>
      <c r="AR226" s="225" t="s">
        <v>199</v>
      </c>
      <c r="AT226" s="225" t="s">
        <v>298</v>
      </c>
      <c r="AU226" s="225" t="s">
        <v>81</v>
      </c>
      <c r="AY226" s="19" t="s">
        <v>152</v>
      </c>
      <c r="BE226" s="226">
        <f>IF(N226="základní",J226,0)</f>
        <v>0</v>
      </c>
      <c r="BF226" s="226">
        <f>IF(N226="snížená",J226,0)</f>
        <v>0</v>
      </c>
      <c r="BG226" s="226">
        <f>IF(N226="zákl. přenesená",J226,0)</f>
        <v>0</v>
      </c>
      <c r="BH226" s="226">
        <f>IF(N226="sníž. přenesená",J226,0)</f>
        <v>0</v>
      </c>
      <c r="BI226" s="226">
        <f>IF(N226="nulová",J226,0)</f>
        <v>0</v>
      </c>
      <c r="BJ226" s="19" t="s">
        <v>79</v>
      </c>
      <c r="BK226" s="226">
        <f>ROUND(I226*H226,2)</f>
        <v>0</v>
      </c>
      <c r="BL226" s="19" t="s">
        <v>159</v>
      </c>
      <c r="BM226" s="225" t="s">
        <v>432</v>
      </c>
    </row>
    <row r="227" s="13" customFormat="1">
      <c r="A227" s="13"/>
      <c r="B227" s="232"/>
      <c r="C227" s="233"/>
      <c r="D227" s="234" t="s">
        <v>163</v>
      </c>
      <c r="E227" s="235" t="s">
        <v>19</v>
      </c>
      <c r="F227" s="236" t="s">
        <v>433</v>
      </c>
      <c r="G227" s="233"/>
      <c r="H227" s="235" t="s">
        <v>19</v>
      </c>
      <c r="I227" s="237"/>
      <c r="J227" s="233"/>
      <c r="K227" s="233"/>
      <c r="L227" s="238"/>
      <c r="M227" s="239"/>
      <c r="N227" s="240"/>
      <c r="O227" s="240"/>
      <c r="P227" s="240"/>
      <c r="Q227" s="240"/>
      <c r="R227" s="240"/>
      <c r="S227" s="240"/>
      <c r="T227" s="241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T227" s="242" t="s">
        <v>163</v>
      </c>
      <c r="AU227" s="242" t="s">
        <v>81</v>
      </c>
      <c r="AV227" s="13" t="s">
        <v>79</v>
      </c>
      <c r="AW227" s="13" t="s">
        <v>33</v>
      </c>
      <c r="AX227" s="13" t="s">
        <v>72</v>
      </c>
      <c r="AY227" s="242" t="s">
        <v>152</v>
      </c>
    </row>
    <row r="228" s="14" customFormat="1">
      <c r="A228" s="14"/>
      <c r="B228" s="243"/>
      <c r="C228" s="244"/>
      <c r="D228" s="234" t="s">
        <v>163</v>
      </c>
      <c r="E228" s="245" t="s">
        <v>19</v>
      </c>
      <c r="F228" s="246" t="s">
        <v>1427</v>
      </c>
      <c r="G228" s="244"/>
      <c r="H228" s="247">
        <v>0.109</v>
      </c>
      <c r="I228" s="248"/>
      <c r="J228" s="244"/>
      <c r="K228" s="244"/>
      <c r="L228" s="249"/>
      <c r="M228" s="250"/>
      <c r="N228" s="251"/>
      <c r="O228" s="251"/>
      <c r="P228" s="251"/>
      <c r="Q228" s="251"/>
      <c r="R228" s="251"/>
      <c r="S228" s="251"/>
      <c r="T228" s="252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  <c r="AT228" s="253" t="s">
        <v>163</v>
      </c>
      <c r="AU228" s="253" t="s">
        <v>81</v>
      </c>
      <c r="AV228" s="14" t="s">
        <v>81</v>
      </c>
      <c r="AW228" s="14" t="s">
        <v>33</v>
      </c>
      <c r="AX228" s="14" t="s">
        <v>79</v>
      </c>
      <c r="AY228" s="253" t="s">
        <v>152</v>
      </c>
    </row>
    <row r="229" s="2" customFormat="1" ht="21.75" customHeight="1">
      <c r="A229" s="40"/>
      <c r="B229" s="41"/>
      <c r="C229" s="214" t="s">
        <v>411</v>
      </c>
      <c r="D229" s="214" t="s">
        <v>154</v>
      </c>
      <c r="E229" s="215" t="s">
        <v>1428</v>
      </c>
      <c r="F229" s="216" t="s">
        <v>1429</v>
      </c>
      <c r="G229" s="217" t="s">
        <v>182</v>
      </c>
      <c r="H229" s="218">
        <v>180.19999999999999</v>
      </c>
      <c r="I229" s="219"/>
      <c r="J229" s="220">
        <f>ROUND(I229*H229,2)</f>
        <v>0</v>
      </c>
      <c r="K229" s="216" t="s">
        <v>158</v>
      </c>
      <c r="L229" s="46"/>
      <c r="M229" s="221" t="s">
        <v>19</v>
      </c>
      <c r="N229" s="222" t="s">
        <v>43</v>
      </c>
      <c r="O229" s="86"/>
      <c r="P229" s="223">
        <f>O229*H229</f>
        <v>0</v>
      </c>
      <c r="Q229" s="223">
        <v>0</v>
      </c>
      <c r="R229" s="223">
        <f>Q229*H229</f>
        <v>0</v>
      </c>
      <c r="S229" s="223">
        <v>0</v>
      </c>
      <c r="T229" s="224">
        <f>S229*H229</f>
        <v>0</v>
      </c>
      <c r="U229" s="40"/>
      <c r="V229" s="40"/>
      <c r="W229" s="40"/>
      <c r="X229" s="40"/>
      <c r="Y229" s="40"/>
      <c r="Z229" s="40"/>
      <c r="AA229" s="40"/>
      <c r="AB229" s="40"/>
      <c r="AC229" s="40"/>
      <c r="AD229" s="40"/>
      <c r="AE229" s="40"/>
      <c r="AR229" s="225" t="s">
        <v>159</v>
      </c>
      <c r="AT229" s="225" t="s">
        <v>154</v>
      </c>
      <c r="AU229" s="225" t="s">
        <v>81</v>
      </c>
      <c r="AY229" s="19" t="s">
        <v>152</v>
      </c>
      <c r="BE229" s="226">
        <f>IF(N229="základní",J229,0)</f>
        <v>0</v>
      </c>
      <c r="BF229" s="226">
        <f>IF(N229="snížená",J229,0)</f>
        <v>0</v>
      </c>
      <c r="BG229" s="226">
        <f>IF(N229="zákl. přenesená",J229,0)</f>
        <v>0</v>
      </c>
      <c r="BH229" s="226">
        <f>IF(N229="sníž. přenesená",J229,0)</f>
        <v>0</v>
      </c>
      <c r="BI229" s="226">
        <f>IF(N229="nulová",J229,0)</f>
        <v>0</v>
      </c>
      <c r="BJ229" s="19" t="s">
        <v>79</v>
      </c>
      <c r="BK229" s="226">
        <f>ROUND(I229*H229,2)</f>
        <v>0</v>
      </c>
      <c r="BL229" s="19" t="s">
        <v>159</v>
      </c>
      <c r="BM229" s="225" t="s">
        <v>1430</v>
      </c>
    </row>
    <row r="230" s="2" customFormat="1">
      <c r="A230" s="40"/>
      <c r="B230" s="41"/>
      <c r="C230" s="42"/>
      <c r="D230" s="227" t="s">
        <v>161</v>
      </c>
      <c r="E230" s="42"/>
      <c r="F230" s="228" t="s">
        <v>1431</v>
      </c>
      <c r="G230" s="42"/>
      <c r="H230" s="42"/>
      <c r="I230" s="229"/>
      <c r="J230" s="42"/>
      <c r="K230" s="42"/>
      <c r="L230" s="46"/>
      <c r="M230" s="230"/>
      <c r="N230" s="231"/>
      <c r="O230" s="86"/>
      <c r="P230" s="86"/>
      <c r="Q230" s="86"/>
      <c r="R230" s="86"/>
      <c r="S230" s="86"/>
      <c r="T230" s="87"/>
      <c r="U230" s="40"/>
      <c r="V230" s="40"/>
      <c r="W230" s="40"/>
      <c r="X230" s="40"/>
      <c r="Y230" s="40"/>
      <c r="Z230" s="40"/>
      <c r="AA230" s="40"/>
      <c r="AB230" s="40"/>
      <c r="AC230" s="40"/>
      <c r="AD230" s="40"/>
      <c r="AE230" s="40"/>
      <c r="AT230" s="19" t="s">
        <v>161</v>
      </c>
      <c r="AU230" s="19" t="s">
        <v>81</v>
      </c>
    </row>
    <row r="231" s="13" customFormat="1">
      <c r="A231" s="13"/>
      <c r="B231" s="232"/>
      <c r="C231" s="233"/>
      <c r="D231" s="234" t="s">
        <v>163</v>
      </c>
      <c r="E231" s="235" t="s">
        <v>19</v>
      </c>
      <c r="F231" s="236" t="s">
        <v>440</v>
      </c>
      <c r="G231" s="233"/>
      <c r="H231" s="235" t="s">
        <v>19</v>
      </c>
      <c r="I231" s="237"/>
      <c r="J231" s="233"/>
      <c r="K231" s="233"/>
      <c r="L231" s="238"/>
      <c r="M231" s="239"/>
      <c r="N231" s="240"/>
      <c r="O231" s="240"/>
      <c r="P231" s="240"/>
      <c r="Q231" s="240"/>
      <c r="R231" s="240"/>
      <c r="S231" s="240"/>
      <c r="T231" s="241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T231" s="242" t="s">
        <v>163</v>
      </c>
      <c r="AU231" s="242" t="s">
        <v>81</v>
      </c>
      <c r="AV231" s="13" t="s">
        <v>79</v>
      </c>
      <c r="AW231" s="13" t="s">
        <v>33</v>
      </c>
      <c r="AX231" s="13" t="s">
        <v>72</v>
      </c>
      <c r="AY231" s="242" t="s">
        <v>152</v>
      </c>
    </row>
    <row r="232" s="13" customFormat="1">
      <c r="A232" s="13"/>
      <c r="B232" s="232"/>
      <c r="C232" s="233"/>
      <c r="D232" s="234" t="s">
        <v>163</v>
      </c>
      <c r="E232" s="235" t="s">
        <v>19</v>
      </c>
      <c r="F232" s="236" t="s">
        <v>441</v>
      </c>
      <c r="G232" s="233"/>
      <c r="H232" s="235" t="s">
        <v>19</v>
      </c>
      <c r="I232" s="237"/>
      <c r="J232" s="233"/>
      <c r="K232" s="233"/>
      <c r="L232" s="238"/>
      <c r="M232" s="239"/>
      <c r="N232" s="240"/>
      <c r="O232" s="240"/>
      <c r="P232" s="240"/>
      <c r="Q232" s="240"/>
      <c r="R232" s="240"/>
      <c r="S232" s="240"/>
      <c r="T232" s="241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T232" s="242" t="s">
        <v>163</v>
      </c>
      <c r="AU232" s="242" t="s">
        <v>81</v>
      </c>
      <c r="AV232" s="13" t="s">
        <v>79</v>
      </c>
      <c r="AW232" s="13" t="s">
        <v>33</v>
      </c>
      <c r="AX232" s="13" t="s">
        <v>72</v>
      </c>
      <c r="AY232" s="242" t="s">
        <v>152</v>
      </c>
    </row>
    <row r="233" s="14" customFormat="1">
      <c r="A233" s="14"/>
      <c r="B233" s="243"/>
      <c r="C233" s="244"/>
      <c r="D233" s="234" t="s">
        <v>163</v>
      </c>
      <c r="E233" s="245" t="s">
        <v>19</v>
      </c>
      <c r="F233" s="246" t="s">
        <v>1432</v>
      </c>
      <c r="G233" s="244"/>
      <c r="H233" s="247">
        <v>127</v>
      </c>
      <c r="I233" s="248"/>
      <c r="J233" s="244"/>
      <c r="K233" s="244"/>
      <c r="L233" s="249"/>
      <c r="M233" s="250"/>
      <c r="N233" s="251"/>
      <c r="O233" s="251"/>
      <c r="P233" s="251"/>
      <c r="Q233" s="251"/>
      <c r="R233" s="251"/>
      <c r="S233" s="251"/>
      <c r="T233" s="252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T233" s="253" t="s">
        <v>163</v>
      </c>
      <c r="AU233" s="253" t="s">
        <v>81</v>
      </c>
      <c r="AV233" s="14" t="s">
        <v>81</v>
      </c>
      <c r="AW233" s="14" t="s">
        <v>33</v>
      </c>
      <c r="AX233" s="14" t="s">
        <v>72</v>
      </c>
      <c r="AY233" s="253" t="s">
        <v>152</v>
      </c>
    </row>
    <row r="234" s="13" customFormat="1">
      <c r="A234" s="13"/>
      <c r="B234" s="232"/>
      <c r="C234" s="233"/>
      <c r="D234" s="234" t="s">
        <v>163</v>
      </c>
      <c r="E234" s="235" t="s">
        <v>19</v>
      </c>
      <c r="F234" s="236" t="s">
        <v>443</v>
      </c>
      <c r="G234" s="233"/>
      <c r="H234" s="235" t="s">
        <v>19</v>
      </c>
      <c r="I234" s="237"/>
      <c r="J234" s="233"/>
      <c r="K234" s="233"/>
      <c r="L234" s="238"/>
      <c r="M234" s="239"/>
      <c r="N234" s="240"/>
      <c r="O234" s="240"/>
      <c r="P234" s="240"/>
      <c r="Q234" s="240"/>
      <c r="R234" s="240"/>
      <c r="S234" s="240"/>
      <c r="T234" s="241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T234" s="242" t="s">
        <v>163</v>
      </c>
      <c r="AU234" s="242" t="s">
        <v>81</v>
      </c>
      <c r="AV234" s="13" t="s">
        <v>79</v>
      </c>
      <c r="AW234" s="13" t="s">
        <v>33</v>
      </c>
      <c r="AX234" s="13" t="s">
        <v>72</v>
      </c>
      <c r="AY234" s="242" t="s">
        <v>152</v>
      </c>
    </row>
    <row r="235" s="13" customFormat="1">
      <c r="A235" s="13"/>
      <c r="B235" s="232"/>
      <c r="C235" s="233"/>
      <c r="D235" s="234" t="s">
        <v>163</v>
      </c>
      <c r="E235" s="235" t="s">
        <v>19</v>
      </c>
      <c r="F235" s="236" t="s">
        <v>444</v>
      </c>
      <c r="G235" s="233"/>
      <c r="H235" s="235" t="s">
        <v>19</v>
      </c>
      <c r="I235" s="237"/>
      <c r="J235" s="233"/>
      <c r="K235" s="233"/>
      <c r="L235" s="238"/>
      <c r="M235" s="239"/>
      <c r="N235" s="240"/>
      <c r="O235" s="240"/>
      <c r="P235" s="240"/>
      <c r="Q235" s="240"/>
      <c r="R235" s="240"/>
      <c r="S235" s="240"/>
      <c r="T235" s="241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T235" s="242" t="s">
        <v>163</v>
      </c>
      <c r="AU235" s="242" t="s">
        <v>81</v>
      </c>
      <c r="AV235" s="13" t="s">
        <v>79</v>
      </c>
      <c r="AW235" s="13" t="s">
        <v>33</v>
      </c>
      <c r="AX235" s="13" t="s">
        <v>72</v>
      </c>
      <c r="AY235" s="242" t="s">
        <v>152</v>
      </c>
    </row>
    <row r="236" s="14" customFormat="1">
      <c r="A236" s="14"/>
      <c r="B236" s="243"/>
      <c r="C236" s="244"/>
      <c r="D236" s="234" t="s">
        <v>163</v>
      </c>
      <c r="E236" s="245" t="s">
        <v>19</v>
      </c>
      <c r="F236" s="246" t="s">
        <v>1433</v>
      </c>
      <c r="G236" s="244"/>
      <c r="H236" s="247">
        <v>11.5</v>
      </c>
      <c r="I236" s="248"/>
      <c r="J236" s="244"/>
      <c r="K236" s="244"/>
      <c r="L236" s="249"/>
      <c r="M236" s="250"/>
      <c r="N236" s="251"/>
      <c r="O236" s="251"/>
      <c r="P236" s="251"/>
      <c r="Q236" s="251"/>
      <c r="R236" s="251"/>
      <c r="S236" s="251"/>
      <c r="T236" s="252"/>
      <c r="U236" s="14"/>
      <c r="V236" s="14"/>
      <c r="W236" s="14"/>
      <c r="X236" s="14"/>
      <c r="Y236" s="14"/>
      <c r="Z236" s="14"/>
      <c r="AA236" s="14"/>
      <c r="AB236" s="14"/>
      <c r="AC236" s="14"/>
      <c r="AD236" s="14"/>
      <c r="AE236" s="14"/>
      <c r="AT236" s="253" t="s">
        <v>163</v>
      </c>
      <c r="AU236" s="253" t="s">
        <v>81</v>
      </c>
      <c r="AV236" s="14" t="s">
        <v>81</v>
      </c>
      <c r="AW236" s="14" t="s">
        <v>33</v>
      </c>
      <c r="AX236" s="14" t="s">
        <v>72</v>
      </c>
      <c r="AY236" s="253" t="s">
        <v>152</v>
      </c>
    </row>
    <row r="237" s="13" customFormat="1">
      <c r="A237" s="13"/>
      <c r="B237" s="232"/>
      <c r="C237" s="233"/>
      <c r="D237" s="234" t="s">
        <v>163</v>
      </c>
      <c r="E237" s="235" t="s">
        <v>19</v>
      </c>
      <c r="F237" s="236" t="s">
        <v>446</v>
      </c>
      <c r="G237" s="233"/>
      <c r="H237" s="235" t="s">
        <v>19</v>
      </c>
      <c r="I237" s="237"/>
      <c r="J237" s="233"/>
      <c r="K237" s="233"/>
      <c r="L237" s="238"/>
      <c r="M237" s="239"/>
      <c r="N237" s="240"/>
      <c r="O237" s="240"/>
      <c r="P237" s="240"/>
      <c r="Q237" s="240"/>
      <c r="R237" s="240"/>
      <c r="S237" s="240"/>
      <c r="T237" s="241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T237" s="242" t="s">
        <v>163</v>
      </c>
      <c r="AU237" s="242" t="s">
        <v>81</v>
      </c>
      <c r="AV237" s="13" t="s">
        <v>79</v>
      </c>
      <c r="AW237" s="13" t="s">
        <v>33</v>
      </c>
      <c r="AX237" s="13" t="s">
        <v>72</v>
      </c>
      <c r="AY237" s="242" t="s">
        <v>152</v>
      </c>
    </row>
    <row r="238" s="13" customFormat="1">
      <c r="A238" s="13"/>
      <c r="B238" s="232"/>
      <c r="C238" s="233"/>
      <c r="D238" s="234" t="s">
        <v>163</v>
      </c>
      <c r="E238" s="235" t="s">
        <v>19</v>
      </c>
      <c r="F238" s="236" t="s">
        <v>447</v>
      </c>
      <c r="G238" s="233"/>
      <c r="H238" s="235" t="s">
        <v>19</v>
      </c>
      <c r="I238" s="237"/>
      <c r="J238" s="233"/>
      <c r="K238" s="233"/>
      <c r="L238" s="238"/>
      <c r="M238" s="239"/>
      <c r="N238" s="240"/>
      <c r="O238" s="240"/>
      <c r="P238" s="240"/>
      <c r="Q238" s="240"/>
      <c r="R238" s="240"/>
      <c r="S238" s="240"/>
      <c r="T238" s="241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T238" s="242" t="s">
        <v>163</v>
      </c>
      <c r="AU238" s="242" t="s">
        <v>81</v>
      </c>
      <c r="AV238" s="13" t="s">
        <v>79</v>
      </c>
      <c r="AW238" s="13" t="s">
        <v>33</v>
      </c>
      <c r="AX238" s="13" t="s">
        <v>72</v>
      </c>
      <c r="AY238" s="242" t="s">
        <v>152</v>
      </c>
    </row>
    <row r="239" s="14" customFormat="1">
      <c r="A239" s="14"/>
      <c r="B239" s="243"/>
      <c r="C239" s="244"/>
      <c r="D239" s="234" t="s">
        <v>163</v>
      </c>
      <c r="E239" s="245" t="s">
        <v>19</v>
      </c>
      <c r="F239" s="246" t="s">
        <v>1434</v>
      </c>
      <c r="G239" s="244"/>
      <c r="H239" s="247">
        <v>41.700000000000003</v>
      </c>
      <c r="I239" s="248"/>
      <c r="J239" s="244"/>
      <c r="K239" s="244"/>
      <c r="L239" s="249"/>
      <c r="M239" s="250"/>
      <c r="N239" s="251"/>
      <c r="O239" s="251"/>
      <c r="P239" s="251"/>
      <c r="Q239" s="251"/>
      <c r="R239" s="251"/>
      <c r="S239" s="251"/>
      <c r="T239" s="252"/>
      <c r="U239" s="14"/>
      <c r="V239" s="14"/>
      <c r="W239" s="14"/>
      <c r="X239" s="14"/>
      <c r="Y239" s="14"/>
      <c r="Z239" s="14"/>
      <c r="AA239" s="14"/>
      <c r="AB239" s="14"/>
      <c r="AC239" s="14"/>
      <c r="AD239" s="14"/>
      <c r="AE239" s="14"/>
      <c r="AT239" s="253" t="s">
        <v>163</v>
      </c>
      <c r="AU239" s="253" t="s">
        <v>81</v>
      </c>
      <c r="AV239" s="14" t="s">
        <v>81</v>
      </c>
      <c r="AW239" s="14" t="s">
        <v>33</v>
      </c>
      <c r="AX239" s="14" t="s">
        <v>72</v>
      </c>
      <c r="AY239" s="253" t="s">
        <v>152</v>
      </c>
    </row>
    <row r="240" s="15" customFormat="1">
      <c r="A240" s="15"/>
      <c r="B240" s="254"/>
      <c r="C240" s="255"/>
      <c r="D240" s="234" t="s">
        <v>163</v>
      </c>
      <c r="E240" s="256" t="s">
        <v>19</v>
      </c>
      <c r="F240" s="257" t="s">
        <v>212</v>
      </c>
      <c r="G240" s="255"/>
      <c r="H240" s="258">
        <v>180.19999999999999</v>
      </c>
      <c r="I240" s="259"/>
      <c r="J240" s="255"/>
      <c r="K240" s="255"/>
      <c r="L240" s="260"/>
      <c r="M240" s="261"/>
      <c r="N240" s="262"/>
      <c r="O240" s="262"/>
      <c r="P240" s="262"/>
      <c r="Q240" s="262"/>
      <c r="R240" s="262"/>
      <c r="S240" s="262"/>
      <c r="T240" s="263"/>
      <c r="U240" s="15"/>
      <c r="V240" s="15"/>
      <c r="W240" s="15"/>
      <c r="X240" s="15"/>
      <c r="Y240" s="15"/>
      <c r="Z240" s="15"/>
      <c r="AA240" s="15"/>
      <c r="AB240" s="15"/>
      <c r="AC240" s="15"/>
      <c r="AD240" s="15"/>
      <c r="AE240" s="15"/>
      <c r="AT240" s="264" t="s">
        <v>163</v>
      </c>
      <c r="AU240" s="264" t="s">
        <v>81</v>
      </c>
      <c r="AV240" s="15" t="s">
        <v>159</v>
      </c>
      <c r="AW240" s="15" t="s">
        <v>33</v>
      </c>
      <c r="AX240" s="15" t="s">
        <v>79</v>
      </c>
      <c r="AY240" s="264" t="s">
        <v>152</v>
      </c>
    </row>
    <row r="241" s="2" customFormat="1" ht="21.75" customHeight="1">
      <c r="A241" s="40"/>
      <c r="B241" s="41"/>
      <c r="C241" s="214" t="s">
        <v>416</v>
      </c>
      <c r="D241" s="214" t="s">
        <v>154</v>
      </c>
      <c r="E241" s="215" t="s">
        <v>1435</v>
      </c>
      <c r="F241" s="216" t="s">
        <v>1436</v>
      </c>
      <c r="G241" s="217" t="s">
        <v>182</v>
      </c>
      <c r="H241" s="218">
        <v>64.5</v>
      </c>
      <c r="I241" s="219"/>
      <c r="J241" s="220">
        <f>ROUND(I241*H241,2)</f>
        <v>0</v>
      </c>
      <c r="K241" s="216" t="s">
        <v>158</v>
      </c>
      <c r="L241" s="46"/>
      <c r="M241" s="221" t="s">
        <v>19</v>
      </c>
      <c r="N241" s="222" t="s">
        <v>43</v>
      </c>
      <c r="O241" s="86"/>
      <c r="P241" s="223">
        <f>O241*H241</f>
        <v>0</v>
      </c>
      <c r="Q241" s="223">
        <v>0</v>
      </c>
      <c r="R241" s="223">
        <f>Q241*H241</f>
        <v>0</v>
      </c>
      <c r="S241" s="223">
        <v>0</v>
      </c>
      <c r="T241" s="224">
        <f>S241*H241</f>
        <v>0</v>
      </c>
      <c r="U241" s="40"/>
      <c r="V241" s="40"/>
      <c r="W241" s="40"/>
      <c r="X241" s="40"/>
      <c r="Y241" s="40"/>
      <c r="Z241" s="40"/>
      <c r="AA241" s="40"/>
      <c r="AB241" s="40"/>
      <c r="AC241" s="40"/>
      <c r="AD241" s="40"/>
      <c r="AE241" s="40"/>
      <c r="AR241" s="225" t="s">
        <v>159</v>
      </c>
      <c r="AT241" s="225" t="s">
        <v>154</v>
      </c>
      <c r="AU241" s="225" t="s">
        <v>81</v>
      </c>
      <c r="AY241" s="19" t="s">
        <v>152</v>
      </c>
      <c r="BE241" s="226">
        <f>IF(N241="základní",J241,0)</f>
        <v>0</v>
      </c>
      <c r="BF241" s="226">
        <f>IF(N241="snížená",J241,0)</f>
        <v>0</v>
      </c>
      <c r="BG241" s="226">
        <f>IF(N241="zákl. přenesená",J241,0)</f>
        <v>0</v>
      </c>
      <c r="BH241" s="226">
        <f>IF(N241="sníž. přenesená",J241,0)</f>
        <v>0</v>
      </c>
      <c r="BI241" s="226">
        <f>IF(N241="nulová",J241,0)</f>
        <v>0</v>
      </c>
      <c r="BJ241" s="19" t="s">
        <v>79</v>
      </c>
      <c r="BK241" s="226">
        <f>ROUND(I241*H241,2)</f>
        <v>0</v>
      </c>
      <c r="BL241" s="19" t="s">
        <v>159</v>
      </c>
      <c r="BM241" s="225" t="s">
        <v>1437</v>
      </c>
    </row>
    <row r="242" s="2" customFormat="1">
      <c r="A242" s="40"/>
      <c r="B242" s="41"/>
      <c r="C242" s="42"/>
      <c r="D242" s="227" t="s">
        <v>161</v>
      </c>
      <c r="E242" s="42"/>
      <c r="F242" s="228" t="s">
        <v>1438</v>
      </c>
      <c r="G242" s="42"/>
      <c r="H242" s="42"/>
      <c r="I242" s="229"/>
      <c r="J242" s="42"/>
      <c r="K242" s="42"/>
      <c r="L242" s="46"/>
      <c r="M242" s="230"/>
      <c r="N242" s="231"/>
      <c r="O242" s="86"/>
      <c r="P242" s="86"/>
      <c r="Q242" s="86"/>
      <c r="R242" s="86"/>
      <c r="S242" s="86"/>
      <c r="T242" s="87"/>
      <c r="U242" s="40"/>
      <c r="V242" s="40"/>
      <c r="W242" s="40"/>
      <c r="X242" s="40"/>
      <c r="Y242" s="40"/>
      <c r="Z242" s="40"/>
      <c r="AA242" s="40"/>
      <c r="AB242" s="40"/>
      <c r="AC242" s="40"/>
      <c r="AD242" s="40"/>
      <c r="AE242" s="40"/>
      <c r="AT242" s="19" t="s">
        <v>161</v>
      </c>
      <c r="AU242" s="19" t="s">
        <v>81</v>
      </c>
    </row>
    <row r="243" s="13" customFormat="1">
      <c r="A243" s="13"/>
      <c r="B243" s="232"/>
      <c r="C243" s="233"/>
      <c r="D243" s="234" t="s">
        <v>163</v>
      </c>
      <c r="E243" s="235" t="s">
        <v>19</v>
      </c>
      <c r="F243" s="236" t="s">
        <v>454</v>
      </c>
      <c r="G243" s="233"/>
      <c r="H243" s="235" t="s">
        <v>19</v>
      </c>
      <c r="I243" s="237"/>
      <c r="J243" s="233"/>
      <c r="K243" s="233"/>
      <c r="L243" s="238"/>
      <c r="M243" s="239"/>
      <c r="N243" s="240"/>
      <c r="O243" s="240"/>
      <c r="P243" s="240"/>
      <c r="Q243" s="240"/>
      <c r="R243" s="240"/>
      <c r="S243" s="240"/>
      <c r="T243" s="241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T243" s="242" t="s">
        <v>163</v>
      </c>
      <c r="AU243" s="242" t="s">
        <v>81</v>
      </c>
      <c r="AV243" s="13" t="s">
        <v>79</v>
      </c>
      <c r="AW243" s="13" t="s">
        <v>33</v>
      </c>
      <c r="AX243" s="13" t="s">
        <v>72</v>
      </c>
      <c r="AY243" s="242" t="s">
        <v>152</v>
      </c>
    </row>
    <row r="244" s="13" customFormat="1">
      <c r="A244" s="13"/>
      <c r="B244" s="232"/>
      <c r="C244" s="233"/>
      <c r="D244" s="234" t="s">
        <v>163</v>
      </c>
      <c r="E244" s="235" t="s">
        <v>19</v>
      </c>
      <c r="F244" s="236" t="s">
        <v>444</v>
      </c>
      <c r="G244" s="233"/>
      <c r="H244" s="235" t="s">
        <v>19</v>
      </c>
      <c r="I244" s="237"/>
      <c r="J244" s="233"/>
      <c r="K244" s="233"/>
      <c r="L244" s="238"/>
      <c r="M244" s="239"/>
      <c r="N244" s="240"/>
      <c r="O244" s="240"/>
      <c r="P244" s="240"/>
      <c r="Q244" s="240"/>
      <c r="R244" s="240"/>
      <c r="S244" s="240"/>
      <c r="T244" s="241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  <c r="AT244" s="242" t="s">
        <v>163</v>
      </c>
      <c r="AU244" s="242" t="s">
        <v>81</v>
      </c>
      <c r="AV244" s="13" t="s">
        <v>79</v>
      </c>
      <c r="AW244" s="13" t="s">
        <v>33</v>
      </c>
      <c r="AX244" s="13" t="s">
        <v>72</v>
      </c>
      <c r="AY244" s="242" t="s">
        <v>152</v>
      </c>
    </row>
    <row r="245" s="14" customFormat="1">
      <c r="A245" s="14"/>
      <c r="B245" s="243"/>
      <c r="C245" s="244"/>
      <c r="D245" s="234" t="s">
        <v>163</v>
      </c>
      <c r="E245" s="245" t="s">
        <v>19</v>
      </c>
      <c r="F245" s="246" t="s">
        <v>456</v>
      </c>
      <c r="G245" s="244"/>
      <c r="H245" s="247">
        <v>53</v>
      </c>
      <c r="I245" s="248"/>
      <c r="J245" s="244"/>
      <c r="K245" s="244"/>
      <c r="L245" s="249"/>
      <c r="M245" s="250"/>
      <c r="N245" s="251"/>
      <c r="O245" s="251"/>
      <c r="P245" s="251"/>
      <c r="Q245" s="251"/>
      <c r="R245" s="251"/>
      <c r="S245" s="251"/>
      <c r="T245" s="252"/>
      <c r="U245" s="14"/>
      <c r="V245" s="14"/>
      <c r="W245" s="14"/>
      <c r="X245" s="14"/>
      <c r="Y245" s="14"/>
      <c r="Z245" s="14"/>
      <c r="AA245" s="14"/>
      <c r="AB245" s="14"/>
      <c r="AC245" s="14"/>
      <c r="AD245" s="14"/>
      <c r="AE245" s="14"/>
      <c r="AT245" s="253" t="s">
        <v>163</v>
      </c>
      <c r="AU245" s="253" t="s">
        <v>81</v>
      </c>
      <c r="AV245" s="14" t="s">
        <v>81</v>
      </c>
      <c r="AW245" s="14" t="s">
        <v>33</v>
      </c>
      <c r="AX245" s="14" t="s">
        <v>72</v>
      </c>
      <c r="AY245" s="253" t="s">
        <v>152</v>
      </c>
    </row>
    <row r="246" s="13" customFormat="1">
      <c r="A246" s="13"/>
      <c r="B246" s="232"/>
      <c r="C246" s="233"/>
      <c r="D246" s="234" t="s">
        <v>163</v>
      </c>
      <c r="E246" s="235" t="s">
        <v>19</v>
      </c>
      <c r="F246" s="236" t="s">
        <v>443</v>
      </c>
      <c r="G246" s="233"/>
      <c r="H246" s="235" t="s">
        <v>19</v>
      </c>
      <c r="I246" s="237"/>
      <c r="J246" s="233"/>
      <c r="K246" s="233"/>
      <c r="L246" s="238"/>
      <c r="M246" s="239"/>
      <c r="N246" s="240"/>
      <c r="O246" s="240"/>
      <c r="P246" s="240"/>
      <c r="Q246" s="240"/>
      <c r="R246" s="240"/>
      <c r="S246" s="240"/>
      <c r="T246" s="241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T246" s="242" t="s">
        <v>163</v>
      </c>
      <c r="AU246" s="242" t="s">
        <v>81</v>
      </c>
      <c r="AV246" s="13" t="s">
        <v>79</v>
      </c>
      <c r="AW246" s="13" t="s">
        <v>33</v>
      </c>
      <c r="AX246" s="13" t="s">
        <v>72</v>
      </c>
      <c r="AY246" s="242" t="s">
        <v>152</v>
      </c>
    </row>
    <row r="247" s="13" customFormat="1">
      <c r="A247" s="13"/>
      <c r="B247" s="232"/>
      <c r="C247" s="233"/>
      <c r="D247" s="234" t="s">
        <v>163</v>
      </c>
      <c r="E247" s="235" t="s">
        <v>19</v>
      </c>
      <c r="F247" s="236" t="s">
        <v>447</v>
      </c>
      <c r="G247" s="233"/>
      <c r="H247" s="235" t="s">
        <v>19</v>
      </c>
      <c r="I247" s="237"/>
      <c r="J247" s="233"/>
      <c r="K247" s="233"/>
      <c r="L247" s="238"/>
      <c r="M247" s="239"/>
      <c r="N247" s="240"/>
      <c r="O247" s="240"/>
      <c r="P247" s="240"/>
      <c r="Q247" s="240"/>
      <c r="R247" s="240"/>
      <c r="S247" s="240"/>
      <c r="T247" s="241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T247" s="242" t="s">
        <v>163</v>
      </c>
      <c r="AU247" s="242" t="s">
        <v>81</v>
      </c>
      <c r="AV247" s="13" t="s">
        <v>79</v>
      </c>
      <c r="AW247" s="13" t="s">
        <v>33</v>
      </c>
      <c r="AX247" s="13" t="s">
        <v>72</v>
      </c>
      <c r="AY247" s="242" t="s">
        <v>152</v>
      </c>
    </row>
    <row r="248" s="14" customFormat="1">
      <c r="A248" s="14"/>
      <c r="B248" s="243"/>
      <c r="C248" s="244"/>
      <c r="D248" s="234" t="s">
        <v>163</v>
      </c>
      <c r="E248" s="245" t="s">
        <v>19</v>
      </c>
      <c r="F248" s="246" t="s">
        <v>1433</v>
      </c>
      <c r="G248" s="244"/>
      <c r="H248" s="247">
        <v>11.5</v>
      </c>
      <c r="I248" s="248"/>
      <c r="J248" s="244"/>
      <c r="K248" s="244"/>
      <c r="L248" s="249"/>
      <c r="M248" s="250"/>
      <c r="N248" s="251"/>
      <c r="O248" s="251"/>
      <c r="P248" s="251"/>
      <c r="Q248" s="251"/>
      <c r="R248" s="251"/>
      <c r="S248" s="251"/>
      <c r="T248" s="252"/>
      <c r="U248" s="14"/>
      <c r="V248" s="14"/>
      <c r="W248" s="14"/>
      <c r="X248" s="14"/>
      <c r="Y248" s="14"/>
      <c r="Z248" s="14"/>
      <c r="AA248" s="14"/>
      <c r="AB248" s="14"/>
      <c r="AC248" s="14"/>
      <c r="AD248" s="14"/>
      <c r="AE248" s="14"/>
      <c r="AT248" s="253" t="s">
        <v>163</v>
      </c>
      <c r="AU248" s="253" t="s">
        <v>81</v>
      </c>
      <c r="AV248" s="14" t="s">
        <v>81</v>
      </c>
      <c r="AW248" s="14" t="s">
        <v>33</v>
      </c>
      <c r="AX248" s="14" t="s">
        <v>72</v>
      </c>
      <c r="AY248" s="253" t="s">
        <v>152</v>
      </c>
    </row>
    <row r="249" s="15" customFormat="1">
      <c r="A249" s="15"/>
      <c r="B249" s="254"/>
      <c r="C249" s="255"/>
      <c r="D249" s="234" t="s">
        <v>163</v>
      </c>
      <c r="E249" s="256" t="s">
        <v>19</v>
      </c>
      <c r="F249" s="257" t="s">
        <v>212</v>
      </c>
      <c r="G249" s="255"/>
      <c r="H249" s="258">
        <v>64.5</v>
      </c>
      <c r="I249" s="259"/>
      <c r="J249" s="255"/>
      <c r="K249" s="255"/>
      <c r="L249" s="260"/>
      <c r="M249" s="261"/>
      <c r="N249" s="262"/>
      <c r="O249" s="262"/>
      <c r="P249" s="262"/>
      <c r="Q249" s="262"/>
      <c r="R249" s="262"/>
      <c r="S249" s="262"/>
      <c r="T249" s="263"/>
      <c r="U249" s="15"/>
      <c r="V249" s="15"/>
      <c r="W249" s="15"/>
      <c r="X249" s="15"/>
      <c r="Y249" s="15"/>
      <c r="Z249" s="15"/>
      <c r="AA249" s="15"/>
      <c r="AB249" s="15"/>
      <c r="AC249" s="15"/>
      <c r="AD249" s="15"/>
      <c r="AE249" s="15"/>
      <c r="AT249" s="264" t="s">
        <v>163</v>
      </c>
      <c r="AU249" s="264" t="s">
        <v>81</v>
      </c>
      <c r="AV249" s="15" t="s">
        <v>159</v>
      </c>
      <c r="AW249" s="15" t="s">
        <v>33</v>
      </c>
      <c r="AX249" s="15" t="s">
        <v>79</v>
      </c>
      <c r="AY249" s="264" t="s">
        <v>152</v>
      </c>
    </row>
    <row r="250" s="2" customFormat="1" ht="16.5" customHeight="1">
      <c r="A250" s="40"/>
      <c r="B250" s="41"/>
      <c r="C250" s="214" t="s">
        <v>423</v>
      </c>
      <c r="D250" s="214" t="s">
        <v>154</v>
      </c>
      <c r="E250" s="215" t="s">
        <v>469</v>
      </c>
      <c r="F250" s="216" t="s">
        <v>470</v>
      </c>
      <c r="G250" s="217" t="s">
        <v>182</v>
      </c>
      <c r="H250" s="218">
        <v>155</v>
      </c>
      <c r="I250" s="219"/>
      <c r="J250" s="220">
        <f>ROUND(I250*H250,2)</f>
        <v>0</v>
      </c>
      <c r="K250" s="216" t="s">
        <v>158</v>
      </c>
      <c r="L250" s="46"/>
      <c r="M250" s="221" t="s">
        <v>19</v>
      </c>
      <c r="N250" s="222" t="s">
        <v>43</v>
      </c>
      <c r="O250" s="86"/>
      <c r="P250" s="223">
        <f>O250*H250</f>
        <v>0</v>
      </c>
      <c r="Q250" s="223">
        <v>0</v>
      </c>
      <c r="R250" s="223">
        <f>Q250*H250</f>
        <v>0</v>
      </c>
      <c r="S250" s="223">
        <v>0</v>
      </c>
      <c r="T250" s="224">
        <f>S250*H250</f>
        <v>0</v>
      </c>
      <c r="U250" s="40"/>
      <c r="V250" s="40"/>
      <c r="W250" s="40"/>
      <c r="X250" s="40"/>
      <c r="Y250" s="40"/>
      <c r="Z250" s="40"/>
      <c r="AA250" s="40"/>
      <c r="AB250" s="40"/>
      <c r="AC250" s="40"/>
      <c r="AD250" s="40"/>
      <c r="AE250" s="40"/>
      <c r="AR250" s="225" t="s">
        <v>159</v>
      </c>
      <c r="AT250" s="225" t="s">
        <v>154</v>
      </c>
      <c r="AU250" s="225" t="s">
        <v>81</v>
      </c>
      <c r="AY250" s="19" t="s">
        <v>152</v>
      </c>
      <c r="BE250" s="226">
        <f>IF(N250="základní",J250,0)</f>
        <v>0</v>
      </c>
      <c r="BF250" s="226">
        <f>IF(N250="snížená",J250,0)</f>
        <v>0</v>
      </c>
      <c r="BG250" s="226">
        <f>IF(N250="zákl. přenesená",J250,0)</f>
        <v>0</v>
      </c>
      <c r="BH250" s="226">
        <f>IF(N250="sníž. přenesená",J250,0)</f>
        <v>0</v>
      </c>
      <c r="BI250" s="226">
        <f>IF(N250="nulová",J250,0)</f>
        <v>0</v>
      </c>
      <c r="BJ250" s="19" t="s">
        <v>79</v>
      </c>
      <c r="BK250" s="226">
        <f>ROUND(I250*H250,2)</f>
        <v>0</v>
      </c>
      <c r="BL250" s="19" t="s">
        <v>159</v>
      </c>
      <c r="BM250" s="225" t="s">
        <v>471</v>
      </c>
    </row>
    <row r="251" s="2" customFormat="1">
      <c r="A251" s="40"/>
      <c r="B251" s="41"/>
      <c r="C251" s="42"/>
      <c r="D251" s="227" t="s">
        <v>161</v>
      </c>
      <c r="E251" s="42"/>
      <c r="F251" s="228" t="s">
        <v>472</v>
      </c>
      <c r="G251" s="42"/>
      <c r="H251" s="42"/>
      <c r="I251" s="229"/>
      <c r="J251" s="42"/>
      <c r="K251" s="42"/>
      <c r="L251" s="46"/>
      <c r="M251" s="230"/>
      <c r="N251" s="231"/>
      <c r="O251" s="86"/>
      <c r="P251" s="86"/>
      <c r="Q251" s="86"/>
      <c r="R251" s="86"/>
      <c r="S251" s="86"/>
      <c r="T251" s="87"/>
      <c r="U251" s="40"/>
      <c r="V251" s="40"/>
      <c r="W251" s="40"/>
      <c r="X251" s="40"/>
      <c r="Y251" s="40"/>
      <c r="Z251" s="40"/>
      <c r="AA251" s="40"/>
      <c r="AB251" s="40"/>
      <c r="AC251" s="40"/>
      <c r="AD251" s="40"/>
      <c r="AE251" s="40"/>
      <c r="AT251" s="19" t="s">
        <v>161</v>
      </c>
      <c r="AU251" s="19" t="s">
        <v>81</v>
      </c>
    </row>
    <row r="252" s="13" customFormat="1">
      <c r="A252" s="13"/>
      <c r="B252" s="232"/>
      <c r="C252" s="233"/>
      <c r="D252" s="234" t="s">
        <v>163</v>
      </c>
      <c r="E252" s="235" t="s">
        <v>19</v>
      </c>
      <c r="F252" s="236" t="s">
        <v>421</v>
      </c>
      <c r="G252" s="233"/>
      <c r="H252" s="235" t="s">
        <v>19</v>
      </c>
      <c r="I252" s="237"/>
      <c r="J252" s="233"/>
      <c r="K252" s="233"/>
      <c r="L252" s="238"/>
      <c r="M252" s="239"/>
      <c r="N252" s="240"/>
      <c r="O252" s="240"/>
      <c r="P252" s="240"/>
      <c r="Q252" s="240"/>
      <c r="R252" s="240"/>
      <c r="S252" s="240"/>
      <c r="T252" s="241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T252" s="242" t="s">
        <v>163</v>
      </c>
      <c r="AU252" s="242" t="s">
        <v>81</v>
      </c>
      <c r="AV252" s="13" t="s">
        <v>79</v>
      </c>
      <c r="AW252" s="13" t="s">
        <v>33</v>
      </c>
      <c r="AX252" s="13" t="s">
        <v>72</v>
      </c>
      <c r="AY252" s="242" t="s">
        <v>152</v>
      </c>
    </row>
    <row r="253" s="14" customFormat="1">
      <c r="A253" s="14"/>
      <c r="B253" s="243"/>
      <c r="C253" s="244"/>
      <c r="D253" s="234" t="s">
        <v>163</v>
      </c>
      <c r="E253" s="245" t="s">
        <v>19</v>
      </c>
      <c r="F253" s="246" t="s">
        <v>296</v>
      </c>
      <c r="G253" s="244"/>
      <c r="H253" s="247">
        <v>155</v>
      </c>
      <c r="I253" s="248"/>
      <c r="J253" s="244"/>
      <c r="K253" s="244"/>
      <c r="L253" s="249"/>
      <c r="M253" s="250"/>
      <c r="N253" s="251"/>
      <c r="O253" s="251"/>
      <c r="P253" s="251"/>
      <c r="Q253" s="251"/>
      <c r="R253" s="251"/>
      <c r="S253" s="251"/>
      <c r="T253" s="252"/>
      <c r="U253" s="14"/>
      <c r="V253" s="14"/>
      <c r="W253" s="14"/>
      <c r="X253" s="14"/>
      <c r="Y253" s="14"/>
      <c r="Z253" s="14"/>
      <c r="AA253" s="14"/>
      <c r="AB253" s="14"/>
      <c r="AC253" s="14"/>
      <c r="AD253" s="14"/>
      <c r="AE253" s="14"/>
      <c r="AT253" s="253" t="s">
        <v>163</v>
      </c>
      <c r="AU253" s="253" t="s">
        <v>81</v>
      </c>
      <c r="AV253" s="14" t="s">
        <v>81</v>
      </c>
      <c r="AW253" s="14" t="s">
        <v>33</v>
      </c>
      <c r="AX253" s="14" t="s">
        <v>79</v>
      </c>
      <c r="AY253" s="253" t="s">
        <v>152</v>
      </c>
    </row>
    <row r="254" s="2" customFormat="1" ht="24.15" customHeight="1">
      <c r="A254" s="40"/>
      <c r="B254" s="41"/>
      <c r="C254" s="214" t="s">
        <v>429</v>
      </c>
      <c r="D254" s="214" t="s">
        <v>154</v>
      </c>
      <c r="E254" s="215" t="s">
        <v>479</v>
      </c>
      <c r="F254" s="216" t="s">
        <v>480</v>
      </c>
      <c r="G254" s="217" t="s">
        <v>182</v>
      </c>
      <c r="H254" s="218">
        <v>155</v>
      </c>
      <c r="I254" s="219"/>
      <c r="J254" s="220">
        <f>ROUND(I254*H254,2)</f>
        <v>0</v>
      </c>
      <c r="K254" s="216" t="s">
        <v>158</v>
      </c>
      <c r="L254" s="46"/>
      <c r="M254" s="221" t="s">
        <v>19</v>
      </c>
      <c r="N254" s="222" t="s">
        <v>43</v>
      </c>
      <c r="O254" s="86"/>
      <c r="P254" s="223">
        <f>O254*H254</f>
        <v>0</v>
      </c>
      <c r="Q254" s="223">
        <v>0</v>
      </c>
      <c r="R254" s="223">
        <f>Q254*H254</f>
        <v>0</v>
      </c>
      <c r="S254" s="223">
        <v>0</v>
      </c>
      <c r="T254" s="224">
        <f>S254*H254</f>
        <v>0</v>
      </c>
      <c r="U254" s="40"/>
      <c r="V254" s="40"/>
      <c r="W254" s="40"/>
      <c r="X254" s="40"/>
      <c r="Y254" s="40"/>
      <c r="Z254" s="40"/>
      <c r="AA254" s="40"/>
      <c r="AB254" s="40"/>
      <c r="AC254" s="40"/>
      <c r="AD254" s="40"/>
      <c r="AE254" s="40"/>
      <c r="AR254" s="225" t="s">
        <v>159</v>
      </c>
      <c r="AT254" s="225" t="s">
        <v>154</v>
      </c>
      <c r="AU254" s="225" t="s">
        <v>81</v>
      </c>
      <c r="AY254" s="19" t="s">
        <v>152</v>
      </c>
      <c r="BE254" s="226">
        <f>IF(N254="základní",J254,0)</f>
        <v>0</v>
      </c>
      <c r="BF254" s="226">
        <f>IF(N254="snížená",J254,0)</f>
        <v>0</v>
      </c>
      <c r="BG254" s="226">
        <f>IF(N254="zákl. přenesená",J254,0)</f>
        <v>0</v>
      </c>
      <c r="BH254" s="226">
        <f>IF(N254="sníž. přenesená",J254,0)</f>
        <v>0</v>
      </c>
      <c r="BI254" s="226">
        <f>IF(N254="nulová",J254,0)</f>
        <v>0</v>
      </c>
      <c r="BJ254" s="19" t="s">
        <v>79</v>
      </c>
      <c r="BK254" s="226">
        <f>ROUND(I254*H254,2)</f>
        <v>0</v>
      </c>
      <c r="BL254" s="19" t="s">
        <v>159</v>
      </c>
      <c r="BM254" s="225" t="s">
        <v>481</v>
      </c>
    </row>
    <row r="255" s="2" customFormat="1">
      <c r="A255" s="40"/>
      <c r="B255" s="41"/>
      <c r="C255" s="42"/>
      <c r="D255" s="227" t="s">
        <v>161</v>
      </c>
      <c r="E255" s="42"/>
      <c r="F255" s="228" t="s">
        <v>482</v>
      </c>
      <c r="G255" s="42"/>
      <c r="H255" s="42"/>
      <c r="I255" s="229"/>
      <c r="J255" s="42"/>
      <c r="K255" s="42"/>
      <c r="L255" s="46"/>
      <c r="M255" s="230"/>
      <c r="N255" s="231"/>
      <c r="O255" s="86"/>
      <c r="P255" s="86"/>
      <c r="Q255" s="86"/>
      <c r="R255" s="86"/>
      <c r="S255" s="86"/>
      <c r="T255" s="87"/>
      <c r="U255" s="40"/>
      <c r="V255" s="40"/>
      <c r="W255" s="40"/>
      <c r="X255" s="40"/>
      <c r="Y255" s="40"/>
      <c r="Z255" s="40"/>
      <c r="AA255" s="40"/>
      <c r="AB255" s="40"/>
      <c r="AC255" s="40"/>
      <c r="AD255" s="40"/>
      <c r="AE255" s="40"/>
      <c r="AT255" s="19" t="s">
        <v>161</v>
      </c>
      <c r="AU255" s="19" t="s">
        <v>81</v>
      </c>
    </row>
    <row r="256" s="13" customFormat="1">
      <c r="A256" s="13"/>
      <c r="B256" s="232"/>
      <c r="C256" s="233"/>
      <c r="D256" s="234" t="s">
        <v>163</v>
      </c>
      <c r="E256" s="235" t="s">
        <v>19</v>
      </c>
      <c r="F256" s="236" t="s">
        <v>421</v>
      </c>
      <c r="G256" s="233"/>
      <c r="H256" s="235" t="s">
        <v>19</v>
      </c>
      <c r="I256" s="237"/>
      <c r="J256" s="233"/>
      <c r="K256" s="233"/>
      <c r="L256" s="238"/>
      <c r="M256" s="239"/>
      <c r="N256" s="240"/>
      <c r="O256" s="240"/>
      <c r="P256" s="240"/>
      <c r="Q256" s="240"/>
      <c r="R256" s="240"/>
      <c r="S256" s="240"/>
      <c r="T256" s="241"/>
      <c r="U256" s="13"/>
      <c r="V256" s="13"/>
      <c r="W256" s="13"/>
      <c r="X256" s="13"/>
      <c r="Y256" s="13"/>
      <c r="Z256" s="13"/>
      <c r="AA256" s="13"/>
      <c r="AB256" s="13"/>
      <c r="AC256" s="13"/>
      <c r="AD256" s="13"/>
      <c r="AE256" s="13"/>
      <c r="AT256" s="242" t="s">
        <v>163</v>
      </c>
      <c r="AU256" s="242" t="s">
        <v>81</v>
      </c>
      <c r="AV256" s="13" t="s">
        <v>79</v>
      </c>
      <c r="AW256" s="13" t="s">
        <v>33</v>
      </c>
      <c r="AX256" s="13" t="s">
        <v>72</v>
      </c>
      <c r="AY256" s="242" t="s">
        <v>152</v>
      </c>
    </row>
    <row r="257" s="14" customFormat="1">
      <c r="A257" s="14"/>
      <c r="B257" s="243"/>
      <c r="C257" s="244"/>
      <c r="D257" s="234" t="s">
        <v>163</v>
      </c>
      <c r="E257" s="245" t="s">
        <v>19</v>
      </c>
      <c r="F257" s="246" t="s">
        <v>296</v>
      </c>
      <c r="G257" s="244"/>
      <c r="H257" s="247">
        <v>155</v>
      </c>
      <c r="I257" s="248"/>
      <c r="J257" s="244"/>
      <c r="K257" s="244"/>
      <c r="L257" s="249"/>
      <c r="M257" s="250"/>
      <c r="N257" s="251"/>
      <c r="O257" s="251"/>
      <c r="P257" s="251"/>
      <c r="Q257" s="251"/>
      <c r="R257" s="251"/>
      <c r="S257" s="251"/>
      <c r="T257" s="252"/>
      <c r="U257" s="14"/>
      <c r="V257" s="14"/>
      <c r="W257" s="14"/>
      <c r="X257" s="14"/>
      <c r="Y257" s="14"/>
      <c r="Z257" s="14"/>
      <c r="AA257" s="14"/>
      <c r="AB257" s="14"/>
      <c r="AC257" s="14"/>
      <c r="AD257" s="14"/>
      <c r="AE257" s="14"/>
      <c r="AT257" s="253" t="s">
        <v>163</v>
      </c>
      <c r="AU257" s="253" t="s">
        <v>81</v>
      </c>
      <c r="AV257" s="14" t="s">
        <v>81</v>
      </c>
      <c r="AW257" s="14" t="s">
        <v>33</v>
      </c>
      <c r="AX257" s="14" t="s">
        <v>79</v>
      </c>
      <c r="AY257" s="253" t="s">
        <v>152</v>
      </c>
    </row>
    <row r="258" s="2" customFormat="1" ht="37.8" customHeight="1">
      <c r="A258" s="40"/>
      <c r="B258" s="41"/>
      <c r="C258" s="214" t="s">
        <v>435</v>
      </c>
      <c r="D258" s="214" t="s">
        <v>154</v>
      </c>
      <c r="E258" s="215" t="s">
        <v>484</v>
      </c>
      <c r="F258" s="216" t="s">
        <v>485</v>
      </c>
      <c r="G258" s="217" t="s">
        <v>182</v>
      </c>
      <c r="H258" s="218">
        <v>53</v>
      </c>
      <c r="I258" s="219"/>
      <c r="J258" s="220">
        <f>ROUND(I258*H258,2)</f>
        <v>0</v>
      </c>
      <c r="K258" s="216" t="s">
        <v>158</v>
      </c>
      <c r="L258" s="46"/>
      <c r="M258" s="221" t="s">
        <v>19</v>
      </c>
      <c r="N258" s="222" t="s">
        <v>43</v>
      </c>
      <c r="O258" s="86"/>
      <c r="P258" s="223">
        <f>O258*H258</f>
        <v>0</v>
      </c>
      <c r="Q258" s="223">
        <v>0.089219999999999994</v>
      </c>
      <c r="R258" s="223">
        <f>Q258*H258</f>
        <v>4.7286599999999996</v>
      </c>
      <c r="S258" s="223">
        <v>0</v>
      </c>
      <c r="T258" s="224">
        <f>S258*H258</f>
        <v>0</v>
      </c>
      <c r="U258" s="40"/>
      <c r="V258" s="40"/>
      <c r="W258" s="40"/>
      <c r="X258" s="40"/>
      <c r="Y258" s="40"/>
      <c r="Z258" s="40"/>
      <c r="AA258" s="40"/>
      <c r="AB258" s="40"/>
      <c r="AC258" s="40"/>
      <c r="AD258" s="40"/>
      <c r="AE258" s="40"/>
      <c r="AR258" s="225" t="s">
        <v>159</v>
      </c>
      <c r="AT258" s="225" t="s">
        <v>154</v>
      </c>
      <c r="AU258" s="225" t="s">
        <v>81</v>
      </c>
      <c r="AY258" s="19" t="s">
        <v>152</v>
      </c>
      <c r="BE258" s="226">
        <f>IF(N258="základní",J258,0)</f>
        <v>0</v>
      </c>
      <c r="BF258" s="226">
        <f>IF(N258="snížená",J258,0)</f>
        <v>0</v>
      </c>
      <c r="BG258" s="226">
        <f>IF(N258="zákl. přenesená",J258,0)</f>
        <v>0</v>
      </c>
      <c r="BH258" s="226">
        <f>IF(N258="sníž. přenesená",J258,0)</f>
        <v>0</v>
      </c>
      <c r="BI258" s="226">
        <f>IF(N258="nulová",J258,0)</f>
        <v>0</v>
      </c>
      <c r="BJ258" s="19" t="s">
        <v>79</v>
      </c>
      <c r="BK258" s="226">
        <f>ROUND(I258*H258,2)</f>
        <v>0</v>
      </c>
      <c r="BL258" s="19" t="s">
        <v>159</v>
      </c>
      <c r="BM258" s="225" t="s">
        <v>486</v>
      </c>
    </row>
    <row r="259" s="2" customFormat="1">
      <c r="A259" s="40"/>
      <c r="B259" s="41"/>
      <c r="C259" s="42"/>
      <c r="D259" s="227" t="s">
        <v>161</v>
      </c>
      <c r="E259" s="42"/>
      <c r="F259" s="228" t="s">
        <v>487</v>
      </c>
      <c r="G259" s="42"/>
      <c r="H259" s="42"/>
      <c r="I259" s="229"/>
      <c r="J259" s="42"/>
      <c r="K259" s="42"/>
      <c r="L259" s="46"/>
      <c r="M259" s="230"/>
      <c r="N259" s="231"/>
      <c r="O259" s="86"/>
      <c r="P259" s="86"/>
      <c r="Q259" s="86"/>
      <c r="R259" s="86"/>
      <c r="S259" s="86"/>
      <c r="T259" s="87"/>
      <c r="U259" s="40"/>
      <c r="V259" s="40"/>
      <c r="W259" s="40"/>
      <c r="X259" s="40"/>
      <c r="Y259" s="40"/>
      <c r="Z259" s="40"/>
      <c r="AA259" s="40"/>
      <c r="AB259" s="40"/>
      <c r="AC259" s="40"/>
      <c r="AD259" s="40"/>
      <c r="AE259" s="40"/>
      <c r="AT259" s="19" t="s">
        <v>161</v>
      </c>
      <c r="AU259" s="19" t="s">
        <v>81</v>
      </c>
    </row>
    <row r="260" s="13" customFormat="1">
      <c r="A260" s="13"/>
      <c r="B260" s="232"/>
      <c r="C260" s="233"/>
      <c r="D260" s="234" t="s">
        <v>163</v>
      </c>
      <c r="E260" s="235" t="s">
        <v>19</v>
      </c>
      <c r="F260" s="236" t="s">
        <v>454</v>
      </c>
      <c r="G260" s="233"/>
      <c r="H260" s="235" t="s">
        <v>19</v>
      </c>
      <c r="I260" s="237"/>
      <c r="J260" s="233"/>
      <c r="K260" s="233"/>
      <c r="L260" s="238"/>
      <c r="M260" s="239"/>
      <c r="N260" s="240"/>
      <c r="O260" s="240"/>
      <c r="P260" s="240"/>
      <c r="Q260" s="240"/>
      <c r="R260" s="240"/>
      <c r="S260" s="240"/>
      <c r="T260" s="241"/>
      <c r="U260" s="13"/>
      <c r="V260" s="13"/>
      <c r="W260" s="13"/>
      <c r="X260" s="13"/>
      <c r="Y260" s="13"/>
      <c r="Z260" s="13"/>
      <c r="AA260" s="13"/>
      <c r="AB260" s="13"/>
      <c r="AC260" s="13"/>
      <c r="AD260" s="13"/>
      <c r="AE260" s="13"/>
      <c r="AT260" s="242" t="s">
        <v>163</v>
      </c>
      <c r="AU260" s="242" t="s">
        <v>81</v>
      </c>
      <c r="AV260" s="13" t="s">
        <v>79</v>
      </c>
      <c r="AW260" s="13" t="s">
        <v>33</v>
      </c>
      <c r="AX260" s="13" t="s">
        <v>72</v>
      </c>
      <c r="AY260" s="242" t="s">
        <v>152</v>
      </c>
    </row>
    <row r="261" s="14" customFormat="1">
      <c r="A261" s="14"/>
      <c r="B261" s="243"/>
      <c r="C261" s="244"/>
      <c r="D261" s="234" t="s">
        <v>163</v>
      </c>
      <c r="E261" s="245" t="s">
        <v>19</v>
      </c>
      <c r="F261" s="246" t="s">
        <v>456</v>
      </c>
      <c r="G261" s="244"/>
      <c r="H261" s="247">
        <v>53</v>
      </c>
      <c r="I261" s="248"/>
      <c r="J261" s="244"/>
      <c r="K261" s="244"/>
      <c r="L261" s="249"/>
      <c r="M261" s="250"/>
      <c r="N261" s="251"/>
      <c r="O261" s="251"/>
      <c r="P261" s="251"/>
      <c r="Q261" s="251"/>
      <c r="R261" s="251"/>
      <c r="S261" s="251"/>
      <c r="T261" s="252"/>
      <c r="U261" s="14"/>
      <c r="V261" s="14"/>
      <c r="W261" s="14"/>
      <c r="X261" s="14"/>
      <c r="Y261" s="14"/>
      <c r="Z261" s="14"/>
      <c r="AA261" s="14"/>
      <c r="AB261" s="14"/>
      <c r="AC261" s="14"/>
      <c r="AD261" s="14"/>
      <c r="AE261" s="14"/>
      <c r="AT261" s="253" t="s">
        <v>163</v>
      </c>
      <c r="AU261" s="253" t="s">
        <v>81</v>
      </c>
      <c r="AV261" s="14" t="s">
        <v>81</v>
      </c>
      <c r="AW261" s="14" t="s">
        <v>33</v>
      </c>
      <c r="AX261" s="14" t="s">
        <v>79</v>
      </c>
      <c r="AY261" s="253" t="s">
        <v>152</v>
      </c>
    </row>
    <row r="262" s="2" customFormat="1" ht="16.5" customHeight="1">
      <c r="A262" s="40"/>
      <c r="B262" s="41"/>
      <c r="C262" s="265" t="s">
        <v>449</v>
      </c>
      <c r="D262" s="265" t="s">
        <v>298</v>
      </c>
      <c r="E262" s="266" t="s">
        <v>489</v>
      </c>
      <c r="F262" s="267" t="s">
        <v>490</v>
      </c>
      <c r="G262" s="268" t="s">
        <v>182</v>
      </c>
      <c r="H262" s="269">
        <v>53.530000000000001</v>
      </c>
      <c r="I262" s="270"/>
      <c r="J262" s="271">
        <f>ROUND(I262*H262,2)</f>
        <v>0</v>
      </c>
      <c r="K262" s="267" t="s">
        <v>158</v>
      </c>
      <c r="L262" s="272"/>
      <c r="M262" s="273" t="s">
        <v>19</v>
      </c>
      <c r="N262" s="274" t="s">
        <v>43</v>
      </c>
      <c r="O262" s="86"/>
      <c r="P262" s="223">
        <f>O262*H262</f>
        <v>0</v>
      </c>
      <c r="Q262" s="223">
        <v>0.13100000000000001</v>
      </c>
      <c r="R262" s="223">
        <f>Q262*H262</f>
        <v>7.0124300000000002</v>
      </c>
      <c r="S262" s="223">
        <v>0</v>
      </c>
      <c r="T262" s="224">
        <f>S262*H262</f>
        <v>0</v>
      </c>
      <c r="U262" s="40"/>
      <c r="V262" s="40"/>
      <c r="W262" s="40"/>
      <c r="X262" s="40"/>
      <c r="Y262" s="40"/>
      <c r="Z262" s="40"/>
      <c r="AA262" s="40"/>
      <c r="AB262" s="40"/>
      <c r="AC262" s="40"/>
      <c r="AD262" s="40"/>
      <c r="AE262" s="40"/>
      <c r="AR262" s="225" t="s">
        <v>199</v>
      </c>
      <c r="AT262" s="225" t="s">
        <v>298</v>
      </c>
      <c r="AU262" s="225" t="s">
        <v>81</v>
      </c>
      <c r="AY262" s="19" t="s">
        <v>152</v>
      </c>
      <c r="BE262" s="226">
        <f>IF(N262="základní",J262,0)</f>
        <v>0</v>
      </c>
      <c r="BF262" s="226">
        <f>IF(N262="snížená",J262,0)</f>
        <v>0</v>
      </c>
      <c r="BG262" s="226">
        <f>IF(N262="zákl. přenesená",J262,0)</f>
        <v>0</v>
      </c>
      <c r="BH262" s="226">
        <f>IF(N262="sníž. přenesená",J262,0)</f>
        <v>0</v>
      </c>
      <c r="BI262" s="226">
        <f>IF(N262="nulová",J262,0)</f>
        <v>0</v>
      </c>
      <c r="BJ262" s="19" t="s">
        <v>79</v>
      </c>
      <c r="BK262" s="226">
        <f>ROUND(I262*H262,2)</f>
        <v>0</v>
      </c>
      <c r="BL262" s="19" t="s">
        <v>159</v>
      </c>
      <c r="BM262" s="225" t="s">
        <v>491</v>
      </c>
    </row>
    <row r="263" s="14" customFormat="1">
      <c r="A263" s="14"/>
      <c r="B263" s="243"/>
      <c r="C263" s="244"/>
      <c r="D263" s="234" t="s">
        <v>163</v>
      </c>
      <c r="E263" s="245" t="s">
        <v>19</v>
      </c>
      <c r="F263" s="246" t="s">
        <v>456</v>
      </c>
      <c r="G263" s="244"/>
      <c r="H263" s="247">
        <v>53</v>
      </c>
      <c r="I263" s="248"/>
      <c r="J263" s="244"/>
      <c r="K263" s="244"/>
      <c r="L263" s="249"/>
      <c r="M263" s="250"/>
      <c r="N263" s="251"/>
      <c r="O263" s="251"/>
      <c r="P263" s="251"/>
      <c r="Q263" s="251"/>
      <c r="R263" s="251"/>
      <c r="S263" s="251"/>
      <c r="T263" s="252"/>
      <c r="U263" s="14"/>
      <c r="V263" s="14"/>
      <c r="W263" s="14"/>
      <c r="X263" s="14"/>
      <c r="Y263" s="14"/>
      <c r="Z263" s="14"/>
      <c r="AA263" s="14"/>
      <c r="AB263" s="14"/>
      <c r="AC263" s="14"/>
      <c r="AD263" s="14"/>
      <c r="AE263" s="14"/>
      <c r="AT263" s="253" t="s">
        <v>163</v>
      </c>
      <c r="AU263" s="253" t="s">
        <v>81</v>
      </c>
      <c r="AV263" s="14" t="s">
        <v>81</v>
      </c>
      <c r="AW263" s="14" t="s">
        <v>33</v>
      </c>
      <c r="AX263" s="14" t="s">
        <v>79</v>
      </c>
      <c r="AY263" s="253" t="s">
        <v>152</v>
      </c>
    </row>
    <row r="264" s="14" customFormat="1">
      <c r="A264" s="14"/>
      <c r="B264" s="243"/>
      <c r="C264" s="244"/>
      <c r="D264" s="234" t="s">
        <v>163</v>
      </c>
      <c r="E264" s="244"/>
      <c r="F264" s="246" t="s">
        <v>1439</v>
      </c>
      <c r="G264" s="244"/>
      <c r="H264" s="247">
        <v>53.530000000000001</v>
      </c>
      <c r="I264" s="248"/>
      <c r="J264" s="244"/>
      <c r="K264" s="244"/>
      <c r="L264" s="249"/>
      <c r="M264" s="250"/>
      <c r="N264" s="251"/>
      <c r="O264" s="251"/>
      <c r="P264" s="251"/>
      <c r="Q264" s="251"/>
      <c r="R264" s="251"/>
      <c r="S264" s="251"/>
      <c r="T264" s="252"/>
      <c r="U264" s="14"/>
      <c r="V264" s="14"/>
      <c r="W264" s="14"/>
      <c r="X264" s="14"/>
      <c r="Y264" s="14"/>
      <c r="Z264" s="14"/>
      <c r="AA264" s="14"/>
      <c r="AB264" s="14"/>
      <c r="AC264" s="14"/>
      <c r="AD264" s="14"/>
      <c r="AE264" s="14"/>
      <c r="AT264" s="253" t="s">
        <v>163</v>
      </c>
      <c r="AU264" s="253" t="s">
        <v>81</v>
      </c>
      <c r="AV264" s="14" t="s">
        <v>81</v>
      </c>
      <c r="AW264" s="14" t="s">
        <v>4</v>
      </c>
      <c r="AX264" s="14" t="s">
        <v>79</v>
      </c>
      <c r="AY264" s="253" t="s">
        <v>152</v>
      </c>
    </row>
    <row r="265" s="2" customFormat="1" ht="44.25" customHeight="1">
      <c r="A265" s="40"/>
      <c r="B265" s="41"/>
      <c r="C265" s="214" t="s">
        <v>456</v>
      </c>
      <c r="D265" s="214" t="s">
        <v>154</v>
      </c>
      <c r="E265" s="215" t="s">
        <v>501</v>
      </c>
      <c r="F265" s="216" t="s">
        <v>502</v>
      </c>
      <c r="G265" s="217" t="s">
        <v>182</v>
      </c>
      <c r="H265" s="218">
        <v>11.5</v>
      </c>
      <c r="I265" s="219"/>
      <c r="J265" s="220">
        <f>ROUND(I265*H265,2)</f>
        <v>0</v>
      </c>
      <c r="K265" s="216" t="s">
        <v>158</v>
      </c>
      <c r="L265" s="46"/>
      <c r="M265" s="221" t="s">
        <v>19</v>
      </c>
      <c r="N265" s="222" t="s">
        <v>43</v>
      </c>
      <c r="O265" s="86"/>
      <c r="P265" s="223">
        <f>O265*H265</f>
        <v>0</v>
      </c>
      <c r="Q265" s="223">
        <v>0.11162</v>
      </c>
      <c r="R265" s="223">
        <f>Q265*H265</f>
        <v>1.2836300000000001</v>
      </c>
      <c r="S265" s="223">
        <v>0</v>
      </c>
      <c r="T265" s="224">
        <f>S265*H265</f>
        <v>0</v>
      </c>
      <c r="U265" s="40"/>
      <c r="V265" s="40"/>
      <c r="W265" s="40"/>
      <c r="X265" s="40"/>
      <c r="Y265" s="40"/>
      <c r="Z265" s="40"/>
      <c r="AA265" s="40"/>
      <c r="AB265" s="40"/>
      <c r="AC265" s="40"/>
      <c r="AD265" s="40"/>
      <c r="AE265" s="40"/>
      <c r="AR265" s="225" t="s">
        <v>159</v>
      </c>
      <c r="AT265" s="225" t="s">
        <v>154</v>
      </c>
      <c r="AU265" s="225" t="s">
        <v>81</v>
      </c>
      <c r="AY265" s="19" t="s">
        <v>152</v>
      </c>
      <c r="BE265" s="226">
        <f>IF(N265="základní",J265,0)</f>
        <v>0</v>
      </c>
      <c r="BF265" s="226">
        <f>IF(N265="snížená",J265,0)</f>
        <v>0</v>
      </c>
      <c r="BG265" s="226">
        <f>IF(N265="zákl. přenesená",J265,0)</f>
        <v>0</v>
      </c>
      <c r="BH265" s="226">
        <f>IF(N265="sníž. přenesená",J265,0)</f>
        <v>0</v>
      </c>
      <c r="BI265" s="226">
        <f>IF(N265="nulová",J265,0)</f>
        <v>0</v>
      </c>
      <c r="BJ265" s="19" t="s">
        <v>79</v>
      </c>
      <c r="BK265" s="226">
        <f>ROUND(I265*H265,2)</f>
        <v>0</v>
      </c>
      <c r="BL265" s="19" t="s">
        <v>159</v>
      </c>
      <c r="BM265" s="225" t="s">
        <v>503</v>
      </c>
    </row>
    <row r="266" s="2" customFormat="1">
      <c r="A266" s="40"/>
      <c r="B266" s="41"/>
      <c r="C266" s="42"/>
      <c r="D266" s="227" t="s">
        <v>161</v>
      </c>
      <c r="E266" s="42"/>
      <c r="F266" s="228" t="s">
        <v>504</v>
      </c>
      <c r="G266" s="42"/>
      <c r="H266" s="42"/>
      <c r="I266" s="229"/>
      <c r="J266" s="42"/>
      <c r="K266" s="42"/>
      <c r="L266" s="46"/>
      <c r="M266" s="230"/>
      <c r="N266" s="231"/>
      <c r="O266" s="86"/>
      <c r="P266" s="86"/>
      <c r="Q266" s="86"/>
      <c r="R266" s="86"/>
      <c r="S266" s="86"/>
      <c r="T266" s="87"/>
      <c r="U266" s="40"/>
      <c r="V266" s="40"/>
      <c r="W266" s="40"/>
      <c r="X266" s="40"/>
      <c r="Y266" s="40"/>
      <c r="Z266" s="40"/>
      <c r="AA266" s="40"/>
      <c r="AB266" s="40"/>
      <c r="AC266" s="40"/>
      <c r="AD266" s="40"/>
      <c r="AE266" s="40"/>
      <c r="AT266" s="19" t="s">
        <v>161</v>
      </c>
      <c r="AU266" s="19" t="s">
        <v>81</v>
      </c>
    </row>
    <row r="267" s="13" customFormat="1">
      <c r="A267" s="13"/>
      <c r="B267" s="232"/>
      <c r="C267" s="233"/>
      <c r="D267" s="234" t="s">
        <v>163</v>
      </c>
      <c r="E267" s="235" t="s">
        <v>19</v>
      </c>
      <c r="F267" s="236" t="s">
        <v>443</v>
      </c>
      <c r="G267" s="233"/>
      <c r="H267" s="235" t="s">
        <v>19</v>
      </c>
      <c r="I267" s="237"/>
      <c r="J267" s="233"/>
      <c r="K267" s="233"/>
      <c r="L267" s="238"/>
      <c r="M267" s="239"/>
      <c r="N267" s="240"/>
      <c r="O267" s="240"/>
      <c r="P267" s="240"/>
      <c r="Q267" s="240"/>
      <c r="R267" s="240"/>
      <c r="S267" s="240"/>
      <c r="T267" s="241"/>
      <c r="U267" s="13"/>
      <c r="V267" s="13"/>
      <c r="W267" s="13"/>
      <c r="X267" s="13"/>
      <c r="Y267" s="13"/>
      <c r="Z267" s="13"/>
      <c r="AA267" s="13"/>
      <c r="AB267" s="13"/>
      <c r="AC267" s="13"/>
      <c r="AD267" s="13"/>
      <c r="AE267" s="13"/>
      <c r="AT267" s="242" t="s">
        <v>163</v>
      </c>
      <c r="AU267" s="242" t="s">
        <v>81</v>
      </c>
      <c r="AV267" s="13" t="s">
        <v>79</v>
      </c>
      <c r="AW267" s="13" t="s">
        <v>33</v>
      </c>
      <c r="AX267" s="13" t="s">
        <v>72</v>
      </c>
      <c r="AY267" s="242" t="s">
        <v>152</v>
      </c>
    </row>
    <row r="268" s="14" customFormat="1">
      <c r="A268" s="14"/>
      <c r="B268" s="243"/>
      <c r="C268" s="244"/>
      <c r="D268" s="234" t="s">
        <v>163</v>
      </c>
      <c r="E268" s="245" t="s">
        <v>19</v>
      </c>
      <c r="F268" s="246" t="s">
        <v>1433</v>
      </c>
      <c r="G268" s="244"/>
      <c r="H268" s="247">
        <v>11.5</v>
      </c>
      <c r="I268" s="248"/>
      <c r="J268" s="244"/>
      <c r="K268" s="244"/>
      <c r="L268" s="249"/>
      <c r="M268" s="250"/>
      <c r="N268" s="251"/>
      <c r="O268" s="251"/>
      <c r="P268" s="251"/>
      <c r="Q268" s="251"/>
      <c r="R268" s="251"/>
      <c r="S268" s="251"/>
      <c r="T268" s="252"/>
      <c r="U268" s="14"/>
      <c r="V268" s="14"/>
      <c r="W268" s="14"/>
      <c r="X268" s="14"/>
      <c r="Y268" s="14"/>
      <c r="Z268" s="14"/>
      <c r="AA268" s="14"/>
      <c r="AB268" s="14"/>
      <c r="AC268" s="14"/>
      <c r="AD268" s="14"/>
      <c r="AE268" s="14"/>
      <c r="AT268" s="253" t="s">
        <v>163</v>
      </c>
      <c r="AU268" s="253" t="s">
        <v>81</v>
      </c>
      <c r="AV268" s="14" t="s">
        <v>81</v>
      </c>
      <c r="AW268" s="14" t="s">
        <v>33</v>
      </c>
      <c r="AX268" s="14" t="s">
        <v>79</v>
      </c>
      <c r="AY268" s="253" t="s">
        <v>152</v>
      </c>
    </row>
    <row r="269" s="2" customFormat="1" ht="16.5" customHeight="1">
      <c r="A269" s="40"/>
      <c r="B269" s="41"/>
      <c r="C269" s="265" t="s">
        <v>462</v>
      </c>
      <c r="D269" s="265" t="s">
        <v>298</v>
      </c>
      <c r="E269" s="266" t="s">
        <v>506</v>
      </c>
      <c r="F269" s="267" t="s">
        <v>507</v>
      </c>
      <c r="G269" s="268" t="s">
        <v>182</v>
      </c>
      <c r="H269" s="269">
        <v>7.6500000000000004</v>
      </c>
      <c r="I269" s="270"/>
      <c r="J269" s="271">
        <f>ROUND(I269*H269,2)</f>
        <v>0</v>
      </c>
      <c r="K269" s="267" t="s">
        <v>158</v>
      </c>
      <c r="L269" s="272"/>
      <c r="M269" s="273" t="s">
        <v>19</v>
      </c>
      <c r="N269" s="274" t="s">
        <v>43</v>
      </c>
      <c r="O269" s="86"/>
      <c r="P269" s="223">
        <f>O269*H269</f>
        <v>0</v>
      </c>
      <c r="Q269" s="223">
        <v>0.17599999999999999</v>
      </c>
      <c r="R269" s="223">
        <f>Q269*H269</f>
        <v>1.3464</v>
      </c>
      <c r="S269" s="223">
        <v>0</v>
      </c>
      <c r="T269" s="224">
        <f>S269*H269</f>
        <v>0</v>
      </c>
      <c r="U269" s="40"/>
      <c r="V269" s="40"/>
      <c r="W269" s="40"/>
      <c r="X269" s="40"/>
      <c r="Y269" s="40"/>
      <c r="Z269" s="40"/>
      <c r="AA269" s="40"/>
      <c r="AB269" s="40"/>
      <c r="AC269" s="40"/>
      <c r="AD269" s="40"/>
      <c r="AE269" s="40"/>
      <c r="AR269" s="225" t="s">
        <v>199</v>
      </c>
      <c r="AT269" s="225" t="s">
        <v>298</v>
      </c>
      <c r="AU269" s="225" t="s">
        <v>81</v>
      </c>
      <c r="AY269" s="19" t="s">
        <v>152</v>
      </c>
      <c r="BE269" s="226">
        <f>IF(N269="základní",J269,0)</f>
        <v>0</v>
      </c>
      <c r="BF269" s="226">
        <f>IF(N269="snížená",J269,0)</f>
        <v>0</v>
      </c>
      <c r="BG269" s="226">
        <f>IF(N269="zákl. přenesená",J269,0)</f>
        <v>0</v>
      </c>
      <c r="BH269" s="226">
        <f>IF(N269="sníž. přenesená",J269,0)</f>
        <v>0</v>
      </c>
      <c r="BI269" s="226">
        <f>IF(N269="nulová",J269,0)</f>
        <v>0</v>
      </c>
      <c r="BJ269" s="19" t="s">
        <v>79</v>
      </c>
      <c r="BK269" s="226">
        <f>ROUND(I269*H269,2)</f>
        <v>0</v>
      </c>
      <c r="BL269" s="19" t="s">
        <v>159</v>
      </c>
      <c r="BM269" s="225" t="s">
        <v>508</v>
      </c>
    </row>
    <row r="270" s="14" customFormat="1">
      <c r="A270" s="14"/>
      <c r="B270" s="243"/>
      <c r="C270" s="244"/>
      <c r="D270" s="234" t="s">
        <v>163</v>
      </c>
      <c r="E270" s="245" t="s">
        <v>19</v>
      </c>
      <c r="F270" s="246" t="s">
        <v>1370</v>
      </c>
      <c r="G270" s="244"/>
      <c r="H270" s="247">
        <v>7.5</v>
      </c>
      <c r="I270" s="248"/>
      <c r="J270" s="244"/>
      <c r="K270" s="244"/>
      <c r="L270" s="249"/>
      <c r="M270" s="250"/>
      <c r="N270" s="251"/>
      <c r="O270" s="251"/>
      <c r="P270" s="251"/>
      <c r="Q270" s="251"/>
      <c r="R270" s="251"/>
      <c r="S270" s="251"/>
      <c r="T270" s="252"/>
      <c r="U270" s="14"/>
      <c r="V270" s="14"/>
      <c r="W270" s="14"/>
      <c r="X270" s="14"/>
      <c r="Y270" s="14"/>
      <c r="Z270" s="14"/>
      <c r="AA270" s="14"/>
      <c r="AB270" s="14"/>
      <c r="AC270" s="14"/>
      <c r="AD270" s="14"/>
      <c r="AE270" s="14"/>
      <c r="AT270" s="253" t="s">
        <v>163</v>
      </c>
      <c r="AU270" s="253" t="s">
        <v>81</v>
      </c>
      <c r="AV270" s="14" t="s">
        <v>81</v>
      </c>
      <c r="AW270" s="14" t="s">
        <v>33</v>
      </c>
      <c r="AX270" s="14" t="s">
        <v>79</v>
      </c>
      <c r="AY270" s="253" t="s">
        <v>152</v>
      </c>
    </row>
    <row r="271" s="14" customFormat="1">
      <c r="A271" s="14"/>
      <c r="B271" s="243"/>
      <c r="C271" s="244"/>
      <c r="D271" s="234" t="s">
        <v>163</v>
      </c>
      <c r="E271" s="244"/>
      <c r="F271" s="246" t="s">
        <v>1440</v>
      </c>
      <c r="G271" s="244"/>
      <c r="H271" s="247">
        <v>7.6500000000000004</v>
      </c>
      <c r="I271" s="248"/>
      <c r="J271" s="244"/>
      <c r="K271" s="244"/>
      <c r="L271" s="249"/>
      <c r="M271" s="250"/>
      <c r="N271" s="251"/>
      <c r="O271" s="251"/>
      <c r="P271" s="251"/>
      <c r="Q271" s="251"/>
      <c r="R271" s="251"/>
      <c r="S271" s="251"/>
      <c r="T271" s="252"/>
      <c r="U271" s="14"/>
      <c r="V271" s="14"/>
      <c r="W271" s="14"/>
      <c r="X271" s="14"/>
      <c r="Y271" s="14"/>
      <c r="Z271" s="14"/>
      <c r="AA271" s="14"/>
      <c r="AB271" s="14"/>
      <c r="AC271" s="14"/>
      <c r="AD271" s="14"/>
      <c r="AE271" s="14"/>
      <c r="AT271" s="253" t="s">
        <v>163</v>
      </c>
      <c r="AU271" s="253" t="s">
        <v>81</v>
      </c>
      <c r="AV271" s="14" t="s">
        <v>81</v>
      </c>
      <c r="AW271" s="14" t="s">
        <v>4</v>
      </c>
      <c r="AX271" s="14" t="s">
        <v>79</v>
      </c>
      <c r="AY271" s="253" t="s">
        <v>152</v>
      </c>
    </row>
    <row r="272" s="2" customFormat="1" ht="16.5" customHeight="1">
      <c r="A272" s="40"/>
      <c r="B272" s="41"/>
      <c r="C272" s="265" t="s">
        <v>468</v>
      </c>
      <c r="D272" s="265" t="s">
        <v>298</v>
      </c>
      <c r="E272" s="266" t="s">
        <v>512</v>
      </c>
      <c r="F272" s="267" t="s">
        <v>513</v>
      </c>
      <c r="G272" s="268" t="s">
        <v>182</v>
      </c>
      <c r="H272" s="269">
        <v>4.0800000000000001</v>
      </c>
      <c r="I272" s="270"/>
      <c r="J272" s="271">
        <f>ROUND(I272*H272,2)</f>
        <v>0</v>
      </c>
      <c r="K272" s="267" t="s">
        <v>158</v>
      </c>
      <c r="L272" s="272"/>
      <c r="M272" s="273" t="s">
        <v>19</v>
      </c>
      <c r="N272" s="274" t="s">
        <v>43</v>
      </c>
      <c r="O272" s="86"/>
      <c r="P272" s="223">
        <f>O272*H272</f>
        <v>0</v>
      </c>
      <c r="Q272" s="223">
        <v>0.17499999999999999</v>
      </c>
      <c r="R272" s="223">
        <f>Q272*H272</f>
        <v>0.71399999999999997</v>
      </c>
      <c r="S272" s="223">
        <v>0</v>
      </c>
      <c r="T272" s="224">
        <f>S272*H272</f>
        <v>0</v>
      </c>
      <c r="U272" s="40"/>
      <c r="V272" s="40"/>
      <c r="W272" s="40"/>
      <c r="X272" s="40"/>
      <c r="Y272" s="40"/>
      <c r="Z272" s="40"/>
      <c r="AA272" s="40"/>
      <c r="AB272" s="40"/>
      <c r="AC272" s="40"/>
      <c r="AD272" s="40"/>
      <c r="AE272" s="40"/>
      <c r="AR272" s="225" t="s">
        <v>199</v>
      </c>
      <c r="AT272" s="225" t="s">
        <v>298</v>
      </c>
      <c r="AU272" s="225" t="s">
        <v>81</v>
      </c>
      <c r="AY272" s="19" t="s">
        <v>152</v>
      </c>
      <c r="BE272" s="226">
        <f>IF(N272="základní",J272,0)</f>
        <v>0</v>
      </c>
      <c r="BF272" s="226">
        <f>IF(N272="snížená",J272,0)</f>
        <v>0</v>
      </c>
      <c r="BG272" s="226">
        <f>IF(N272="zákl. přenesená",J272,0)</f>
        <v>0</v>
      </c>
      <c r="BH272" s="226">
        <f>IF(N272="sníž. přenesená",J272,0)</f>
        <v>0</v>
      </c>
      <c r="BI272" s="226">
        <f>IF(N272="nulová",J272,0)</f>
        <v>0</v>
      </c>
      <c r="BJ272" s="19" t="s">
        <v>79</v>
      </c>
      <c r="BK272" s="226">
        <f>ROUND(I272*H272,2)</f>
        <v>0</v>
      </c>
      <c r="BL272" s="19" t="s">
        <v>159</v>
      </c>
      <c r="BM272" s="225" t="s">
        <v>514</v>
      </c>
    </row>
    <row r="273" s="14" customFormat="1">
      <c r="A273" s="14"/>
      <c r="B273" s="243"/>
      <c r="C273" s="244"/>
      <c r="D273" s="234" t="s">
        <v>163</v>
      </c>
      <c r="E273" s="245" t="s">
        <v>19</v>
      </c>
      <c r="F273" s="246" t="s">
        <v>159</v>
      </c>
      <c r="G273" s="244"/>
      <c r="H273" s="247">
        <v>4</v>
      </c>
      <c r="I273" s="248"/>
      <c r="J273" s="244"/>
      <c r="K273" s="244"/>
      <c r="L273" s="249"/>
      <c r="M273" s="250"/>
      <c r="N273" s="251"/>
      <c r="O273" s="251"/>
      <c r="P273" s="251"/>
      <c r="Q273" s="251"/>
      <c r="R273" s="251"/>
      <c r="S273" s="251"/>
      <c r="T273" s="252"/>
      <c r="U273" s="14"/>
      <c r="V273" s="14"/>
      <c r="W273" s="14"/>
      <c r="X273" s="14"/>
      <c r="Y273" s="14"/>
      <c r="Z273" s="14"/>
      <c r="AA273" s="14"/>
      <c r="AB273" s="14"/>
      <c r="AC273" s="14"/>
      <c r="AD273" s="14"/>
      <c r="AE273" s="14"/>
      <c r="AT273" s="253" t="s">
        <v>163</v>
      </c>
      <c r="AU273" s="253" t="s">
        <v>81</v>
      </c>
      <c r="AV273" s="14" t="s">
        <v>81</v>
      </c>
      <c r="AW273" s="14" t="s">
        <v>33</v>
      </c>
      <c r="AX273" s="14" t="s">
        <v>79</v>
      </c>
      <c r="AY273" s="253" t="s">
        <v>152</v>
      </c>
    </row>
    <row r="274" s="14" customFormat="1">
      <c r="A274" s="14"/>
      <c r="B274" s="243"/>
      <c r="C274" s="244"/>
      <c r="D274" s="234" t="s">
        <v>163</v>
      </c>
      <c r="E274" s="244"/>
      <c r="F274" s="246" t="s">
        <v>1441</v>
      </c>
      <c r="G274" s="244"/>
      <c r="H274" s="247">
        <v>4.0800000000000001</v>
      </c>
      <c r="I274" s="248"/>
      <c r="J274" s="244"/>
      <c r="K274" s="244"/>
      <c r="L274" s="249"/>
      <c r="M274" s="250"/>
      <c r="N274" s="251"/>
      <c r="O274" s="251"/>
      <c r="P274" s="251"/>
      <c r="Q274" s="251"/>
      <c r="R274" s="251"/>
      <c r="S274" s="251"/>
      <c r="T274" s="252"/>
      <c r="U274" s="14"/>
      <c r="V274" s="14"/>
      <c r="W274" s="14"/>
      <c r="X274" s="14"/>
      <c r="Y274" s="14"/>
      <c r="Z274" s="14"/>
      <c r="AA274" s="14"/>
      <c r="AB274" s="14"/>
      <c r="AC274" s="14"/>
      <c r="AD274" s="14"/>
      <c r="AE274" s="14"/>
      <c r="AT274" s="253" t="s">
        <v>163</v>
      </c>
      <c r="AU274" s="253" t="s">
        <v>81</v>
      </c>
      <c r="AV274" s="14" t="s">
        <v>81</v>
      </c>
      <c r="AW274" s="14" t="s">
        <v>4</v>
      </c>
      <c r="AX274" s="14" t="s">
        <v>79</v>
      </c>
      <c r="AY274" s="253" t="s">
        <v>152</v>
      </c>
    </row>
    <row r="275" s="2" customFormat="1" ht="37.8" customHeight="1">
      <c r="A275" s="40"/>
      <c r="B275" s="41"/>
      <c r="C275" s="214" t="s">
        <v>473</v>
      </c>
      <c r="D275" s="214" t="s">
        <v>154</v>
      </c>
      <c r="E275" s="215" t="s">
        <v>518</v>
      </c>
      <c r="F275" s="216" t="s">
        <v>519</v>
      </c>
      <c r="G275" s="217" t="s">
        <v>182</v>
      </c>
      <c r="H275" s="218">
        <v>63.5</v>
      </c>
      <c r="I275" s="219"/>
      <c r="J275" s="220">
        <f>ROUND(I275*H275,2)</f>
        <v>0</v>
      </c>
      <c r="K275" s="216" t="s">
        <v>158</v>
      </c>
      <c r="L275" s="46"/>
      <c r="M275" s="221" t="s">
        <v>19</v>
      </c>
      <c r="N275" s="222" t="s">
        <v>43</v>
      </c>
      <c r="O275" s="86"/>
      <c r="P275" s="223">
        <f>O275*H275</f>
        <v>0</v>
      </c>
      <c r="Q275" s="223">
        <v>0.098000000000000004</v>
      </c>
      <c r="R275" s="223">
        <f>Q275*H275</f>
        <v>6.2229999999999999</v>
      </c>
      <c r="S275" s="223">
        <v>0</v>
      </c>
      <c r="T275" s="224">
        <f>S275*H275</f>
        <v>0</v>
      </c>
      <c r="U275" s="40"/>
      <c r="V275" s="40"/>
      <c r="W275" s="40"/>
      <c r="X275" s="40"/>
      <c r="Y275" s="40"/>
      <c r="Z275" s="40"/>
      <c r="AA275" s="40"/>
      <c r="AB275" s="40"/>
      <c r="AC275" s="40"/>
      <c r="AD275" s="40"/>
      <c r="AE275" s="40"/>
      <c r="AR275" s="225" t="s">
        <v>159</v>
      </c>
      <c r="AT275" s="225" t="s">
        <v>154</v>
      </c>
      <c r="AU275" s="225" t="s">
        <v>81</v>
      </c>
      <c r="AY275" s="19" t="s">
        <v>152</v>
      </c>
      <c r="BE275" s="226">
        <f>IF(N275="základní",J275,0)</f>
        <v>0</v>
      </c>
      <c r="BF275" s="226">
        <f>IF(N275="snížená",J275,0)</f>
        <v>0</v>
      </c>
      <c r="BG275" s="226">
        <f>IF(N275="zákl. přenesená",J275,0)</f>
        <v>0</v>
      </c>
      <c r="BH275" s="226">
        <f>IF(N275="sníž. přenesená",J275,0)</f>
        <v>0</v>
      </c>
      <c r="BI275" s="226">
        <f>IF(N275="nulová",J275,0)</f>
        <v>0</v>
      </c>
      <c r="BJ275" s="19" t="s">
        <v>79</v>
      </c>
      <c r="BK275" s="226">
        <f>ROUND(I275*H275,2)</f>
        <v>0</v>
      </c>
      <c r="BL275" s="19" t="s">
        <v>159</v>
      </c>
      <c r="BM275" s="225" t="s">
        <v>520</v>
      </c>
    </row>
    <row r="276" s="2" customFormat="1">
      <c r="A276" s="40"/>
      <c r="B276" s="41"/>
      <c r="C276" s="42"/>
      <c r="D276" s="227" t="s">
        <v>161</v>
      </c>
      <c r="E276" s="42"/>
      <c r="F276" s="228" t="s">
        <v>521</v>
      </c>
      <c r="G276" s="42"/>
      <c r="H276" s="42"/>
      <c r="I276" s="229"/>
      <c r="J276" s="42"/>
      <c r="K276" s="42"/>
      <c r="L276" s="46"/>
      <c r="M276" s="230"/>
      <c r="N276" s="231"/>
      <c r="O276" s="86"/>
      <c r="P276" s="86"/>
      <c r="Q276" s="86"/>
      <c r="R276" s="86"/>
      <c r="S276" s="86"/>
      <c r="T276" s="87"/>
      <c r="U276" s="40"/>
      <c r="V276" s="40"/>
      <c r="W276" s="40"/>
      <c r="X276" s="40"/>
      <c r="Y276" s="40"/>
      <c r="Z276" s="40"/>
      <c r="AA276" s="40"/>
      <c r="AB276" s="40"/>
      <c r="AC276" s="40"/>
      <c r="AD276" s="40"/>
      <c r="AE276" s="40"/>
      <c r="AT276" s="19" t="s">
        <v>161</v>
      </c>
      <c r="AU276" s="19" t="s">
        <v>81</v>
      </c>
    </row>
    <row r="277" s="13" customFormat="1">
      <c r="A277" s="13"/>
      <c r="B277" s="232"/>
      <c r="C277" s="233"/>
      <c r="D277" s="234" t="s">
        <v>163</v>
      </c>
      <c r="E277" s="235" t="s">
        <v>19</v>
      </c>
      <c r="F277" s="236" t="s">
        <v>440</v>
      </c>
      <c r="G277" s="233"/>
      <c r="H277" s="235" t="s">
        <v>19</v>
      </c>
      <c r="I277" s="237"/>
      <c r="J277" s="233"/>
      <c r="K277" s="233"/>
      <c r="L277" s="238"/>
      <c r="M277" s="239"/>
      <c r="N277" s="240"/>
      <c r="O277" s="240"/>
      <c r="P277" s="240"/>
      <c r="Q277" s="240"/>
      <c r="R277" s="240"/>
      <c r="S277" s="240"/>
      <c r="T277" s="241"/>
      <c r="U277" s="13"/>
      <c r="V277" s="13"/>
      <c r="W277" s="13"/>
      <c r="X277" s="13"/>
      <c r="Y277" s="13"/>
      <c r="Z277" s="13"/>
      <c r="AA277" s="13"/>
      <c r="AB277" s="13"/>
      <c r="AC277" s="13"/>
      <c r="AD277" s="13"/>
      <c r="AE277" s="13"/>
      <c r="AT277" s="242" t="s">
        <v>163</v>
      </c>
      <c r="AU277" s="242" t="s">
        <v>81</v>
      </c>
      <c r="AV277" s="13" t="s">
        <v>79</v>
      </c>
      <c r="AW277" s="13" t="s">
        <v>33</v>
      </c>
      <c r="AX277" s="13" t="s">
        <v>72</v>
      </c>
      <c r="AY277" s="242" t="s">
        <v>152</v>
      </c>
    </row>
    <row r="278" s="14" customFormat="1">
      <c r="A278" s="14"/>
      <c r="B278" s="243"/>
      <c r="C278" s="244"/>
      <c r="D278" s="234" t="s">
        <v>163</v>
      </c>
      <c r="E278" s="245" t="s">
        <v>19</v>
      </c>
      <c r="F278" s="246" t="s">
        <v>1442</v>
      </c>
      <c r="G278" s="244"/>
      <c r="H278" s="247">
        <v>63.5</v>
      </c>
      <c r="I278" s="248"/>
      <c r="J278" s="244"/>
      <c r="K278" s="244"/>
      <c r="L278" s="249"/>
      <c r="M278" s="250"/>
      <c r="N278" s="251"/>
      <c r="O278" s="251"/>
      <c r="P278" s="251"/>
      <c r="Q278" s="251"/>
      <c r="R278" s="251"/>
      <c r="S278" s="251"/>
      <c r="T278" s="252"/>
      <c r="U278" s="14"/>
      <c r="V278" s="14"/>
      <c r="W278" s="14"/>
      <c r="X278" s="14"/>
      <c r="Y278" s="14"/>
      <c r="Z278" s="14"/>
      <c r="AA278" s="14"/>
      <c r="AB278" s="14"/>
      <c r="AC278" s="14"/>
      <c r="AD278" s="14"/>
      <c r="AE278" s="14"/>
      <c r="AT278" s="253" t="s">
        <v>163</v>
      </c>
      <c r="AU278" s="253" t="s">
        <v>81</v>
      </c>
      <c r="AV278" s="14" t="s">
        <v>81</v>
      </c>
      <c r="AW278" s="14" t="s">
        <v>33</v>
      </c>
      <c r="AX278" s="14" t="s">
        <v>79</v>
      </c>
      <c r="AY278" s="253" t="s">
        <v>152</v>
      </c>
    </row>
    <row r="279" s="2" customFormat="1" ht="16.5" customHeight="1">
      <c r="A279" s="40"/>
      <c r="B279" s="41"/>
      <c r="C279" s="265" t="s">
        <v>478</v>
      </c>
      <c r="D279" s="265" t="s">
        <v>298</v>
      </c>
      <c r="E279" s="266" t="s">
        <v>524</v>
      </c>
      <c r="F279" s="267" t="s">
        <v>525</v>
      </c>
      <c r="G279" s="268" t="s">
        <v>182</v>
      </c>
      <c r="H279" s="269">
        <v>64.769999999999996</v>
      </c>
      <c r="I279" s="270"/>
      <c r="J279" s="271">
        <f>ROUND(I279*H279,2)</f>
        <v>0</v>
      </c>
      <c r="K279" s="267" t="s">
        <v>19</v>
      </c>
      <c r="L279" s="272"/>
      <c r="M279" s="273" t="s">
        <v>19</v>
      </c>
      <c r="N279" s="274" t="s">
        <v>43</v>
      </c>
      <c r="O279" s="86"/>
      <c r="P279" s="223">
        <f>O279*H279</f>
        <v>0</v>
      </c>
      <c r="Q279" s="223">
        <v>0.14499999999999999</v>
      </c>
      <c r="R279" s="223">
        <f>Q279*H279</f>
        <v>9.3916499999999985</v>
      </c>
      <c r="S279" s="223">
        <v>0</v>
      </c>
      <c r="T279" s="224">
        <f>S279*H279</f>
        <v>0</v>
      </c>
      <c r="U279" s="40"/>
      <c r="V279" s="40"/>
      <c r="W279" s="40"/>
      <c r="X279" s="40"/>
      <c r="Y279" s="40"/>
      <c r="Z279" s="40"/>
      <c r="AA279" s="40"/>
      <c r="AB279" s="40"/>
      <c r="AC279" s="40"/>
      <c r="AD279" s="40"/>
      <c r="AE279" s="40"/>
      <c r="AR279" s="225" t="s">
        <v>199</v>
      </c>
      <c r="AT279" s="225" t="s">
        <v>298</v>
      </c>
      <c r="AU279" s="225" t="s">
        <v>81</v>
      </c>
      <c r="AY279" s="19" t="s">
        <v>152</v>
      </c>
      <c r="BE279" s="226">
        <f>IF(N279="základní",J279,0)</f>
        <v>0</v>
      </c>
      <c r="BF279" s="226">
        <f>IF(N279="snížená",J279,0)</f>
        <v>0</v>
      </c>
      <c r="BG279" s="226">
        <f>IF(N279="zákl. přenesená",J279,0)</f>
        <v>0</v>
      </c>
      <c r="BH279" s="226">
        <f>IF(N279="sníž. přenesená",J279,0)</f>
        <v>0</v>
      </c>
      <c r="BI279" s="226">
        <f>IF(N279="nulová",J279,0)</f>
        <v>0</v>
      </c>
      <c r="BJ279" s="19" t="s">
        <v>79</v>
      </c>
      <c r="BK279" s="226">
        <f>ROUND(I279*H279,2)</f>
        <v>0</v>
      </c>
      <c r="BL279" s="19" t="s">
        <v>159</v>
      </c>
      <c r="BM279" s="225" t="s">
        <v>526</v>
      </c>
    </row>
    <row r="280" s="14" customFormat="1">
      <c r="A280" s="14"/>
      <c r="B280" s="243"/>
      <c r="C280" s="244"/>
      <c r="D280" s="234" t="s">
        <v>163</v>
      </c>
      <c r="E280" s="244"/>
      <c r="F280" s="246" t="s">
        <v>1443</v>
      </c>
      <c r="G280" s="244"/>
      <c r="H280" s="247">
        <v>64.769999999999996</v>
      </c>
      <c r="I280" s="248"/>
      <c r="J280" s="244"/>
      <c r="K280" s="244"/>
      <c r="L280" s="249"/>
      <c r="M280" s="250"/>
      <c r="N280" s="251"/>
      <c r="O280" s="251"/>
      <c r="P280" s="251"/>
      <c r="Q280" s="251"/>
      <c r="R280" s="251"/>
      <c r="S280" s="251"/>
      <c r="T280" s="252"/>
      <c r="U280" s="14"/>
      <c r="V280" s="14"/>
      <c r="W280" s="14"/>
      <c r="X280" s="14"/>
      <c r="Y280" s="14"/>
      <c r="Z280" s="14"/>
      <c r="AA280" s="14"/>
      <c r="AB280" s="14"/>
      <c r="AC280" s="14"/>
      <c r="AD280" s="14"/>
      <c r="AE280" s="14"/>
      <c r="AT280" s="253" t="s">
        <v>163</v>
      </c>
      <c r="AU280" s="253" t="s">
        <v>81</v>
      </c>
      <c r="AV280" s="14" t="s">
        <v>81</v>
      </c>
      <c r="AW280" s="14" t="s">
        <v>4</v>
      </c>
      <c r="AX280" s="14" t="s">
        <v>79</v>
      </c>
      <c r="AY280" s="253" t="s">
        <v>152</v>
      </c>
    </row>
    <row r="281" s="12" customFormat="1" ht="22.8" customHeight="1">
      <c r="A281" s="12"/>
      <c r="B281" s="198"/>
      <c r="C281" s="199"/>
      <c r="D281" s="200" t="s">
        <v>71</v>
      </c>
      <c r="E281" s="212" t="s">
        <v>204</v>
      </c>
      <c r="F281" s="212" t="s">
        <v>532</v>
      </c>
      <c r="G281" s="199"/>
      <c r="H281" s="199"/>
      <c r="I281" s="202"/>
      <c r="J281" s="213">
        <f>BK281</f>
        <v>0</v>
      </c>
      <c r="K281" s="199"/>
      <c r="L281" s="204"/>
      <c r="M281" s="205"/>
      <c r="N281" s="206"/>
      <c r="O281" s="206"/>
      <c r="P281" s="207">
        <f>SUM(P282:P325)</f>
        <v>0</v>
      </c>
      <c r="Q281" s="206"/>
      <c r="R281" s="207">
        <f>SUM(R282:R325)</f>
        <v>35.043567200000005</v>
      </c>
      <c r="S281" s="206"/>
      <c r="T281" s="208">
        <f>SUM(T282:T325)</f>
        <v>0</v>
      </c>
      <c r="U281" s="12"/>
      <c r="V281" s="12"/>
      <c r="W281" s="12"/>
      <c r="X281" s="12"/>
      <c r="Y281" s="12"/>
      <c r="Z281" s="12"/>
      <c r="AA281" s="12"/>
      <c r="AB281" s="12"/>
      <c r="AC281" s="12"/>
      <c r="AD281" s="12"/>
      <c r="AE281" s="12"/>
      <c r="AR281" s="209" t="s">
        <v>79</v>
      </c>
      <c r="AT281" s="210" t="s">
        <v>71</v>
      </c>
      <c r="AU281" s="210" t="s">
        <v>79</v>
      </c>
      <c r="AY281" s="209" t="s">
        <v>152</v>
      </c>
      <c r="BK281" s="211">
        <f>SUM(BK282:BK325)</f>
        <v>0</v>
      </c>
    </row>
    <row r="282" s="2" customFormat="1" ht="16.5" customHeight="1">
      <c r="A282" s="40"/>
      <c r="B282" s="41"/>
      <c r="C282" s="214" t="s">
        <v>483</v>
      </c>
      <c r="D282" s="214" t="s">
        <v>154</v>
      </c>
      <c r="E282" s="215" t="s">
        <v>1444</v>
      </c>
      <c r="F282" s="216" t="s">
        <v>1445</v>
      </c>
      <c r="G282" s="217" t="s">
        <v>157</v>
      </c>
      <c r="H282" s="218">
        <v>4</v>
      </c>
      <c r="I282" s="219"/>
      <c r="J282" s="220">
        <f>ROUND(I282*H282,2)</f>
        <v>0</v>
      </c>
      <c r="K282" s="216" t="s">
        <v>158</v>
      </c>
      <c r="L282" s="46"/>
      <c r="M282" s="221" t="s">
        <v>19</v>
      </c>
      <c r="N282" s="222" t="s">
        <v>43</v>
      </c>
      <c r="O282" s="86"/>
      <c r="P282" s="223">
        <f>O282*H282</f>
        <v>0</v>
      </c>
      <c r="Q282" s="223">
        <v>0.00069999999999999999</v>
      </c>
      <c r="R282" s="223">
        <f>Q282*H282</f>
        <v>0.0028</v>
      </c>
      <c r="S282" s="223">
        <v>0</v>
      </c>
      <c r="T282" s="224">
        <f>S282*H282</f>
        <v>0</v>
      </c>
      <c r="U282" s="40"/>
      <c r="V282" s="40"/>
      <c r="W282" s="40"/>
      <c r="X282" s="40"/>
      <c r="Y282" s="40"/>
      <c r="Z282" s="40"/>
      <c r="AA282" s="40"/>
      <c r="AB282" s="40"/>
      <c r="AC282" s="40"/>
      <c r="AD282" s="40"/>
      <c r="AE282" s="40"/>
      <c r="AR282" s="225" t="s">
        <v>159</v>
      </c>
      <c r="AT282" s="225" t="s">
        <v>154</v>
      </c>
      <c r="AU282" s="225" t="s">
        <v>81</v>
      </c>
      <c r="AY282" s="19" t="s">
        <v>152</v>
      </c>
      <c r="BE282" s="226">
        <f>IF(N282="základní",J282,0)</f>
        <v>0</v>
      </c>
      <c r="BF282" s="226">
        <f>IF(N282="snížená",J282,0)</f>
        <v>0</v>
      </c>
      <c r="BG282" s="226">
        <f>IF(N282="zákl. přenesená",J282,0)</f>
        <v>0</v>
      </c>
      <c r="BH282" s="226">
        <f>IF(N282="sníž. přenesená",J282,0)</f>
        <v>0</v>
      </c>
      <c r="BI282" s="226">
        <f>IF(N282="nulová",J282,0)</f>
        <v>0</v>
      </c>
      <c r="BJ282" s="19" t="s">
        <v>79</v>
      </c>
      <c r="BK282" s="226">
        <f>ROUND(I282*H282,2)</f>
        <v>0</v>
      </c>
      <c r="BL282" s="19" t="s">
        <v>159</v>
      </c>
      <c r="BM282" s="225" t="s">
        <v>1446</v>
      </c>
    </row>
    <row r="283" s="2" customFormat="1">
      <c r="A283" s="40"/>
      <c r="B283" s="41"/>
      <c r="C283" s="42"/>
      <c r="D283" s="227" t="s">
        <v>161</v>
      </c>
      <c r="E283" s="42"/>
      <c r="F283" s="228" t="s">
        <v>1447</v>
      </c>
      <c r="G283" s="42"/>
      <c r="H283" s="42"/>
      <c r="I283" s="229"/>
      <c r="J283" s="42"/>
      <c r="K283" s="42"/>
      <c r="L283" s="46"/>
      <c r="M283" s="230"/>
      <c r="N283" s="231"/>
      <c r="O283" s="86"/>
      <c r="P283" s="86"/>
      <c r="Q283" s="86"/>
      <c r="R283" s="86"/>
      <c r="S283" s="86"/>
      <c r="T283" s="87"/>
      <c r="U283" s="40"/>
      <c r="V283" s="40"/>
      <c r="W283" s="40"/>
      <c r="X283" s="40"/>
      <c r="Y283" s="40"/>
      <c r="Z283" s="40"/>
      <c r="AA283" s="40"/>
      <c r="AB283" s="40"/>
      <c r="AC283" s="40"/>
      <c r="AD283" s="40"/>
      <c r="AE283" s="40"/>
      <c r="AT283" s="19" t="s">
        <v>161</v>
      </c>
      <c r="AU283" s="19" t="s">
        <v>81</v>
      </c>
    </row>
    <row r="284" s="13" customFormat="1">
      <c r="A284" s="13"/>
      <c r="B284" s="232"/>
      <c r="C284" s="233"/>
      <c r="D284" s="234" t="s">
        <v>163</v>
      </c>
      <c r="E284" s="235" t="s">
        <v>19</v>
      </c>
      <c r="F284" s="236" t="s">
        <v>1448</v>
      </c>
      <c r="G284" s="233"/>
      <c r="H284" s="235" t="s">
        <v>19</v>
      </c>
      <c r="I284" s="237"/>
      <c r="J284" s="233"/>
      <c r="K284" s="233"/>
      <c r="L284" s="238"/>
      <c r="M284" s="239"/>
      <c r="N284" s="240"/>
      <c r="O284" s="240"/>
      <c r="P284" s="240"/>
      <c r="Q284" s="240"/>
      <c r="R284" s="240"/>
      <c r="S284" s="240"/>
      <c r="T284" s="241"/>
      <c r="U284" s="13"/>
      <c r="V284" s="13"/>
      <c r="W284" s="13"/>
      <c r="X284" s="13"/>
      <c r="Y284" s="13"/>
      <c r="Z284" s="13"/>
      <c r="AA284" s="13"/>
      <c r="AB284" s="13"/>
      <c r="AC284" s="13"/>
      <c r="AD284" s="13"/>
      <c r="AE284" s="13"/>
      <c r="AT284" s="242" t="s">
        <v>163</v>
      </c>
      <c r="AU284" s="242" t="s">
        <v>81</v>
      </c>
      <c r="AV284" s="13" t="s">
        <v>79</v>
      </c>
      <c r="AW284" s="13" t="s">
        <v>33</v>
      </c>
      <c r="AX284" s="13" t="s">
        <v>72</v>
      </c>
      <c r="AY284" s="242" t="s">
        <v>152</v>
      </c>
    </row>
    <row r="285" s="14" customFormat="1">
      <c r="A285" s="14"/>
      <c r="B285" s="243"/>
      <c r="C285" s="244"/>
      <c r="D285" s="234" t="s">
        <v>163</v>
      </c>
      <c r="E285" s="245" t="s">
        <v>19</v>
      </c>
      <c r="F285" s="246" t="s">
        <v>79</v>
      </c>
      <c r="G285" s="244"/>
      <c r="H285" s="247">
        <v>1</v>
      </c>
      <c r="I285" s="248"/>
      <c r="J285" s="244"/>
      <c r="K285" s="244"/>
      <c r="L285" s="249"/>
      <c r="M285" s="250"/>
      <c r="N285" s="251"/>
      <c r="O285" s="251"/>
      <c r="P285" s="251"/>
      <c r="Q285" s="251"/>
      <c r="R285" s="251"/>
      <c r="S285" s="251"/>
      <c r="T285" s="252"/>
      <c r="U285" s="14"/>
      <c r="V285" s="14"/>
      <c r="W285" s="14"/>
      <c r="X285" s="14"/>
      <c r="Y285" s="14"/>
      <c r="Z285" s="14"/>
      <c r="AA285" s="14"/>
      <c r="AB285" s="14"/>
      <c r="AC285" s="14"/>
      <c r="AD285" s="14"/>
      <c r="AE285" s="14"/>
      <c r="AT285" s="253" t="s">
        <v>163</v>
      </c>
      <c r="AU285" s="253" t="s">
        <v>81</v>
      </c>
      <c r="AV285" s="14" t="s">
        <v>81</v>
      </c>
      <c r="AW285" s="14" t="s">
        <v>33</v>
      </c>
      <c r="AX285" s="14" t="s">
        <v>72</v>
      </c>
      <c r="AY285" s="253" t="s">
        <v>152</v>
      </c>
    </row>
    <row r="286" s="13" customFormat="1">
      <c r="A286" s="13"/>
      <c r="B286" s="232"/>
      <c r="C286" s="233"/>
      <c r="D286" s="234" t="s">
        <v>163</v>
      </c>
      <c r="E286" s="235" t="s">
        <v>19</v>
      </c>
      <c r="F286" s="236" t="s">
        <v>1449</v>
      </c>
      <c r="G286" s="233"/>
      <c r="H286" s="235" t="s">
        <v>19</v>
      </c>
      <c r="I286" s="237"/>
      <c r="J286" s="233"/>
      <c r="K286" s="233"/>
      <c r="L286" s="238"/>
      <c r="M286" s="239"/>
      <c r="N286" s="240"/>
      <c r="O286" s="240"/>
      <c r="P286" s="240"/>
      <c r="Q286" s="240"/>
      <c r="R286" s="240"/>
      <c r="S286" s="240"/>
      <c r="T286" s="241"/>
      <c r="U286" s="13"/>
      <c r="V286" s="13"/>
      <c r="W286" s="13"/>
      <c r="X286" s="13"/>
      <c r="Y286" s="13"/>
      <c r="Z286" s="13"/>
      <c r="AA286" s="13"/>
      <c r="AB286" s="13"/>
      <c r="AC286" s="13"/>
      <c r="AD286" s="13"/>
      <c r="AE286" s="13"/>
      <c r="AT286" s="242" t="s">
        <v>163</v>
      </c>
      <c r="AU286" s="242" t="s">
        <v>81</v>
      </c>
      <c r="AV286" s="13" t="s">
        <v>79</v>
      </c>
      <c r="AW286" s="13" t="s">
        <v>33</v>
      </c>
      <c r="AX286" s="13" t="s">
        <v>72</v>
      </c>
      <c r="AY286" s="242" t="s">
        <v>152</v>
      </c>
    </row>
    <row r="287" s="14" customFormat="1">
      <c r="A287" s="14"/>
      <c r="B287" s="243"/>
      <c r="C287" s="244"/>
      <c r="D287" s="234" t="s">
        <v>163</v>
      </c>
      <c r="E287" s="245" t="s">
        <v>19</v>
      </c>
      <c r="F287" s="246" t="s">
        <v>79</v>
      </c>
      <c r="G287" s="244"/>
      <c r="H287" s="247">
        <v>1</v>
      </c>
      <c r="I287" s="248"/>
      <c r="J287" s="244"/>
      <c r="K287" s="244"/>
      <c r="L287" s="249"/>
      <c r="M287" s="250"/>
      <c r="N287" s="251"/>
      <c r="O287" s="251"/>
      <c r="P287" s="251"/>
      <c r="Q287" s="251"/>
      <c r="R287" s="251"/>
      <c r="S287" s="251"/>
      <c r="T287" s="252"/>
      <c r="U287" s="14"/>
      <c r="V287" s="14"/>
      <c r="W287" s="14"/>
      <c r="X287" s="14"/>
      <c r="Y287" s="14"/>
      <c r="Z287" s="14"/>
      <c r="AA287" s="14"/>
      <c r="AB287" s="14"/>
      <c r="AC287" s="14"/>
      <c r="AD287" s="14"/>
      <c r="AE287" s="14"/>
      <c r="AT287" s="253" t="s">
        <v>163</v>
      </c>
      <c r="AU287" s="253" t="s">
        <v>81</v>
      </c>
      <c r="AV287" s="14" t="s">
        <v>81</v>
      </c>
      <c r="AW287" s="14" t="s">
        <v>33</v>
      </c>
      <c r="AX287" s="14" t="s">
        <v>72</v>
      </c>
      <c r="AY287" s="253" t="s">
        <v>152</v>
      </c>
    </row>
    <row r="288" s="13" customFormat="1">
      <c r="A288" s="13"/>
      <c r="B288" s="232"/>
      <c r="C288" s="233"/>
      <c r="D288" s="234" t="s">
        <v>163</v>
      </c>
      <c r="E288" s="235" t="s">
        <v>19</v>
      </c>
      <c r="F288" s="236" t="s">
        <v>1450</v>
      </c>
      <c r="G288" s="233"/>
      <c r="H288" s="235" t="s">
        <v>19</v>
      </c>
      <c r="I288" s="237"/>
      <c r="J288" s="233"/>
      <c r="K288" s="233"/>
      <c r="L288" s="238"/>
      <c r="M288" s="239"/>
      <c r="N288" s="240"/>
      <c r="O288" s="240"/>
      <c r="P288" s="240"/>
      <c r="Q288" s="240"/>
      <c r="R288" s="240"/>
      <c r="S288" s="240"/>
      <c r="T288" s="241"/>
      <c r="U288" s="13"/>
      <c r="V288" s="13"/>
      <c r="W288" s="13"/>
      <c r="X288" s="13"/>
      <c r="Y288" s="13"/>
      <c r="Z288" s="13"/>
      <c r="AA288" s="13"/>
      <c r="AB288" s="13"/>
      <c r="AC288" s="13"/>
      <c r="AD288" s="13"/>
      <c r="AE288" s="13"/>
      <c r="AT288" s="242" t="s">
        <v>163</v>
      </c>
      <c r="AU288" s="242" t="s">
        <v>81</v>
      </c>
      <c r="AV288" s="13" t="s">
        <v>79</v>
      </c>
      <c r="AW288" s="13" t="s">
        <v>33</v>
      </c>
      <c r="AX288" s="13" t="s">
        <v>72</v>
      </c>
      <c r="AY288" s="242" t="s">
        <v>152</v>
      </c>
    </row>
    <row r="289" s="14" customFormat="1">
      <c r="A289" s="14"/>
      <c r="B289" s="243"/>
      <c r="C289" s="244"/>
      <c r="D289" s="234" t="s">
        <v>163</v>
      </c>
      <c r="E289" s="245" t="s">
        <v>19</v>
      </c>
      <c r="F289" s="246" t="s">
        <v>79</v>
      </c>
      <c r="G289" s="244"/>
      <c r="H289" s="247">
        <v>1</v>
      </c>
      <c r="I289" s="248"/>
      <c r="J289" s="244"/>
      <c r="K289" s="244"/>
      <c r="L289" s="249"/>
      <c r="M289" s="250"/>
      <c r="N289" s="251"/>
      <c r="O289" s="251"/>
      <c r="P289" s="251"/>
      <c r="Q289" s="251"/>
      <c r="R289" s="251"/>
      <c r="S289" s="251"/>
      <c r="T289" s="252"/>
      <c r="U289" s="14"/>
      <c r="V289" s="14"/>
      <c r="W289" s="14"/>
      <c r="X289" s="14"/>
      <c r="Y289" s="14"/>
      <c r="Z289" s="14"/>
      <c r="AA289" s="14"/>
      <c r="AB289" s="14"/>
      <c r="AC289" s="14"/>
      <c r="AD289" s="14"/>
      <c r="AE289" s="14"/>
      <c r="AT289" s="253" t="s">
        <v>163</v>
      </c>
      <c r="AU289" s="253" t="s">
        <v>81</v>
      </c>
      <c r="AV289" s="14" t="s">
        <v>81</v>
      </c>
      <c r="AW289" s="14" t="s">
        <v>33</v>
      </c>
      <c r="AX289" s="14" t="s">
        <v>72</v>
      </c>
      <c r="AY289" s="253" t="s">
        <v>152</v>
      </c>
    </row>
    <row r="290" s="13" customFormat="1">
      <c r="A290" s="13"/>
      <c r="B290" s="232"/>
      <c r="C290" s="233"/>
      <c r="D290" s="234" t="s">
        <v>163</v>
      </c>
      <c r="E290" s="235" t="s">
        <v>19</v>
      </c>
      <c r="F290" s="236" t="s">
        <v>1451</v>
      </c>
      <c r="G290" s="233"/>
      <c r="H290" s="235" t="s">
        <v>19</v>
      </c>
      <c r="I290" s="237"/>
      <c r="J290" s="233"/>
      <c r="K290" s="233"/>
      <c r="L290" s="238"/>
      <c r="M290" s="239"/>
      <c r="N290" s="240"/>
      <c r="O290" s="240"/>
      <c r="P290" s="240"/>
      <c r="Q290" s="240"/>
      <c r="R290" s="240"/>
      <c r="S290" s="240"/>
      <c r="T290" s="241"/>
      <c r="U290" s="13"/>
      <c r="V290" s="13"/>
      <c r="W290" s="13"/>
      <c r="X290" s="13"/>
      <c r="Y290" s="13"/>
      <c r="Z290" s="13"/>
      <c r="AA290" s="13"/>
      <c r="AB290" s="13"/>
      <c r="AC290" s="13"/>
      <c r="AD290" s="13"/>
      <c r="AE290" s="13"/>
      <c r="AT290" s="242" t="s">
        <v>163</v>
      </c>
      <c r="AU290" s="242" t="s">
        <v>81</v>
      </c>
      <c r="AV290" s="13" t="s">
        <v>79</v>
      </c>
      <c r="AW290" s="13" t="s">
        <v>33</v>
      </c>
      <c r="AX290" s="13" t="s">
        <v>72</v>
      </c>
      <c r="AY290" s="242" t="s">
        <v>152</v>
      </c>
    </row>
    <row r="291" s="14" customFormat="1">
      <c r="A291" s="14"/>
      <c r="B291" s="243"/>
      <c r="C291" s="244"/>
      <c r="D291" s="234" t="s">
        <v>163</v>
      </c>
      <c r="E291" s="245" t="s">
        <v>19</v>
      </c>
      <c r="F291" s="246" t="s">
        <v>79</v>
      </c>
      <c r="G291" s="244"/>
      <c r="H291" s="247">
        <v>1</v>
      </c>
      <c r="I291" s="248"/>
      <c r="J291" s="244"/>
      <c r="K291" s="244"/>
      <c r="L291" s="249"/>
      <c r="M291" s="250"/>
      <c r="N291" s="251"/>
      <c r="O291" s="251"/>
      <c r="P291" s="251"/>
      <c r="Q291" s="251"/>
      <c r="R291" s="251"/>
      <c r="S291" s="251"/>
      <c r="T291" s="252"/>
      <c r="U291" s="14"/>
      <c r="V291" s="14"/>
      <c r="W291" s="14"/>
      <c r="X291" s="14"/>
      <c r="Y291" s="14"/>
      <c r="Z291" s="14"/>
      <c r="AA291" s="14"/>
      <c r="AB291" s="14"/>
      <c r="AC291" s="14"/>
      <c r="AD291" s="14"/>
      <c r="AE291" s="14"/>
      <c r="AT291" s="253" t="s">
        <v>163</v>
      </c>
      <c r="AU291" s="253" t="s">
        <v>81</v>
      </c>
      <c r="AV291" s="14" t="s">
        <v>81</v>
      </c>
      <c r="AW291" s="14" t="s">
        <v>33</v>
      </c>
      <c r="AX291" s="14" t="s">
        <v>72</v>
      </c>
      <c r="AY291" s="253" t="s">
        <v>152</v>
      </c>
    </row>
    <row r="292" s="15" customFormat="1">
      <c r="A292" s="15"/>
      <c r="B292" s="254"/>
      <c r="C292" s="255"/>
      <c r="D292" s="234" t="s">
        <v>163</v>
      </c>
      <c r="E292" s="256" t="s">
        <v>19</v>
      </c>
      <c r="F292" s="257" t="s">
        <v>212</v>
      </c>
      <c r="G292" s="255"/>
      <c r="H292" s="258">
        <v>4</v>
      </c>
      <c r="I292" s="259"/>
      <c r="J292" s="255"/>
      <c r="K292" s="255"/>
      <c r="L292" s="260"/>
      <c r="M292" s="261"/>
      <c r="N292" s="262"/>
      <c r="O292" s="262"/>
      <c r="P292" s="262"/>
      <c r="Q292" s="262"/>
      <c r="R292" s="262"/>
      <c r="S292" s="262"/>
      <c r="T292" s="263"/>
      <c r="U292" s="15"/>
      <c r="V292" s="15"/>
      <c r="W292" s="15"/>
      <c r="X292" s="15"/>
      <c r="Y292" s="15"/>
      <c r="Z292" s="15"/>
      <c r="AA292" s="15"/>
      <c r="AB292" s="15"/>
      <c r="AC292" s="15"/>
      <c r="AD292" s="15"/>
      <c r="AE292" s="15"/>
      <c r="AT292" s="264" t="s">
        <v>163</v>
      </c>
      <c r="AU292" s="264" t="s">
        <v>81</v>
      </c>
      <c r="AV292" s="15" t="s">
        <v>159</v>
      </c>
      <c r="AW292" s="15" t="s">
        <v>33</v>
      </c>
      <c r="AX292" s="15" t="s">
        <v>79</v>
      </c>
      <c r="AY292" s="264" t="s">
        <v>152</v>
      </c>
    </row>
    <row r="293" s="2" customFormat="1" ht="16.5" customHeight="1">
      <c r="A293" s="40"/>
      <c r="B293" s="41"/>
      <c r="C293" s="265" t="s">
        <v>488</v>
      </c>
      <c r="D293" s="265" t="s">
        <v>298</v>
      </c>
      <c r="E293" s="266" t="s">
        <v>1452</v>
      </c>
      <c r="F293" s="267" t="s">
        <v>1453</v>
      </c>
      <c r="G293" s="268" t="s">
        <v>157</v>
      </c>
      <c r="H293" s="269">
        <v>3</v>
      </c>
      <c r="I293" s="270"/>
      <c r="J293" s="271">
        <f>ROUND(I293*H293,2)</f>
        <v>0</v>
      </c>
      <c r="K293" s="267" t="s">
        <v>158</v>
      </c>
      <c r="L293" s="272"/>
      <c r="M293" s="273" t="s">
        <v>19</v>
      </c>
      <c r="N293" s="274" t="s">
        <v>43</v>
      </c>
      <c r="O293" s="86"/>
      <c r="P293" s="223">
        <f>O293*H293</f>
        <v>0</v>
      </c>
      <c r="Q293" s="223">
        <v>0.0025000000000000001</v>
      </c>
      <c r="R293" s="223">
        <f>Q293*H293</f>
        <v>0.0074999999999999997</v>
      </c>
      <c r="S293" s="223">
        <v>0</v>
      </c>
      <c r="T293" s="224">
        <f>S293*H293</f>
        <v>0</v>
      </c>
      <c r="U293" s="40"/>
      <c r="V293" s="40"/>
      <c r="W293" s="40"/>
      <c r="X293" s="40"/>
      <c r="Y293" s="40"/>
      <c r="Z293" s="40"/>
      <c r="AA293" s="40"/>
      <c r="AB293" s="40"/>
      <c r="AC293" s="40"/>
      <c r="AD293" s="40"/>
      <c r="AE293" s="40"/>
      <c r="AR293" s="225" t="s">
        <v>199</v>
      </c>
      <c r="AT293" s="225" t="s">
        <v>298</v>
      </c>
      <c r="AU293" s="225" t="s">
        <v>81</v>
      </c>
      <c r="AY293" s="19" t="s">
        <v>152</v>
      </c>
      <c r="BE293" s="226">
        <f>IF(N293="základní",J293,0)</f>
        <v>0</v>
      </c>
      <c r="BF293" s="226">
        <f>IF(N293="snížená",J293,0)</f>
        <v>0</v>
      </c>
      <c r="BG293" s="226">
        <f>IF(N293="zákl. přenesená",J293,0)</f>
        <v>0</v>
      </c>
      <c r="BH293" s="226">
        <f>IF(N293="sníž. přenesená",J293,0)</f>
        <v>0</v>
      </c>
      <c r="BI293" s="226">
        <f>IF(N293="nulová",J293,0)</f>
        <v>0</v>
      </c>
      <c r="BJ293" s="19" t="s">
        <v>79</v>
      </c>
      <c r="BK293" s="226">
        <f>ROUND(I293*H293,2)</f>
        <v>0</v>
      </c>
      <c r="BL293" s="19" t="s">
        <v>159</v>
      </c>
      <c r="BM293" s="225" t="s">
        <v>1454</v>
      </c>
    </row>
    <row r="294" s="2" customFormat="1" ht="16.5" customHeight="1">
      <c r="A294" s="40"/>
      <c r="B294" s="41"/>
      <c r="C294" s="265" t="s">
        <v>494</v>
      </c>
      <c r="D294" s="265" t="s">
        <v>298</v>
      </c>
      <c r="E294" s="266" t="s">
        <v>1455</v>
      </c>
      <c r="F294" s="267" t="s">
        <v>1456</v>
      </c>
      <c r="G294" s="268" t="s">
        <v>157</v>
      </c>
      <c r="H294" s="269">
        <v>1</v>
      </c>
      <c r="I294" s="270"/>
      <c r="J294" s="271">
        <f>ROUND(I294*H294,2)</f>
        <v>0</v>
      </c>
      <c r="K294" s="267" t="s">
        <v>158</v>
      </c>
      <c r="L294" s="272"/>
      <c r="M294" s="273" t="s">
        <v>19</v>
      </c>
      <c r="N294" s="274" t="s">
        <v>43</v>
      </c>
      <c r="O294" s="86"/>
      <c r="P294" s="223">
        <f>O294*H294</f>
        <v>0</v>
      </c>
      <c r="Q294" s="223">
        <v>0.0040000000000000001</v>
      </c>
      <c r="R294" s="223">
        <f>Q294*H294</f>
        <v>0.0040000000000000001</v>
      </c>
      <c r="S294" s="223">
        <v>0</v>
      </c>
      <c r="T294" s="224">
        <f>S294*H294</f>
        <v>0</v>
      </c>
      <c r="U294" s="40"/>
      <c r="V294" s="40"/>
      <c r="W294" s="40"/>
      <c r="X294" s="40"/>
      <c r="Y294" s="40"/>
      <c r="Z294" s="40"/>
      <c r="AA294" s="40"/>
      <c r="AB294" s="40"/>
      <c r="AC294" s="40"/>
      <c r="AD294" s="40"/>
      <c r="AE294" s="40"/>
      <c r="AR294" s="225" t="s">
        <v>199</v>
      </c>
      <c r="AT294" s="225" t="s">
        <v>298</v>
      </c>
      <c r="AU294" s="225" t="s">
        <v>81</v>
      </c>
      <c r="AY294" s="19" t="s">
        <v>152</v>
      </c>
      <c r="BE294" s="226">
        <f>IF(N294="základní",J294,0)</f>
        <v>0</v>
      </c>
      <c r="BF294" s="226">
        <f>IF(N294="snížená",J294,0)</f>
        <v>0</v>
      </c>
      <c r="BG294" s="226">
        <f>IF(N294="zákl. přenesená",J294,0)</f>
        <v>0</v>
      </c>
      <c r="BH294" s="226">
        <f>IF(N294="sníž. přenesená",J294,0)</f>
        <v>0</v>
      </c>
      <c r="BI294" s="226">
        <f>IF(N294="nulová",J294,0)</f>
        <v>0</v>
      </c>
      <c r="BJ294" s="19" t="s">
        <v>79</v>
      </c>
      <c r="BK294" s="226">
        <f>ROUND(I294*H294,2)</f>
        <v>0</v>
      </c>
      <c r="BL294" s="19" t="s">
        <v>159</v>
      </c>
      <c r="BM294" s="225" t="s">
        <v>1457</v>
      </c>
    </row>
    <row r="295" s="2" customFormat="1" ht="16.5" customHeight="1">
      <c r="A295" s="40"/>
      <c r="B295" s="41"/>
      <c r="C295" s="214" t="s">
        <v>500</v>
      </c>
      <c r="D295" s="214" t="s">
        <v>154</v>
      </c>
      <c r="E295" s="215" t="s">
        <v>1458</v>
      </c>
      <c r="F295" s="216" t="s">
        <v>1459</v>
      </c>
      <c r="G295" s="217" t="s">
        <v>157</v>
      </c>
      <c r="H295" s="218">
        <v>4</v>
      </c>
      <c r="I295" s="219"/>
      <c r="J295" s="220">
        <f>ROUND(I295*H295,2)</f>
        <v>0</v>
      </c>
      <c r="K295" s="216" t="s">
        <v>158</v>
      </c>
      <c r="L295" s="46"/>
      <c r="M295" s="221" t="s">
        <v>19</v>
      </c>
      <c r="N295" s="222" t="s">
        <v>43</v>
      </c>
      <c r="O295" s="86"/>
      <c r="P295" s="223">
        <f>O295*H295</f>
        <v>0</v>
      </c>
      <c r="Q295" s="223">
        <v>0.10940999999999999</v>
      </c>
      <c r="R295" s="223">
        <f>Q295*H295</f>
        <v>0.43763999999999997</v>
      </c>
      <c r="S295" s="223">
        <v>0</v>
      </c>
      <c r="T295" s="224">
        <f>S295*H295</f>
        <v>0</v>
      </c>
      <c r="U295" s="40"/>
      <c r="V295" s="40"/>
      <c r="W295" s="40"/>
      <c r="X295" s="40"/>
      <c r="Y295" s="40"/>
      <c r="Z295" s="40"/>
      <c r="AA295" s="40"/>
      <c r="AB295" s="40"/>
      <c r="AC295" s="40"/>
      <c r="AD295" s="40"/>
      <c r="AE295" s="40"/>
      <c r="AR295" s="225" t="s">
        <v>159</v>
      </c>
      <c r="AT295" s="225" t="s">
        <v>154</v>
      </c>
      <c r="AU295" s="225" t="s">
        <v>81</v>
      </c>
      <c r="AY295" s="19" t="s">
        <v>152</v>
      </c>
      <c r="BE295" s="226">
        <f>IF(N295="základní",J295,0)</f>
        <v>0</v>
      </c>
      <c r="BF295" s="226">
        <f>IF(N295="snížená",J295,0)</f>
        <v>0</v>
      </c>
      <c r="BG295" s="226">
        <f>IF(N295="zákl. přenesená",J295,0)</f>
        <v>0</v>
      </c>
      <c r="BH295" s="226">
        <f>IF(N295="sníž. přenesená",J295,0)</f>
        <v>0</v>
      </c>
      <c r="BI295" s="226">
        <f>IF(N295="nulová",J295,0)</f>
        <v>0</v>
      </c>
      <c r="BJ295" s="19" t="s">
        <v>79</v>
      </c>
      <c r="BK295" s="226">
        <f>ROUND(I295*H295,2)</f>
        <v>0</v>
      </c>
      <c r="BL295" s="19" t="s">
        <v>159</v>
      </c>
      <c r="BM295" s="225" t="s">
        <v>1460</v>
      </c>
    </row>
    <row r="296" s="2" customFormat="1">
      <c r="A296" s="40"/>
      <c r="B296" s="41"/>
      <c r="C296" s="42"/>
      <c r="D296" s="227" t="s">
        <v>161</v>
      </c>
      <c r="E296" s="42"/>
      <c r="F296" s="228" t="s">
        <v>1461</v>
      </c>
      <c r="G296" s="42"/>
      <c r="H296" s="42"/>
      <c r="I296" s="229"/>
      <c r="J296" s="42"/>
      <c r="K296" s="42"/>
      <c r="L296" s="46"/>
      <c r="M296" s="230"/>
      <c r="N296" s="231"/>
      <c r="O296" s="86"/>
      <c r="P296" s="86"/>
      <c r="Q296" s="86"/>
      <c r="R296" s="86"/>
      <c r="S296" s="86"/>
      <c r="T296" s="87"/>
      <c r="U296" s="40"/>
      <c r="V296" s="40"/>
      <c r="W296" s="40"/>
      <c r="X296" s="40"/>
      <c r="Y296" s="40"/>
      <c r="Z296" s="40"/>
      <c r="AA296" s="40"/>
      <c r="AB296" s="40"/>
      <c r="AC296" s="40"/>
      <c r="AD296" s="40"/>
      <c r="AE296" s="40"/>
      <c r="AT296" s="19" t="s">
        <v>161</v>
      </c>
      <c r="AU296" s="19" t="s">
        <v>81</v>
      </c>
    </row>
    <row r="297" s="14" customFormat="1">
      <c r="A297" s="14"/>
      <c r="B297" s="243"/>
      <c r="C297" s="244"/>
      <c r="D297" s="234" t="s">
        <v>163</v>
      </c>
      <c r="E297" s="245" t="s">
        <v>19</v>
      </c>
      <c r="F297" s="246" t="s">
        <v>159</v>
      </c>
      <c r="G297" s="244"/>
      <c r="H297" s="247">
        <v>4</v>
      </c>
      <c r="I297" s="248"/>
      <c r="J297" s="244"/>
      <c r="K297" s="244"/>
      <c r="L297" s="249"/>
      <c r="M297" s="250"/>
      <c r="N297" s="251"/>
      <c r="O297" s="251"/>
      <c r="P297" s="251"/>
      <c r="Q297" s="251"/>
      <c r="R297" s="251"/>
      <c r="S297" s="251"/>
      <c r="T297" s="252"/>
      <c r="U297" s="14"/>
      <c r="V297" s="14"/>
      <c r="W297" s="14"/>
      <c r="X297" s="14"/>
      <c r="Y297" s="14"/>
      <c r="Z297" s="14"/>
      <c r="AA297" s="14"/>
      <c r="AB297" s="14"/>
      <c r="AC297" s="14"/>
      <c r="AD297" s="14"/>
      <c r="AE297" s="14"/>
      <c r="AT297" s="253" t="s">
        <v>163</v>
      </c>
      <c r="AU297" s="253" t="s">
        <v>81</v>
      </c>
      <c r="AV297" s="14" t="s">
        <v>81</v>
      </c>
      <c r="AW297" s="14" t="s">
        <v>33</v>
      </c>
      <c r="AX297" s="14" t="s">
        <v>79</v>
      </c>
      <c r="AY297" s="253" t="s">
        <v>152</v>
      </c>
    </row>
    <row r="298" s="2" customFormat="1" ht="16.5" customHeight="1">
      <c r="A298" s="40"/>
      <c r="B298" s="41"/>
      <c r="C298" s="265" t="s">
        <v>505</v>
      </c>
      <c r="D298" s="265" t="s">
        <v>298</v>
      </c>
      <c r="E298" s="266" t="s">
        <v>1462</v>
      </c>
      <c r="F298" s="267" t="s">
        <v>1463</v>
      </c>
      <c r="G298" s="268" t="s">
        <v>157</v>
      </c>
      <c r="H298" s="269">
        <v>4</v>
      </c>
      <c r="I298" s="270"/>
      <c r="J298" s="271">
        <f>ROUND(I298*H298,2)</f>
        <v>0</v>
      </c>
      <c r="K298" s="267" t="s">
        <v>158</v>
      </c>
      <c r="L298" s="272"/>
      <c r="M298" s="273" t="s">
        <v>19</v>
      </c>
      <c r="N298" s="274" t="s">
        <v>43</v>
      </c>
      <c r="O298" s="86"/>
      <c r="P298" s="223">
        <f>O298*H298</f>
        <v>0</v>
      </c>
      <c r="Q298" s="223">
        <v>0.0061000000000000004</v>
      </c>
      <c r="R298" s="223">
        <f>Q298*H298</f>
        <v>0.024400000000000002</v>
      </c>
      <c r="S298" s="223">
        <v>0</v>
      </c>
      <c r="T298" s="224">
        <f>S298*H298</f>
        <v>0</v>
      </c>
      <c r="U298" s="40"/>
      <c r="V298" s="40"/>
      <c r="W298" s="40"/>
      <c r="X298" s="40"/>
      <c r="Y298" s="40"/>
      <c r="Z298" s="40"/>
      <c r="AA298" s="40"/>
      <c r="AB298" s="40"/>
      <c r="AC298" s="40"/>
      <c r="AD298" s="40"/>
      <c r="AE298" s="40"/>
      <c r="AR298" s="225" t="s">
        <v>199</v>
      </c>
      <c r="AT298" s="225" t="s">
        <v>298</v>
      </c>
      <c r="AU298" s="225" t="s">
        <v>81</v>
      </c>
      <c r="AY298" s="19" t="s">
        <v>152</v>
      </c>
      <c r="BE298" s="226">
        <f>IF(N298="základní",J298,0)</f>
        <v>0</v>
      </c>
      <c r="BF298" s="226">
        <f>IF(N298="snížená",J298,0)</f>
        <v>0</v>
      </c>
      <c r="BG298" s="226">
        <f>IF(N298="zákl. přenesená",J298,0)</f>
        <v>0</v>
      </c>
      <c r="BH298" s="226">
        <f>IF(N298="sníž. přenesená",J298,0)</f>
        <v>0</v>
      </c>
      <c r="BI298" s="226">
        <f>IF(N298="nulová",J298,0)</f>
        <v>0</v>
      </c>
      <c r="BJ298" s="19" t="s">
        <v>79</v>
      </c>
      <c r="BK298" s="226">
        <f>ROUND(I298*H298,2)</f>
        <v>0</v>
      </c>
      <c r="BL298" s="19" t="s">
        <v>159</v>
      </c>
      <c r="BM298" s="225" t="s">
        <v>1464</v>
      </c>
    </row>
    <row r="299" s="2" customFormat="1" ht="33" customHeight="1">
      <c r="A299" s="40"/>
      <c r="B299" s="41"/>
      <c r="C299" s="214" t="s">
        <v>511</v>
      </c>
      <c r="D299" s="214" t="s">
        <v>154</v>
      </c>
      <c r="E299" s="215" t="s">
        <v>541</v>
      </c>
      <c r="F299" s="216" t="s">
        <v>542</v>
      </c>
      <c r="G299" s="217" t="s">
        <v>227</v>
      </c>
      <c r="H299" s="218">
        <v>149</v>
      </c>
      <c r="I299" s="219"/>
      <c r="J299" s="220">
        <f>ROUND(I299*H299,2)</f>
        <v>0</v>
      </c>
      <c r="K299" s="216" t="s">
        <v>19</v>
      </c>
      <c r="L299" s="46"/>
      <c r="M299" s="221" t="s">
        <v>19</v>
      </c>
      <c r="N299" s="222" t="s">
        <v>43</v>
      </c>
      <c r="O299" s="86"/>
      <c r="P299" s="223">
        <f>O299*H299</f>
        <v>0</v>
      </c>
      <c r="Q299" s="223">
        <v>0.15540000000000001</v>
      </c>
      <c r="R299" s="223">
        <f>Q299*H299</f>
        <v>23.154600000000002</v>
      </c>
      <c r="S299" s="223">
        <v>0</v>
      </c>
      <c r="T299" s="224">
        <f>S299*H299</f>
        <v>0</v>
      </c>
      <c r="U299" s="40"/>
      <c r="V299" s="40"/>
      <c r="W299" s="40"/>
      <c r="X299" s="40"/>
      <c r="Y299" s="40"/>
      <c r="Z299" s="40"/>
      <c r="AA299" s="40"/>
      <c r="AB299" s="40"/>
      <c r="AC299" s="40"/>
      <c r="AD299" s="40"/>
      <c r="AE299" s="40"/>
      <c r="AR299" s="225" t="s">
        <v>159</v>
      </c>
      <c r="AT299" s="225" t="s">
        <v>154</v>
      </c>
      <c r="AU299" s="225" t="s">
        <v>81</v>
      </c>
      <c r="AY299" s="19" t="s">
        <v>152</v>
      </c>
      <c r="BE299" s="226">
        <f>IF(N299="základní",J299,0)</f>
        <v>0</v>
      </c>
      <c r="BF299" s="226">
        <f>IF(N299="snížená",J299,0)</f>
        <v>0</v>
      </c>
      <c r="BG299" s="226">
        <f>IF(N299="zákl. přenesená",J299,0)</f>
        <v>0</v>
      </c>
      <c r="BH299" s="226">
        <f>IF(N299="sníž. přenesená",J299,0)</f>
        <v>0</v>
      </c>
      <c r="BI299" s="226">
        <f>IF(N299="nulová",J299,0)</f>
        <v>0</v>
      </c>
      <c r="BJ299" s="19" t="s">
        <v>79</v>
      </c>
      <c r="BK299" s="226">
        <f>ROUND(I299*H299,2)</f>
        <v>0</v>
      </c>
      <c r="BL299" s="19" t="s">
        <v>159</v>
      </c>
      <c r="BM299" s="225" t="s">
        <v>543</v>
      </c>
    </row>
    <row r="300" s="13" customFormat="1">
      <c r="A300" s="13"/>
      <c r="B300" s="232"/>
      <c r="C300" s="233"/>
      <c r="D300" s="234" t="s">
        <v>163</v>
      </c>
      <c r="E300" s="235" t="s">
        <v>19</v>
      </c>
      <c r="F300" s="236" t="s">
        <v>544</v>
      </c>
      <c r="G300" s="233"/>
      <c r="H300" s="235" t="s">
        <v>19</v>
      </c>
      <c r="I300" s="237"/>
      <c r="J300" s="233"/>
      <c r="K300" s="233"/>
      <c r="L300" s="238"/>
      <c r="M300" s="239"/>
      <c r="N300" s="240"/>
      <c r="O300" s="240"/>
      <c r="P300" s="240"/>
      <c r="Q300" s="240"/>
      <c r="R300" s="240"/>
      <c r="S300" s="240"/>
      <c r="T300" s="241"/>
      <c r="U300" s="13"/>
      <c r="V300" s="13"/>
      <c r="W300" s="13"/>
      <c r="X300" s="13"/>
      <c r="Y300" s="13"/>
      <c r="Z300" s="13"/>
      <c r="AA300" s="13"/>
      <c r="AB300" s="13"/>
      <c r="AC300" s="13"/>
      <c r="AD300" s="13"/>
      <c r="AE300" s="13"/>
      <c r="AT300" s="242" t="s">
        <v>163</v>
      </c>
      <c r="AU300" s="242" t="s">
        <v>81</v>
      </c>
      <c r="AV300" s="13" t="s">
        <v>79</v>
      </c>
      <c r="AW300" s="13" t="s">
        <v>33</v>
      </c>
      <c r="AX300" s="13" t="s">
        <v>72</v>
      </c>
      <c r="AY300" s="242" t="s">
        <v>152</v>
      </c>
    </row>
    <row r="301" s="14" customFormat="1">
      <c r="A301" s="14"/>
      <c r="B301" s="243"/>
      <c r="C301" s="244"/>
      <c r="D301" s="234" t="s">
        <v>163</v>
      </c>
      <c r="E301" s="245" t="s">
        <v>19</v>
      </c>
      <c r="F301" s="246" t="s">
        <v>1465</v>
      </c>
      <c r="G301" s="244"/>
      <c r="H301" s="247">
        <v>76.400000000000006</v>
      </c>
      <c r="I301" s="248"/>
      <c r="J301" s="244"/>
      <c r="K301" s="244"/>
      <c r="L301" s="249"/>
      <c r="M301" s="250"/>
      <c r="N301" s="251"/>
      <c r="O301" s="251"/>
      <c r="P301" s="251"/>
      <c r="Q301" s="251"/>
      <c r="R301" s="251"/>
      <c r="S301" s="251"/>
      <c r="T301" s="252"/>
      <c r="U301" s="14"/>
      <c r="V301" s="14"/>
      <c r="W301" s="14"/>
      <c r="X301" s="14"/>
      <c r="Y301" s="14"/>
      <c r="Z301" s="14"/>
      <c r="AA301" s="14"/>
      <c r="AB301" s="14"/>
      <c r="AC301" s="14"/>
      <c r="AD301" s="14"/>
      <c r="AE301" s="14"/>
      <c r="AT301" s="253" t="s">
        <v>163</v>
      </c>
      <c r="AU301" s="253" t="s">
        <v>81</v>
      </c>
      <c r="AV301" s="14" t="s">
        <v>81</v>
      </c>
      <c r="AW301" s="14" t="s">
        <v>33</v>
      </c>
      <c r="AX301" s="14" t="s">
        <v>72</v>
      </c>
      <c r="AY301" s="253" t="s">
        <v>152</v>
      </c>
    </row>
    <row r="302" s="13" customFormat="1">
      <c r="A302" s="13"/>
      <c r="B302" s="232"/>
      <c r="C302" s="233"/>
      <c r="D302" s="234" t="s">
        <v>163</v>
      </c>
      <c r="E302" s="235" t="s">
        <v>19</v>
      </c>
      <c r="F302" s="236" t="s">
        <v>546</v>
      </c>
      <c r="G302" s="233"/>
      <c r="H302" s="235" t="s">
        <v>19</v>
      </c>
      <c r="I302" s="237"/>
      <c r="J302" s="233"/>
      <c r="K302" s="233"/>
      <c r="L302" s="238"/>
      <c r="M302" s="239"/>
      <c r="N302" s="240"/>
      <c r="O302" s="240"/>
      <c r="P302" s="240"/>
      <c r="Q302" s="240"/>
      <c r="R302" s="240"/>
      <c r="S302" s="240"/>
      <c r="T302" s="241"/>
      <c r="U302" s="13"/>
      <c r="V302" s="13"/>
      <c r="W302" s="13"/>
      <c r="X302" s="13"/>
      <c r="Y302" s="13"/>
      <c r="Z302" s="13"/>
      <c r="AA302" s="13"/>
      <c r="AB302" s="13"/>
      <c r="AC302" s="13"/>
      <c r="AD302" s="13"/>
      <c r="AE302" s="13"/>
      <c r="AT302" s="242" t="s">
        <v>163</v>
      </c>
      <c r="AU302" s="242" t="s">
        <v>81</v>
      </c>
      <c r="AV302" s="13" t="s">
        <v>79</v>
      </c>
      <c r="AW302" s="13" t="s">
        <v>33</v>
      </c>
      <c r="AX302" s="13" t="s">
        <v>72</v>
      </c>
      <c r="AY302" s="242" t="s">
        <v>152</v>
      </c>
    </row>
    <row r="303" s="14" customFormat="1">
      <c r="A303" s="14"/>
      <c r="B303" s="243"/>
      <c r="C303" s="244"/>
      <c r="D303" s="234" t="s">
        <v>163</v>
      </c>
      <c r="E303" s="245" t="s">
        <v>19</v>
      </c>
      <c r="F303" s="246" t="s">
        <v>1466</v>
      </c>
      <c r="G303" s="244"/>
      <c r="H303" s="247">
        <v>9.5999999999999996</v>
      </c>
      <c r="I303" s="248"/>
      <c r="J303" s="244"/>
      <c r="K303" s="244"/>
      <c r="L303" s="249"/>
      <c r="M303" s="250"/>
      <c r="N303" s="251"/>
      <c r="O303" s="251"/>
      <c r="P303" s="251"/>
      <c r="Q303" s="251"/>
      <c r="R303" s="251"/>
      <c r="S303" s="251"/>
      <c r="T303" s="252"/>
      <c r="U303" s="14"/>
      <c r="V303" s="14"/>
      <c r="W303" s="14"/>
      <c r="X303" s="14"/>
      <c r="Y303" s="14"/>
      <c r="Z303" s="14"/>
      <c r="AA303" s="14"/>
      <c r="AB303" s="14"/>
      <c r="AC303" s="14"/>
      <c r="AD303" s="14"/>
      <c r="AE303" s="14"/>
      <c r="AT303" s="253" t="s">
        <v>163</v>
      </c>
      <c r="AU303" s="253" t="s">
        <v>81</v>
      </c>
      <c r="AV303" s="14" t="s">
        <v>81</v>
      </c>
      <c r="AW303" s="14" t="s">
        <v>33</v>
      </c>
      <c r="AX303" s="14" t="s">
        <v>72</v>
      </c>
      <c r="AY303" s="253" t="s">
        <v>152</v>
      </c>
    </row>
    <row r="304" s="13" customFormat="1">
      <c r="A304" s="13"/>
      <c r="B304" s="232"/>
      <c r="C304" s="233"/>
      <c r="D304" s="234" t="s">
        <v>163</v>
      </c>
      <c r="E304" s="235" t="s">
        <v>19</v>
      </c>
      <c r="F304" s="236" t="s">
        <v>547</v>
      </c>
      <c r="G304" s="233"/>
      <c r="H304" s="235" t="s">
        <v>19</v>
      </c>
      <c r="I304" s="237"/>
      <c r="J304" s="233"/>
      <c r="K304" s="233"/>
      <c r="L304" s="238"/>
      <c r="M304" s="239"/>
      <c r="N304" s="240"/>
      <c r="O304" s="240"/>
      <c r="P304" s="240"/>
      <c r="Q304" s="240"/>
      <c r="R304" s="240"/>
      <c r="S304" s="240"/>
      <c r="T304" s="241"/>
      <c r="U304" s="13"/>
      <c r="V304" s="13"/>
      <c r="W304" s="13"/>
      <c r="X304" s="13"/>
      <c r="Y304" s="13"/>
      <c r="Z304" s="13"/>
      <c r="AA304" s="13"/>
      <c r="AB304" s="13"/>
      <c r="AC304" s="13"/>
      <c r="AD304" s="13"/>
      <c r="AE304" s="13"/>
      <c r="AT304" s="242" t="s">
        <v>163</v>
      </c>
      <c r="AU304" s="242" t="s">
        <v>81</v>
      </c>
      <c r="AV304" s="13" t="s">
        <v>79</v>
      </c>
      <c r="AW304" s="13" t="s">
        <v>33</v>
      </c>
      <c r="AX304" s="13" t="s">
        <v>72</v>
      </c>
      <c r="AY304" s="242" t="s">
        <v>152</v>
      </c>
    </row>
    <row r="305" s="14" customFormat="1">
      <c r="A305" s="14"/>
      <c r="B305" s="243"/>
      <c r="C305" s="244"/>
      <c r="D305" s="234" t="s">
        <v>163</v>
      </c>
      <c r="E305" s="245" t="s">
        <v>19</v>
      </c>
      <c r="F305" s="246" t="s">
        <v>423</v>
      </c>
      <c r="G305" s="244"/>
      <c r="H305" s="247">
        <v>49</v>
      </c>
      <c r="I305" s="248"/>
      <c r="J305" s="244"/>
      <c r="K305" s="244"/>
      <c r="L305" s="249"/>
      <c r="M305" s="250"/>
      <c r="N305" s="251"/>
      <c r="O305" s="251"/>
      <c r="P305" s="251"/>
      <c r="Q305" s="251"/>
      <c r="R305" s="251"/>
      <c r="S305" s="251"/>
      <c r="T305" s="252"/>
      <c r="U305" s="14"/>
      <c r="V305" s="14"/>
      <c r="W305" s="14"/>
      <c r="X305" s="14"/>
      <c r="Y305" s="14"/>
      <c r="Z305" s="14"/>
      <c r="AA305" s="14"/>
      <c r="AB305" s="14"/>
      <c r="AC305" s="14"/>
      <c r="AD305" s="14"/>
      <c r="AE305" s="14"/>
      <c r="AT305" s="253" t="s">
        <v>163</v>
      </c>
      <c r="AU305" s="253" t="s">
        <v>81</v>
      </c>
      <c r="AV305" s="14" t="s">
        <v>81</v>
      </c>
      <c r="AW305" s="14" t="s">
        <v>33</v>
      </c>
      <c r="AX305" s="14" t="s">
        <v>72</v>
      </c>
      <c r="AY305" s="253" t="s">
        <v>152</v>
      </c>
    </row>
    <row r="306" s="13" customFormat="1">
      <c r="A306" s="13"/>
      <c r="B306" s="232"/>
      <c r="C306" s="233"/>
      <c r="D306" s="234" t="s">
        <v>163</v>
      </c>
      <c r="E306" s="235" t="s">
        <v>19</v>
      </c>
      <c r="F306" s="236" t="s">
        <v>549</v>
      </c>
      <c r="G306" s="233"/>
      <c r="H306" s="235" t="s">
        <v>19</v>
      </c>
      <c r="I306" s="237"/>
      <c r="J306" s="233"/>
      <c r="K306" s="233"/>
      <c r="L306" s="238"/>
      <c r="M306" s="239"/>
      <c r="N306" s="240"/>
      <c r="O306" s="240"/>
      <c r="P306" s="240"/>
      <c r="Q306" s="240"/>
      <c r="R306" s="240"/>
      <c r="S306" s="240"/>
      <c r="T306" s="241"/>
      <c r="U306" s="13"/>
      <c r="V306" s="13"/>
      <c r="W306" s="13"/>
      <c r="X306" s="13"/>
      <c r="Y306" s="13"/>
      <c r="Z306" s="13"/>
      <c r="AA306" s="13"/>
      <c r="AB306" s="13"/>
      <c r="AC306" s="13"/>
      <c r="AD306" s="13"/>
      <c r="AE306" s="13"/>
      <c r="AT306" s="242" t="s">
        <v>163</v>
      </c>
      <c r="AU306" s="242" t="s">
        <v>81</v>
      </c>
      <c r="AV306" s="13" t="s">
        <v>79</v>
      </c>
      <c r="AW306" s="13" t="s">
        <v>33</v>
      </c>
      <c r="AX306" s="13" t="s">
        <v>72</v>
      </c>
      <c r="AY306" s="242" t="s">
        <v>152</v>
      </c>
    </row>
    <row r="307" s="14" customFormat="1">
      <c r="A307" s="14"/>
      <c r="B307" s="243"/>
      <c r="C307" s="244"/>
      <c r="D307" s="234" t="s">
        <v>163</v>
      </c>
      <c r="E307" s="245" t="s">
        <v>19</v>
      </c>
      <c r="F307" s="246" t="s">
        <v>1467</v>
      </c>
      <c r="G307" s="244"/>
      <c r="H307" s="247">
        <v>4</v>
      </c>
      <c r="I307" s="248"/>
      <c r="J307" s="244"/>
      <c r="K307" s="244"/>
      <c r="L307" s="249"/>
      <c r="M307" s="250"/>
      <c r="N307" s="251"/>
      <c r="O307" s="251"/>
      <c r="P307" s="251"/>
      <c r="Q307" s="251"/>
      <c r="R307" s="251"/>
      <c r="S307" s="251"/>
      <c r="T307" s="252"/>
      <c r="U307" s="14"/>
      <c r="V307" s="14"/>
      <c r="W307" s="14"/>
      <c r="X307" s="14"/>
      <c r="Y307" s="14"/>
      <c r="Z307" s="14"/>
      <c r="AA307" s="14"/>
      <c r="AB307" s="14"/>
      <c r="AC307" s="14"/>
      <c r="AD307" s="14"/>
      <c r="AE307" s="14"/>
      <c r="AT307" s="253" t="s">
        <v>163</v>
      </c>
      <c r="AU307" s="253" t="s">
        <v>81</v>
      </c>
      <c r="AV307" s="14" t="s">
        <v>81</v>
      </c>
      <c r="AW307" s="14" t="s">
        <v>33</v>
      </c>
      <c r="AX307" s="14" t="s">
        <v>72</v>
      </c>
      <c r="AY307" s="253" t="s">
        <v>152</v>
      </c>
    </row>
    <row r="308" s="13" customFormat="1">
      <c r="A308" s="13"/>
      <c r="B308" s="232"/>
      <c r="C308" s="233"/>
      <c r="D308" s="234" t="s">
        <v>163</v>
      </c>
      <c r="E308" s="235" t="s">
        <v>19</v>
      </c>
      <c r="F308" s="236" t="s">
        <v>551</v>
      </c>
      <c r="G308" s="233"/>
      <c r="H308" s="235" t="s">
        <v>19</v>
      </c>
      <c r="I308" s="237"/>
      <c r="J308" s="233"/>
      <c r="K308" s="233"/>
      <c r="L308" s="238"/>
      <c r="M308" s="239"/>
      <c r="N308" s="240"/>
      <c r="O308" s="240"/>
      <c r="P308" s="240"/>
      <c r="Q308" s="240"/>
      <c r="R308" s="240"/>
      <c r="S308" s="240"/>
      <c r="T308" s="241"/>
      <c r="U308" s="13"/>
      <c r="V308" s="13"/>
      <c r="W308" s="13"/>
      <c r="X308" s="13"/>
      <c r="Y308" s="13"/>
      <c r="Z308" s="13"/>
      <c r="AA308" s="13"/>
      <c r="AB308" s="13"/>
      <c r="AC308" s="13"/>
      <c r="AD308" s="13"/>
      <c r="AE308" s="13"/>
      <c r="AT308" s="242" t="s">
        <v>163</v>
      </c>
      <c r="AU308" s="242" t="s">
        <v>81</v>
      </c>
      <c r="AV308" s="13" t="s">
        <v>79</v>
      </c>
      <c r="AW308" s="13" t="s">
        <v>33</v>
      </c>
      <c r="AX308" s="13" t="s">
        <v>72</v>
      </c>
      <c r="AY308" s="242" t="s">
        <v>152</v>
      </c>
    </row>
    <row r="309" s="14" customFormat="1">
      <c r="A309" s="14"/>
      <c r="B309" s="243"/>
      <c r="C309" s="244"/>
      <c r="D309" s="234" t="s">
        <v>163</v>
      </c>
      <c r="E309" s="245" t="s">
        <v>19</v>
      </c>
      <c r="F309" s="246" t="s">
        <v>213</v>
      </c>
      <c r="G309" s="244"/>
      <c r="H309" s="247">
        <v>10</v>
      </c>
      <c r="I309" s="248"/>
      <c r="J309" s="244"/>
      <c r="K309" s="244"/>
      <c r="L309" s="249"/>
      <c r="M309" s="250"/>
      <c r="N309" s="251"/>
      <c r="O309" s="251"/>
      <c r="P309" s="251"/>
      <c r="Q309" s="251"/>
      <c r="R309" s="251"/>
      <c r="S309" s="251"/>
      <c r="T309" s="252"/>
      <c r="U309" s="14"/>
      <c r="V309" s="14"/>
      <c r="W309" s="14"/>
      <c r="X309" s="14"/>
      <c r="Y309" s="14"/>
      <c r="Z309" s="14"/>
      <c r="AA309" s="14"/>
      <c r="AB309" s="14"/>
      <c r="AC309" s="14"/>
      <c r="AD309" s="14"/>
      <c r="AE309" s="14"/>
      <c r="AT309" s="253" t="s">
        <v>163</v>
      </c>
      <c r="AU309" s="253" t="s">
        <v>81</v>
      </c>
      <c r="AV309" s="14" t="s">
        <v>81</v>
      </c>
      <c r="AW309" s="14" t="s">
        <v>33</v>
      </c>
      <c r="AX309" s="14" t="s">
        <v>72</v>
      </c>
      <c r="AY309" s="253" t="s">
        <v>152</v>
      </c>
    </row>
    <row r="310" s="15" customFormat="1">
      <c r="A310" s="15"/>
      <c r="B310" s="254"/>
      <c r="C310" s="255"/>
      <c r="D310" s="234" t="s">
        <v>163</v>
      </c>
      <c r="E310" s="256" t="s">
        <v>19</v>
      </c>
      <c r="F310" s="257" t="s">
        <v>212</v>
      </c>
      <c r="G310" s="255"/>
      <c r="H310" s="258">
        <v>149</v>
      </c>
      <c r="I310" s="259"/>
      <c r="J310" s="255"/>
      <c r="K310" s="255"/>
      <c r="L310" s="260"/>
      <c r="M310" s="261"/>
      <c r="N310" s="262"/>
      <c r="O310" s="262"/>
      <c r="P310" s="262"/>
      <c r="Q310" s="262"/>
      <c r="R310" s="262"/>
      <c r="S310" s="262"/>
      <c r="T310" s="263"/>
      <c r="U310" s="15"/>
      <c r="V310" s="15"/>
      <c r="W310" s="15"/>
      <c r="X310" s="15"/>
      <c r="Y310" s="15"/>
      <c r="Z310" s="15"/>
      <c r="AA310" s="15"/>
      <c r="AB310" s="15"/>
      <c r="AC310" s="15"/>
      <c r="AD310" s="15"/>
      <c r="AE310" s="15"/>
      <c r="AT310" s="264" t="s">
        <v>163</v>
      </c>
      <c r="AU310" s="264" t="s">
        <v>81</v>
      </c>
      <c r="AV310" s="15" t="s">
        <v>159</v>
      </c>
      <c r="AW310" s="15" t="s">
        <v>33</v>
      </c>
      <c r="AX310" s="15" t="s">
        <v>79</v>
      </c>
      <c r="AY310" s="264" t="s">
        <v>152</v>
      </c>
    </row>
    <row r="311" s="2" customFormat="1" ht="16.5" customHeight="1">
      <c r="A311" s="40"/>
      <c r="B311" s="41"/>
      <c r="C311" s="265" t="s">
        <v>517</v>
      </c>
      <c r="D311" s="265" t="s">
        <v>298</v>
      </c>
      <c r="E311" s="266" t="s">
        <v>554</v>
      </c>
      <c r="F311" s="267" t="s">
        <v>555</v>
      </c>
      <c r="G311" s="268" t="s">
        <v>227</v>
      </c>
      <c r="H311" s="269">
        <v>79.456000000000003</v>
      </c>
      <c r="I311" s="270"/>
      <c r="J311" s="271">
        <f>ROUND(I311*H311,2)</f>
        <v>0</v>
      </c>
      <c r="K311" s="267" t="s">
        <v>158</v>
      </c>
      <c r="L311" s="272"/>
      <c r="M311" s="273" t="s">
        <v>19</v>
      </c>
      <c r="N311" s="274" t="s">
        <v>43</v>
      </c>
      <c r="O311" s="86"/>
      <c r="P311" s="223">
        <f>O311*H311</f>
        <v>0</v>
      </c>
      <c r="Q311" s="223">
        <v>0.080000000000000002</v>
      </c>
      <c r="R311" s="223">
        <f>Q311*H311</f>
        <v>6.3564800000000004</v>
      </c>
      <c r="S311" s="223">
        <v>0</v>
      </c>
      <c r="T311" s="224">
        <f>S311*H311</f>
        <v>0</v>
      </c>
      <c r="U311" s="40"/>
      <c r="V311" s="40"/>
      <c r="W311" s="40"/>
      <c r="X311" s="40"/>
      <c r="Y311" s="40"/>
      <c r="Z311" s="40"/>
      <c r="AA311" s="40"/>
      <c r="AB311" s="40"/>
      <c r="AC311" s="40"/>
      <c r="AD311" s="40"/>
      <c r="AE311" s="40"/>
      <c r="AR311" s="225" t="s">
        <v>199</v>
      </c>
      <c r="AT311" s="225" t="s">
        <v>298</v>
      </c>
      <c r="AU311" s="225" t="s">
        <v>81</v>
      </c>
      <c r="AY311" s="19" t="s">
        <v>152</v>
      </c>
      <c r="BE311" s="226">
        <f>IF(N311="základní",J311,0)</f>
        <v>0</v>
      </c>
      <c r="BF311" s="226">
        <f>IF(N311="snížená",J311,0)</f>
        <v>0</v>
      </c>
      <c r="BG311" s="226">
        <f>IF(N311="zákl. přenesená",J311,0)</f>
        <v>0</v>
      </c>
      <c r="BH311" s="226">
        <f>IF(N311="sníž. přenesená",J311,0)</f>
        <v>0</v>
      </c>
      <c r="BI311" s="226">
        <f>IF(N311="nulová",J311,0)</f>
        <v>0</v>
      </c>
      <c r="BJ311" s="19" t="s">
        <v>79</v>
      </c>
      <c r="BK311" s="226">
        <f>ROUND(I311*H311,2)</f>
        <v>0</v>
      </c>
      <c r="BL311" s="19" t="s">
        <v>159</v>
      </c>
      <c r="BM311" s="225" t="s">
        <v>556</v>
      </c>
    </row>
    <row r="312" s="14" customFormat="1">
      <c r="A312" s="14"/>
      <c r="B312" s="243"/>
      <c r="C312" s="244"/>
      <c r="D312" s="234" t="s">
        <v>163</v>
      </c>
      <c r="E312" s="245" t="s">
        <v>19</v>
      </c>
      <c r="F312" s="246" t="s">
        <v>1465</v>
      </c>
      <c r="G312" s="244"/>
      <c r="H312" s="247">
        <v>76.400000000000006</v>
      </c>
      <c r="I312" s="248"/>
      <c r="J312" s="244"/>
      <c r="K312" s="244"/>
      <c r="L312" s="249"/>
      <c r="M312" s="250"/>
      <c r="N312" s="251"/>
      <c r="O312" s="251"/>
      <c r="P312" s="251"/>
      <c r="Q312" s="251"/>
      <c r="R312" s="251"/>
      <c r="S312" s="251"/>
      <c r="T312" s="252"/>
      <c r="U312" s="14"/>
      <c r="V312" s="14"/>
      <c r="W312" s="14"/>
      <c r="X312" s="14"/>
      <c r="Y312" s="14"/>
      <c r="Z312" s="14"/>
      <c r="AA312" s="14"/>
      <c r="AB312" s="14"/>
      <c r="AC312" s="14"/>
      <c r="AD312" s="14"/>
      <c r="AE312" s="14"/>
      <c r="AT312" s="253" t="s">
        <v>163</v>
      </c>
      <c r="AU312" s="253" t="s">
        <v>81</v>
      </c>
      <c r="AV312" s="14" t="s">
        <v>81</v>
      </c>
      <c r="AW312" s="14" t="s">
        <v>33</v>
      </c>
      <c r="AX312" s="14" t="s">
        <v>79</v>
      </c>
      <c r="AY312" s="253" t="s">
        <v>152</v>
      </c>
    </row>
    <row r="313" s="14" customFormat="1">
      <c r="A313" s="14"/>
      <c r="B313" s="243"/>
      <c r="C313" s="244"/>
      <c r="D313" s="234" t="s">
        <v>163</v>
      </c>
      <c r="E313" s="244"/>
      <c r="F313" s="246" t="s">
        <v>1468</v>
      </c>
      <c r="G313" s="244"/>
      <c r="H313" s="247">
        <v>79.456000000000003</v>
      </c>
      <c r="I313" s="248"/>
      <c r="J313" s="244"/>
      <c r="K313" s="244"/>
      <c r="L313" s="249"/>
      <c r="M313" s="250"/>
      <c r="N313" s="251"/>
      <c r="O313" s="251"/>
      <c r="P313" s="251"/>
      <c r="Q313" s="251"/>
      <c r="R313" s="251"/>
      <c r="S313" s="251"/>
      <c r="T313" s="252"/>
      <c r="U313" s="14"/>
      <c r="V313" s="14"/>
      <c r="W313" s="14"/>
      <c r="X313" s="14"/>
      <c r="Y313" s="14"/>
      <c r="Z313" s="14"/>
      <c r="AA313" s="14"/>
      <c r="AB313" s="14"/>
      <c r="AC313" s="14"/>
      <c r="AD313" s="14"/>
      <c r="AE313" s="14"/>
      <c r="AT313" s="253" t="s">
        <v>163</v>
      </c>
      <c r="AU313" s="253" t="s">
        <v>81</v>
      </c>
      <c r="AV313" s="14" t="s">
        <v>81</v>
      </c>
      <c r="AW313" s="14" t="s">
        <v>4</v>
      </c>
      <c r="AX313" s="14" t="s">
        <v>79</v>
      </c>
      <c r="AY313" s="253" t="s">
        <v>152</v>
      </c>
    </row>
    <row r="314" s="2" customFormat="1" ht="16.5" customHeight="1">
      <c r="A314" s="40"/>
      <c r="B314" s="41"/>
      <c r="C314" s="265" t="s">
        <v>523</v>
      </c>
      <c r="D314" s="265" t="s">
        <v>298</v>
      </c>
      <c r="E314" s="266" t="s">
        <v>559</v>
      </c>
      <c r="F314" s="267" t="s">
        <v>560</v>
      </c>
      <c r="G314" s="268" t="s">
        <v>227</v>
      </c>
      <c r="H314" s="269">
        <v>9.984</v>
      </c>
      <c r="I314" s="270"/>
      <c r="J314" s="271">
        <f>ROUND(I314*H314,2)</f>
        <v>0</v>
      </c>
      <c r="K314" s="267" t="s">
        <v>158</v>
      </c>
      <c r="L314" s="272"/>
      <c r="M314" s="273" t="s">
        <v>19</v>
      </c>
      <c r="N314" s="274" t="s">
        <v>43</v>
      </c>
      <c r="O314" s="86"/>
      <c r="P314" s="223">
        <f>O314*H314</f>
        <v>0</v>
      </c>
      <c r="Q314" s="223">
        <v>0.14000000000000001</v>
      </c>
      <c r="R314" s="223">
        <f>Q314*H314</f>
        <v>1.3977600000000001</v>
      </c>
      <c r="S314" s="223">
        <v>0</v>
      </c>
      <c r="T314" s="224">
        <f>S314*H314</f>
        <v>0</v>
      </c>
      <c r="U314" s="40"/>
      <c r="V314" s="40"/>
      <c r="W314" s="40"/>
      <c r="X314" s="40"/>
      <c r="Y314" s="40"/>
      <c r="Z314" s="40"/>
      <c r="AA314" s="40"/>
      <c r="AB314" s="40"/>
      <c r="AC314" s="40"/>
      <c r="AD314" s="40"/>
      <c r="AE314" s="40"/>
      <c r="AR314" s="225" t="s">
        <v>199</v>
      </c>
      <c r="AT314" s="225" t="s">
        <v>298</v>
      </c>
      <c r="AU314" s="225" t="s">
        <v>81</v>
      </c>
      <c r="AY314" s="19" t="s">
        <v>152</v>
      </c>
      <c r="BE314" s="226">
        <f>IF(N314="základní",J314,0)</f>
        <v>0</v>
      </c>
      <c r="BF314" s="226">
        <f>IF(N314="snížená",J314,0)</f>
        <v>0</v>
      </c>
      <c r="BG314" s="226">
        <f>IF(N314="zákl. přenesená",J314,0)</f>
        <v>0</v>
      </c>
      <c r="BH314" s="226">
        <f>IF(N314="sníž. přenesená",J314,0)</f>
        <v>0</v>
      </c>
      <c r="BI314" s="226">
        <f>IF(N314="nulová",J314,0)</f>
        <v>0</v>
      </c>
      <c r="BJ314" s="19" t="s">
        <v>79</v>
      </c>
      <c r="BK314" s="226">
        <f>ROUND(I314*H314,2)</f>
        <v>0</v>
      </c>
      <c r="BL314" s="19" t="s">
        <v>159</v>
      </c>
      <c r="BM314" s="225" t="s">
        <v>561</v>
      </c>
    </row>
    <row r="315" s="14" customFormat="1">
      <c r="A315" s="14"/>
      <c r="B315" s="243"/>
      <c r="C315" s="244"/>
      <c r="D315" s="234" t="s">
        <v>163</v>
      </c>
      <c r="E315" s="245" t="s">
        <v>19</v>
      </c>
      <c r="F315" s="246" t="s">
        <v>1466</v>
      </c>
      <c r="G315" s="244"/>
      <c r="H315" s="247">
        <v>9.5999999999999996</v>
      </c>
      <c r="I315" s="248"/>
      <c r="J315" s="244"/>
      <c r="K315" s="244"/>
      <c r="L315" s="249"/>
      <c r="M315" s="250"/>
      <c r="N315" s="251"/>
      <c r="O315" s="251"/>
      <c r="P315" s="251"/>
      <c r="Q315" s="251"/>
      <c r="R315" s="251"/>
      <c r="S315" s="251"/>
      <c r="T315" s="252"/>
      <c r="U315" s="14"/>
      <c r="V315" s="14"/>
      <c r="W315" s="14"/>
      <c r="X315" s="14"/>
      <c r="Y315" s="14"/>
      <c r="Z315" s="14"/>
      <c r="AA315" s="14"/>
      <c r="AB315" s="14"/>
      <c r="AC315" s="14"/>
      <c r="AD315" s="14"/>
      <c r="AE315" s="14"/>
      <c r="AT315" s="253" t="s">
        <v>163</v>
      </c>
      <c r="AU315" s="253" t="s">
        <v>81</v>
      </c>
      <c r="AV315" s="14" t="s">
        <v>81</v>
      </c>
      <c r="AW315" s="14" t="s">
        <v>33</v>
      </c>
      <c r="AX315" s="14" t="s">
        <v>79</v>
      </c>
      <c r="AY315" s="253" t="s">
        <v>152</v>
      </c>
    </row>
    <row r="316" s="14" customFormat="1">
      <c r="A316" s="14"/>
      <c r="B316" s="243"/>
      <c r="C316" s="244"/>
      <c r="D316" s="234" t="s">
        <v>163</v>
      </c>
      <c r="E316" s="244"/>
      <c r="F316" s="246" t="s">
        <v>1469</v>
      </c>
      <c r="G316" s="244"/>
      <c r="H316" s="247">
        <v>9.984</v>
      </c>
      <c r="I316" s="248"/>
      <c r="J316" s="244"/>
      <c r="K316" s="244"/>
      <c r="L316" s="249"/>
      <c r="M316" s="250"/>
      <c r="N316" s="251"/>
      <c r="O316" s="251"/>
      <c r="P316" s="251"/>
      <c r="Q316" s="251"/>
      <c r="R316" s="251"/>
      <c r="S316" s="251"/>
      <c r="T316" s="252"/>
      <c r="U316" s="14"/>
      <c r="V316" s="14"/>
      <c r="W316" s="14"/>
      <c r="X316" s="14"/>
      <c r="Y316" s="14"/>
      <c r="Z316" s="14"/>
      <c r="AA316" s="14"/>
      <c r="AB316" s="14"/>
      <c r="AC316" s="14"/>
      <c r="AD316" s="14"/>
      <c r="AE316" s="14"/>
      <c r="AT316" s="253" t="s">
        <v>163</v>
      </c>
      <c r="AU316" s="253" t="s">
        <v>81</v>
      </c>
      <c r="AV316" s="14" t="s">
        <v>81</v>
      </c>
      <c r="AW316" s="14" t="s">
        <v>4</v>
      </c>
      <c r="AX316" s="14" t="s">
        <v>79</v>
      </c>
      <c r="AY316" s="253" t="s">
        <v>152</v>
      </c>
    </row>
    <row r="317" s="2" customFormat="1" ht="16.5" customHeight="1">
      <c r="A317" s="40"/>
      <c r="B317" s="41"/>
      <c r="C317" s="265" t="s">
        <v>528</v>
      </c>
      <c r="D317" s="265" t="s">
        <v>298</v>
      </c>
      <c r="E317" s="266" t="s">
        <v>564</v>
      </c>
      <c r="F317" s="267" t="s">
        <v>565</v>
      </c>
      <c r="G317" s="268" t="s">
        <v>227</v>
      </c>
      <c r="H317" s="269">
        <v>50.960000000000001</v>
      </c>
      <c r="I317" s="270"/>
      <c r="J317" s="271">
        <f>ROUND(I317*H317,2)</f>
        <v>0</v>
      </c>
      <c r="K317" s="267" t="s">
        <v>158</v>
      </c>
      <c r="L317" s="272"/>
      <c r="M317" s="273" t="s">
        <v>19</v>
      </c>
      <c r="N317" s="274" t="s">
        <v>43</v>
      </c>
      <c r="O317" s="86"/>
      <c r="P317" s="223">
        <f>O317*H317</f>
        <v>0</v>
      </c>
      <c r="Q317" s="223">
        <v>0.055</v>
      </c>
      <c r="R317" s="223">
        <f>Q317*H317</f>
        <v>2.8028</v>
      </c>
      <c r="S317" s="223">
        <v>0</v>
      </c>
      <c r="T317" s="224">
        <f>S317*H317</f>
        <v>0</v>
      </c>
      <c r="U317" s="40"/>
      <c r="V317" s="40"/>
      <c r="W317" s="40"/>
      <c r="X317" s="40"/>
      <c r="Y317" s="40"/>
      <c r="Z317" s="40"/>
      <c r="AA317" s="40"/>
      <c r="AB317" s="40"/>
      <c r="AC317" s="40"/>
      <c r="AD317" s="40"/>
      <c r="AE317" s="40"/>
      <c r="AR317" s="225" t="s">
        <v>199</v>
      </c>
      <c r="AT317" s="225" t="s">
        <v>298</v>
      </c>
      <c r="AU317" s="225" t="s">
        <v>81</v>
      </c>
      <c r="AY317" s="19" t="s">
        <v>152</v>
      </c>
      <c r="BE317" s="226">
        <f>IF(N317="základní",J317,0)</f>
        <v>0</v>
      </c>
      <c r="BF317" s="226">
        <f>IF(N317="snížená",J317,0)</f>
        <v>0</v>
      </c>
      <c r="BG317" s="226">
        <f>IF(N317="zákl. přenesená",J317,0)</f>
        <v>0</v>
      </c>
      <c r="BH317" s="226">
        <f>IF(N317="sníž. přenesená",J317,0)</f>
        <v>0</v>
      </c>
      <c r="BI317" s="226">
        <f>IF(N317="nulová",J317,0)</f>
        <v>0</v>
      </c>
      <c r="BJ317" s="19" t="s">
        <v>79</v>
      </c>
      <c r="BK317" s="226">
        <f>ROUND(I317*H317,2)</f>
        <v>0</v>
      </c>
      <c r="BL317" s="19" t="s">
        <v>159</v>
      </c>
      <c r="BM317" s="225" t="s">
        <v>566</v>
      </c>
    </row>
    <row r="318" s="14" customFormat="1">
      <c r="A318" s="14"/>
      <c r="B318" s="243"/>
      <c r="C318" s="244"/>
      <c r="D318" s="234" t="s">
        <v>163</v>
      </c>
      <c r="E318" s="245" t="s">
        <v>19</v>
      </c>
      <c r="F318" s="246" t="s">
        <v>423</v>
      </c>
      <c r="G318" s="244"/>
      <c r="H318" s="247">
        <v>49</v>
      </c>
      <c r="I318" s="248"/>
      <c r="J318" s="244"/>
      <c r="K318" s="244"/>
      <c r="L318" s="249"/>
      <c r="M318" s="250"/>
      <c r="N318" s="251"/>
      <c r="O318" s="251"/>
      <c r="P318" s="251"/>
      <c r="Q318" s="251"/>
      <c r="R318" s="251"/>
      <c r="S318" s="251"/>
      <c r="T318" s="252"/>
      <c r="U318" s="14"/>
      <c r="V318" s="14"/>
      <c r="W318" s="14"/>
      <c r="X318" s="14"/>
      <c r="Y318" s="14"/>
      <c r="Z318" s="14"/>
      <c r="AA318" s="14"/>
      <c r="AB318" s="14"/>
      <c r="AC318" s="14"/>
      <c r="AD318" s="14"/>
      <c r="AE318" s="14"/>
      <c r="AT318" s="253" t="s">
        <v>163</v>
      </c>
      <c r="AU318" s="253" t="s">
        <v>81</v>
      </c>
      <c r="AV318" s="14" t="s">
        <v>81</v>
      </c>
      <c r="AW318" s="14" t="s">
        <v>33</v>
      </c>
      <c r="AX318" s="14" t="s">
        <v>79</v>
      </c>
      <c r="AY318" s="253" t="s">
        <v>152</v>
      </c>
    </row>
    <row r="319" s="14" customFormat="1">
      <c r="A319" s="14"/>
      <c r="B319" s="243"/>
      <c r="C319" s="244"/>
      <c r="D319" s="234" t="s">
        <v>163</v>
      </c>
      <c r="E319" s="244"/>
      <c r="F319" s="246" t="s">
        <v>1470</v>
      </c>
      <c r="G319" s="244"/>
      <c r="H319" s="247">
        <v>50.960000000000001</v>
      </c>
      <c r="I319" s="248"/>
      <c r="J319" s="244"/>
      <c r="K319" s="244"/>
      <c r="L319" s="249"/>
      <c r="M319" s="250"/>
      <c r="N319" s="251"/>
      <c r="O319" s="251"/>
      <c r="P319" s="251"/>
      <c r="Q319" s="251"/>
      <c r="R319" s="251"/>
      <c r="S319" s="251"/>
      <c r="T319" s="252"/>
      <c r="U319" s="14"/>
      <c r="V319" s="14"/>
      <c r="W319" s="14"/>
      <c r="X319" s="14"/>
      <c r="Y319" s="14"/>
      <c r="Z319" s="14"/>
      <c r="AA319" s="14"/>
      <c r="AB319" s="14"/>
      <c r="AC319" s="14"/>
      <c r="AD319" s="14"/>
      <c r="AE319" s="14"/>
      <c r="AT319" s="253" t="s">
        <v>163</v>
      </c>
      <c r="AU319" s="253" t="s">
        <v>81</v>
      </c>
      <c r="AV319" s="14" t="s">
        <v>81</v>
      </c>
      <c r="AW319" s="14" t="s">
        <v>4</v>
      </c>
      <c r="AX319" s="14" t="s">
        <v>79</v>
      </c>
      <c r="AY319" s="253" t="s">
        <v>152</v>
      </c>
    </row>
    <row r="320" s="2" customFormat="1" ht="16.5" customHeight="1">
      <c r="A320" s="40"/>
      <c r="B320" s="41"/>
      <c r="C320" s="265" t="s">
        <v>533</v>
      </c>
      <c r="D320" s="265" t="s">
        <v>298</v>
      </c>
      <c r="E320" s="266" t="s">
        <v>569</v>
      </c>
      <c r="F320" s="267" t="s">
        <v>570</v>
      </c>
      <c r="G320" s="268" t="s">
        <v>227</v>
      </c>
      <c r="H320" s="269">
        <v>4.1600000000000001</v>
      </c>
      <c r="I320" s="270"/>
      <c r="J320" s="271">
        <f>ROUND(I320*H320,2)</f>
        <v>0</v>
      </c>
      <c r="K320" s="267" t="s">
        <v>158</v>
      </c>
      <c r="L320" s="272"/>
      <c r="M320" s="273" t="s">
        <v>19</v>
      </c>
      <c r="N320" s="274" t="s">
        <v>43</v>
      </c>
      <c r="O320" s="86"/>
      <c r="P320" s="223">
        <f>O320*H320</f>
        <v>0</v>
      </c>
      <c r="Q320" s="223">
        <v>0.065670000000000006</v>
      </c>
      <c r="R320" s="223">
        <f>Q320*H320</f>
        <v>0.27318720000000002</v>
      </c>
      <c r="S320" s="223">
        <v>0</v>
      </c>
      <c r="T320" s="224">
        <f>S320*H320</f>
        <v>0</v>
      </c>
      <c r="U320" s="40"/>
      <c r="V320" s="40"/>
      <c r="W320" s="40"/>
      <c r="X320" s="40"/>
      <c r="Y320" s="40"/>
      <c r="Z320" s="40"/>
      <c r="AA320" s="40"/>
      <c r="AB320" s="40"/>
      <c r="AC320" s="40"/>
      <c r="AD320" s="40"/>
      <c r="AE320" s="40"/>
      <c r="AR320" s="225" t="s">
        <v>199</v>
      </c>
      <c r="AT320" s="225" t="s">
        <v>298</v>
      </c>
      <c r="AU320" s="225" t="s">
        <v>81</v>
      </c>
      <c r="AY320" s="19" t="s">
        <v>152</v>
      </c>
      <c r="BE320" s="226">
        <f>IF(N320="základní",J320,0)</f>
        <v>0</v>
      </c>
      <c r="BF320" s="226">
        <f>IF(N320="snížená",J320,0)</f>
        <v>0</v>
      </c>
      <c r="BG320" s="226">
        <f>IF(N320="zákl. přenesená",J320,0)</f>
        <v>0</v>
      </c>
      <c r="BH320" s="226">
        <f>IF(N320="sníž. přenesená",J320,0)</f>
        <v>0</v>
      </c>
      <c r="BI320" s="226">
        <f>IF(N320="nulová",J320,0)</f>
        <v>0</v>
      </c>
      <c r="BJ320" s="19" t="s">
        <v>79</v>
      </c>
      <c r="BK320" s="226">
        <f>ROUND(I320*H320,2)</f>
        <v>0</v>
      </c>
      <c r="BL320" s="19" t="s">
        <v>159</v>
      </c>
      <c r="BM320" s="225" t="s">
        <v>571</v>
      </c>
    </row>
    <row r="321" s="14" customFormat="1">
      <c r="A321" s="14"/>
      <c r="B321" s="243"/>
      <c r="C321" s="244"/>
      <c r="D321" s="234" t="s">
        <v>163</v>
      </c>
      <c r="E321" s="245" t="s">
        <v>19</v>
      </c>
      <c r="F321" s="246" t="s">
        <v>1467</v>
      </c>
      <c r="G321" s="244"/>
      <c r="H321" s="247">
        <v>4</v>
      </c>
      <c r="I321" s="248"/>
      <c r="J321" s="244"/>
      <c r="K321" s="244"/>
      <c r="L321" s="249"/>
      <c r="M321" s="250"/>
      <c r="N321" s="251"/>
      <c r="O321" s="251"/>
      <c r="P321" s="251"/>
      <c r="Q321" s="251"/>
      <c r="R321" s="251"/>
      <c r="S321" s="251"/>
      <c r="T321" s="252"/>
      <c r="U321" s="14"/>
      <c r="V321" s="14"/>
      <c r="W321" s="14"/>
      <c r="X321" s="14"/>
      <c r="Y321" s="14"/>
      <c r="Z321" s="14"/>
      <c r="AA321" s="14"/>
      <c r="AB321" s="14"/>
      <c r="AC321" s="14"/>
      <c r="AD321" s="14"/>
      <c r="AE321" s="14"/>
      <c r="AT321" s="253" t="s">
        <v>163</v>
      </c>
      <c r="AU321" s="253" t="s">
        <v>81</v>
      </c>
      <c r="AV321" s="14" t="s">
        <v>81</v>
      </c>
      <c r="AW321" s="14" t="s">
        <v>33</v>
      </c>
      <c r="AX321" s="14" t="s">
        <v>79</v>
      </c>
      <c r="AY321" s="253" t="s">
        <v>152</v>
      </c>
    </row>
    <row r="322" s="14" customFormat="1">
      <c r="A322" s="14"/>
      <c r="B322" s="243"/>
      <c r="C322" s="244"/>
      <c r="D322" s="234" t="s">
        <v>163</v>
      </c>
      <c r="E322" s="244"/>
      <c r="F322" s="246" t="s">
        <v>1471</v>
      </c>
      <c r="G322" s="244"/>
      <c r="H322" s="247">
        <v>4.1600000000000001</v>
      </c>
      <c r="I322" s="248"/>
      <c r="J322" s="244"/>
      <c r="K322" s="244"/>
      <c r="L322" s="249"/>
      <c r="M322" s="250"/>
      <c r="N322" s="251"/>
      <c r="O322" s="251"/>
      <c r="P322" s="251"/>
      <c r="Q322" s="251"/>
      <c r="R322" s="251"/>
      <c r="S322" s="251"/>
      <c r="T322" s="252"/>
      <c r="U322" s="14"/>
      <c r="V322" s="14"/>
      <c r="W322" s="14"/>
      <c r="X322" s="14"/>
      <c r="Y322" s="14"/>
      <c r="Z322" s="14"/>
      <c r="AA322" s="14"/>
      <c r="AB322" s="14"/>
      <c r="AC322" s="14"/>
      <c r="AD322" s="14"/>
      <c r="AE322" s="14"/>
      <c r="AT322" s="253" t="s">
        <v>163</v>
      </c>
      <c r="AU322" s="253" t="s">
        <v>81</v>
      </c>
      <c r="AV322" s="14" t="s">
        <v>81</v>
      </c>
      <c r="AW322" s="14" t="s">
        <v>4</v>
      </c>
      <c r="AX322" s="14" t="s">
        <v>79</v>
      </c>
      <c r="AY322" s="253" t="s">
        <v>152</v>
      </c>
    </row>
    <row r="323" s="2" customFormat="1" ht="16.5" customHeight="1">
      <c r="A323" s="40"/>
      <c r="B323" s="41"/>
      <c r="C323" s="265" t="s">
        <v>540</v>
      </c>
      <c r="D323" s="265" t="s">
        <v>298</v>
      </c>
      <c r="E323" s="266" t="s">
        <v>574</v>
      </c>
      <c r="F323" s="267" t="s">
        <v>575</v>
      </c>
      <c r="G323" s="268" t="s">
        <v>227</v>
      </c>
      <c r="H323" s="269">
        <v>10.4</v>
      </c>
      <c r="I323" s="270"/>
      <c r="J323" s="271">
        <f>ROUND(I323*H323,2)</f>
        <v>0</v>
      </c>
      <c r="K323" s="267" t="s">
        <v>158</v>
      </c>
      <c r="L323" s="272"/>
      <c r="M323" s="273" t="s">
        <v>19</v>
      </c>
      <c r="N323" s="274" t="s">
        <v>43</v>
      </c>
      <c r="O323" s="86"/>
      <c r="P323" s="223">
        <f>O323*H323</f>
        <v>0</v>
      </c>
      <c r="Q323" s="223">
        <v>0.056000000000000001</v>
      </c>
      <c r="R323" s="223">
        <f>Q323*H323</f>
        <v>0.58240000000000003</v>
      </c>
      <c r="S323" s="223">
        <v>0</v>
      </c>
      <c r="T323" s="224">
        <f>S323*H323</f>
        <v>0</v>
      </c>
      <c r="U323" s="40"/>
      <c r="V323" s="40"/>
      <c r="W323" s="40"/>
      <c r="X323" s="40"/>
      <c r="Y323" s="40"/>
      <c r="Z323" s="40"/>
      <c r="AA323" s="40"/>
      <c r="AB323" s="40"/>
      <c r="AC323" s="40"/>
      <c r="AD323" s="40"/>
      <c r="AE323" s="40"/>
      <c r="AR323" s="225" t="s">
        <v>199</v>
      </c>
      <c r="AT323" s="225" t="s">
        <v>298</v>
      </c>
      <c r="AU323" s="225" t="s">
        <v>81</v>
      </c>
      <c r="AY323" s="19" t="s">
        <v>152</v>
      </c>
      <c r="BE323" s="226">
        <f>IF(N323="základní",J323,0)</f>
        <v>0</v>
      </c>
      <c r="BF323" s="226">
        <f>IF(N323="snížená",J323,0)</f>
        <v>0</v>
      </c>
      <c r="BG323" s="226">
        <f>IF(N323="zákl. přenesená",J323,0)</f>
        <v>0</v>
      </c>
      <c r="BH323" s="226">
        <f>IF(N323="sníž. přenesená",J323,0)</f>
        <v>0</v>
      </c>
      <c r="BI323" s="226">
        <f>IF(N323="nulová",J323,0)</f>
        <v>0</v>
      </c>
      <c r="BJ323" s="19" t="s">
        <v>79</v>
      </c>
      <c r="BK323" s="226">
        <f>ROUND(I323*H323,2)</f>
        <v>0</v>
      </c>
      <c r="BL323" s="19" t="s">
        <v>159</v>
      </c>
      <c r="BM323" s="225" t="s">
        <v>576</v>
      </c>
    </row>
    <row r="324" s="14" customFormat="1">
      <c r="A324" s="14"/>
      <c r="B324" s="243"/>
      <c r="C324" s="244"/>
      <c r="D324" s="234" t="s">
        <v>163</v>
      </c>
      <c r="E324" s="245" t="s">
        <v>19</v>
      </c>
      <c r="F324" s="246" t="s">
        <v>213</v>
      </c>
      <c r="G324" s="244"/>
      <c r="H324" s="247">
        <v>10</v>
      </c>
      <c r="I324" s="248"/>
      <c r="J324" s="244"/>
      <c r="K324" s="244"/>
      <c r="L324" s="249"/>
      <c r="M324" s="250"/>
      <c r="N324" s="251"/>
      <c r="O324" s="251"/>
      <c r="P324" s="251"/>
      <c r="Q324" s="251"/>
      <c r="R324" s="251"/>
      <c r="S324" s="251"/>
      <c r="T324" s="252"/>
      <c r="U324" s="14"/>
      <c r="V324" s="14"/>
      <c r="W324" s="14"/>
      <c r="X324" s="14"/>
      <c r="Y324" s="14"/>
      <c r="Z324" s="14"/>
      <c r="AA324" s="14"/>
      <c r="AB324" s="14"/>
      <c r="AC324" s="14"/>
      <c r="AD324" s="14"/>
      <c r="AE324" s="14"/>
      <c r="AT324" s="253" t="s">
        <v>163</v>
      </c>
      <c r="AU324" s="253" t="s">
        <v>81</v>
      </c>
      <c r="AV324" s="14" t="s">
        <v>81</v>
      </c>
      <c r="AW324" s="14" t="s">
        <v>33</v>
      </c>
      <c r="AX324" s="14" t="s">
        <v>79</v>
      </c>
      <c r="AY324" s="253" t="s">
        <v>152</v>
      </c>
    </row>
    <row r="325" s="14" customFormat="1">
      <c r="A325" s="14"/>
      <c r="B325" s="243"/>
      <c r="C325" s="244"/>
      <c r="D325" s="234" t="s">
        <v>163</v>
      </c>
      <c r="E325" s="244"/>
      <c r="F325" s="246" t="s">
        <v>1472</v>
      </c>
      <c r="G325" s="244"/>
      <c r="H325" s="247">
        <v>10.4</v>
      </c>
      <c r="I325" s="248"/>
      <c r="J325" s="244"/>
      <c r="K325" s="244"/>
      <c r="L325" s="249"/>
      <c r="M325" s="250"/>
      <c r="N325" s="251"/>
      <c r="O325" s="251"/>
      <c r="P325" s="251"/>
      <c r="Q325" s="251"/>
      <c r="R325" s="251"/>
      <c r="S325" s="251"/>
      <c r="T325" s="252"/>
      <c r="U325" s="14"/>
      <c r="V325" s="14"/>
      <c r="W325" s="14"/>
      <c r="X325" s="14"/>
      <c r="Y325" s="14"/>
      <c r="Z325" s="14"/>
      <c r="AA325" s="14"/>
      <c r="AB325" s="14"/>
      <c r="AC325" s="14"/>
      <c r="AD325" s="14"/>
      <c r="AE325" s="14"/>
      <c r="AT325" s="253" t="s">
        <v>163</v>
      </c>
      <c r="AU325" s="253" t="s">
        <v>81</v>
      </c>
      <c r="AV325" s="14" t="s">
        <v>81</v>
      </c>
      <c r="AW325" s="14" t="s">
        <v>4</v>
      </c>
      <c r="AX325" s="14" t="s">
        <v>79</v>
      </c>
      <c r="AY325" s="253" t="s">
        <v>152</v>
      </c>
    </row>
    <row r="326" s="12" customFormat="1" ht="22.8" customHeight="1">
      <c r="A326" s="12"/>
      <c r="B326" s="198"/>
      <c r="C326" s="199"/>
      <c r="D326" s="200" t="s">
        <v>71</v>
      </c>
      <c r="E326" s="212" t="s">
        <v>599</v>
      </c>
      <c r="F326" s="212" t="s">
        <v>600</v>
      </c>
      <c r="G326" s="199"/>
      <c r="H326" s="199"/>
      <c r="I326" s="202"/>
      <c r="J326" s="213">
        <f>BK326</f>
        <v>0</v>
      </c>
      <c r="K326" s="199"/>
      <c r="L326" s="204"/>
      <c r="M326" s="205"/>
      <c r="N326" s="206"/>
      <c r="O326" s="206"/>
      <c r="P326" s="207">
        <f>SUM(P327:P341)</f>
        <v>0</v>
      </c>
      <c r="Q326" s="206"/>
      <c r="R326" s="207">
        <f>SUM(R327:R341)</f>
        <v>0</v>
      </c>
      <c r="S326" s="206"/>
      <c r="T326" s="208">
        <f>SUM(T327:T341)</f>
        <v>0</v>
      </c>
      <c r="U326" s="12"/>
      <c r="V326" s="12"/>
      <c r="W326" s="12"/>
      <c r="X326" s="12"/>
      <c r="Y326" s="12"/>
      <c r="Z326" s="12"/>
      <c r="AA326" s="12"/>
      <c r="AB326" s="12"/>
      <c r="AC326" s="12"/>
      <c r="AD326" s="12"/>
      <c r="AE326" s="12"/>
      <c r="AR326" s="209" t="s">
        <v>79</v>
      </c>
      <c r="AT326" s="210" t="s">
        <v>71</v>
      </c>
      <c r="AU326" s="210" t="s">
        <v>79</v>
      </c>
      <c r="AY326" s="209" t="s">
        <v>152</v>
      </c>
      <c r="BK326" s="211">
        <f>SUM(BK327:BK341)</f>
        <v>0</v>
      </c>
    </row>
    <row r="327" s="2" customFormat="1" ht="24.15" customHeight="1">
      <c r="A327" s="40"/>
      <c r="B327" s="41"/>
      <c r="C327" s="214" t="s">
        <v>553</v>
      </c>
      <c r="D327" s="214" t="s">
        <v>154</v>
      </c>
      <c r="E327" s="215" t="s">
        <v>602</v>
      </c>
      <c r="F327" s="216" t="s">
        <v>603</v>
      </c>
      <c r="G327" s="217" t="s">
        <v>282</v>
      </c>
      <c r="H327" s="218">
        <v>130.90000000000001</v>
      </c>
      <c r="I327" s="219"/>
      <c r="J327" s="220">
        <f>ROUND(I327*H327,2)</f>
        <v>0</v>
      </c>
      <c r="K327" s="216" t="s">
        <v>158</v>
      </c>
      <c r="L327" s="46"/>
      <c r="M327" s="221" t="s">
        <v>19</v>
      </c>
      <c r="N327" s="222" t="s">
        <v>43</v>
      </c>
      <c r="O327" s="86"/>
      <c r="P327" s="223">
        <f>O327*H327</f>
        <v>0</v>
      </c>
      <c r="Q327" s="223">
        <v>0</v>
      </c>
      <c r="R327" s="223">
        <f>Q327*H327</f>
        <v>0</v>
      </c>
      <c r="S327" s="223">
        <v>0</v>
      </c>
      <c r="T327" s="224">
        <f>S327*H327</f>
        <v>0</v>
      </c>
      <c r="U327" s="40"/>
      <c r="V327" s="40"/>
      <c r="W327" s="40"/>
      <c r="X327" s="40"/>
      <c r="Y327" s="40"/>
      <c r="Z327" s="40"/>
      <c r="AA327" s="40"/>
      <c r="AB327" s="40"/>
      <c r="AC327" s="40"/>
      <c r="AD327" s="40"/>
      <c r="AE327" s="40"/>
      <c r="AR327" s="225" t="s">
        <v>159</v>
      </c>
      <c r="AT327" s="225" t="s">
        <v>154</v>
      </c>
      <c r="AU327" s="225" t="s">
        <v>81</v>
      </c>
      <c r="AY327" s="19" t="s">
        <v>152</v>
      </c>
      <c r="BE327" s="226">
        <f>IF(N327="základní",J327,0)</f>
        <v>0</v>
      </c>
      <c r="BF327" s="226">
        <f>IF(N327="snížená",J327,0)</f>
        <v>0</v>
      </c>
      <c r="BG327" s="226">
        <f>IF(N327="zákl. přenesená",J327,0)</f>
        <v>0</v>
      </c>
      <c r="BH327" s="226">
        <f>IF(N327="sníž. přenesená",J327,0)</f>
        <v>0</v>
      </c>
      <c r="BI327" s="226">
        <f>IF(N327="nulová",J327,0)</f>
        <v>0</v>
      </c>
      <c r="BJ327" s="19" t="s">
        <v>79</v>
      </c>
      <c r="BK327" s="226">
        <f>ROUND(I327*H327,2)</f>
        <v>0</v>
      </c>
      <c r="BL327" s="19" t="s">
        <v>159</v>
      </c>
      <c r="BM327" s="225" t="s">
        <v>604</v>
      </c>
    </row>
    <row r="328" s="2" customFormat="1">
      <c r="A328" s="40"/>
      <c r="B328" s="41"/>
      <c r="C328" s="42"/>
      <c r="D328" s="227" t="s">
        <v>161</v>
      </c>
      <c r="E328" s="42"/>
      <c r="F328" s="228" t="s">
        <v>605</v>
      </c>
      <c r="G328" s="42"/>
      <c r="H328" s="42"/>
      <c r="I328" s="229"/>
      <c r="J328" s="42"/>
      <c r="K328" s="42"/>
      <c r="L328" s="46"/>
      <c r="M328" s="230"/>
      <c r="N328" s="231"/>
      <c r="O328" s="86"/>
      <c r="P328" s="86"/>
      <c r="Q328" s="86"/>
      <c r="R328" s="86"/>
      <c r="S328" s="86"/>
      <c r="T328" s="87"/>
      <c r="U328" s="40"/>
      <c r="V328" s="40"/>
      <c r="W328" s="40"/>
      <c r="X328" s="40"/>
      <c r="Y328" s="40"/>
      <c r="Z328" s="40"/>
      <c r="AA328" s="40"/>
      <c r="AB328" s="40"/>
      <c r="AC328" s="40"/>
      <c r="AD328" s="40"/>
      <c r="AE328" s="40"/>
      <c r="AT328" s="19" t="s">
        <v>161</v>
      </c>
      <c r="AU328" s="19" t="s">
        <v>81</v>
      </c>
    </row>
    <row r="329" s="14" customFormat="1">
      <c r="A329" s="14"/>
      <c r="B329" s="243"/>
      <c r="C329" s="244"/>
      <c r="D329" s="234" t="s">
        <v>163</v>
      </c>
      <c r="E329" s="245" t="s">
        <v>19</v>
      </c>
      <c r="F329" s="246" t="s">
        <v>1473</v>
      </c>
      <c r="G329" s="244"/>
      <c r="H329" s="247">
        <v>130.90000000000001</v>
      </c>
      <c r="I329" s="248"/>
      <c r="J329" s="244"/>
      <c r="K329" s="244"/>
      <c r="L329" s="249"/>
      <c r="M329" s="250"/>
      <c r="N329" s="251"/>
      <c r="O329" s="251"/>
      <c r="P329" s="251"/>
      <c r="Q329" s="251"/>
      <c r="R329" s="251"/>
      <c r="S329" s="251"/>
      <c r="T329" s="252"/>
      <c r="U329" s="14"/>
      <c r="V329" s="14"/>
      <c r="W329" s="14"/>
      <c r="X329" s="14"/>
      <c r="Y329" s="14"/>
      <c r="Z329" s="14"/>
      <c r="AA329" s="14"/>
      <c r="AB329" s="14"/>
      <c r="AC329" s="14"/>
      <c r="AD329" s="14"/>
      <c r="AE329" s="14"/>
      <c r="AT329" s="253" t="s">
        <v>163</v>
      </c>
      <c r="AU329" s="253" t="s">
        <v>81</v>
      </c>
      <c r="AV329" s="14" t="s">
        <v>81</v>
      </c>
      <c r="AW329" s="14" t="s">
        <v>33</v>
      </c>
      <c r="AX329" s="14" t="s">
        <v>79</v>
      </c>
      <c r="AY329" s="253" t="s">
        <v>152</v>
      </c>
    </row>
    <row r="330" s="2" customFormat="1" ht="24.15" customHeight="1">
      <c r="A330" s="40"/>
      <c r="B330" s="41"/>
      <c r="C330" s="214" t="s">
        <v>558</v>
      </c>
      <c r="D330" s="214" t="s">
        <v>154</v>
      </c>
      <c r="E330" s="215" t="s">
        <v>611</v>
      </c>
      <c r="F330" s="216" t="s">
        <v>612</v>
      </c>
      <c r="G330" s="217" t="s">
        <v>282</v>
      </c>
      <c r="H330" s="218">
        <v>3141.5999999999999</v>
      </c>
      <c r="I330" s="219"/>
      <c r="J330" s="220">
        <f>ROUND(I330*H330,2)</f>
        <v>0</v>
      </c>
      <c r="K330" s="216" t="s">
        <v>158</v>
      </c>
      <c r="L330" s="46"/>
      <c r="M330" s="221" t="s">
        <v>19</v>
      </c>
      <c r="N330" s="222" t="s">
        <v>43</v>
      </c>
      <c r="O330" s="86"/>
      <c r="P330" s="223">
        <f>O330*H330</f>
        <v>0</v>
      </c>
      <c r="Q330" s="223">
        <v>0</v>
      </c>
      <c r="R330" s="223">
        <f>Q330*H330</f>
        <v>0</v>
      </c>
      <c r="S330" s="223">
        <v>0</v>
      </c>
      <c r="T330" s="224">
        <f>S330*H330</f>
        <v>0</v>
      </c>
      <c r="U330" s="40"/>
      <c r="V330" s="40"/>
      <c r="W330" s="40"/>
      <c r="X330" s="40"/>
      <c r="Y330" s="40"/>
      <c r="Z330" s="40"/>
      <c r="AA330" s="40"/>
      <c r="AB330" s="40"/>
      <c r="AC330" s="40"/>
      <c r="AD330" s="40"/>
      <c r="AE330" s="40"/>
      <c r="AR330" s="225" t="s">
        <v>159</v>
      </c>
      <c r="AT330" s="225" t="s">
        <v>154</v>
      </c>
      <c r="AU330" s="225" t="s">
        <v>81</v>
      </c>
      <c r="AY330" s="19" t="s">
        <v>152</v>
      </c>
      <c r="BE330" s="226">
        <f>IF(N330="základní",J330,0)</f>
        <v>0</v>
      </c>
      <c r="BF330" s="226">
        <f>IF(N330="snížená",J330,0)</f>
        <v>0</v>
      </c>
      <c r="BG330" s="226">
        <f>IF(N330="zákl. přenesená",J330,0)</f>
        <v>0</v>
      </c>
      <c r="BH330" s="226">
        <f>IF(N330="sníž. přenesená",J330,0)</f>
        <v>0</v>
      </c>
      <c r="BI330" s="226">
        <f>IF(N330="nulová",J330,0)</f>
        <v>0</v>
      </c>
      <c r="BJ330" s="19" t="s">
        <v>79</v>
      </c>
      <c r="BK330" s="226">
        <f>ROUND(I330*H330,2)</f>
        <v>0</v>
      </c>
      <c r="BL330" s="19" t="s">
        <v>159</v>
      </c>
      <c r="BM330" s="225" t="s">
        <v>613</v>
      </c>
    </row>
    <row r="331" s="2" customFormat="1">
      <c r="A331" s="40"/>
      <c r="B331" s="41"/>
      <c r="C331" s="42"/>
      <c r="D331" s="227" t="s">
        <v>161</v>
      </c>
      <c r="E331" s="42"/>
      <c r="F331" s="228" t="s">
        <v>614</v>
      </c>
      <c r="G331" s="42"/>
      <c r="H331" s="42"/>
      <c r="I331" s="229"/>
      <c r="J331" s="42"/>
      <c r="K331" s="42"/>
      <c r="L331" s="46"/>
      <c r="M331" s="230"/>
      <c r="N331" s="231"/>
      <c r="O331" s="86"/>
      <c r="P331" s="86"/>
      <c r="Q331" s="86"/>
      <c r="R331" s="86"/>
      <c r="S331" s="86"/>
      <c r="T331" s="87"/>
      <c r="U331" s="40"/>
      <c r="V331" s="40"/>
      <c r="W331" s="40"/>
      <c r="X331" s="40"/>
      <c r="Y331" s="40"/>
      <c r="Z331" s="40"/>
      <c r="AA331" s="40"/>
      <c r="AB331" s="40"/>
      <c r="AC331" s="40"/>
      <c r="AD331" s="40"/>
      <c r="AE331" s="40"/>
      <c r="AT331" s="19" t="s">
        <v>161</v>
      </c>
      <c r="AU331" s="19" t="s">
        <v>81</v>
      </c>
    </row>
    <row r="332" s="14" customFormat="1">
      <c r="A332" s="14"/>
      <c r="B332" s="243"/>
      <c r="C332" s="244"/>
      <c r="D332" s="234" t="s">
        <v>163</v>
      </c>
      <c r="E332" s="245" t="s">
        <v>19</v>
      </c>
      <c r="F332" s="246" t="s">
        <v>1474</v>
      </c>
      <c r="G332" s="244"/>
      <c r="H332" s="247">
        <v>3141.5999999999999</v>
      </c>
      <c r="I332" s="248"/>
      <c r="J332" s="244"/>
      <c r="K332" s="244"/>
      <c r="L332" s="249"/>
      <c r="M332" s="250"/>
      <c r="N332" s="251"/>
      <c r="O332" s="251"/>
      <c r="P332" s="251"/>
      <c r="Q332" s="251"/>
      <c r="R332" s="251"/>
      <c r="S332" s="251"/>
      <c r="T332" s="252"/>
      <c r="U332" s="14"/>
      <c r="V332" s="14"/>
      <c r="W332" s="14"/>
      <c r="X332" s="14"/>
      <c r="Y332" s="14"/>
      <c r="Z332" s="14"/>
      <c r="AA332" s="14"/>
      <c r="AB332" s="14"/>
      <c r="AC332" s="14"/>
      <c r="AD332" s="14"/>
      <c r="AE332" s="14"/>
      <c r="AT332" s="253" t="s">
        <v>163</v>
      </c>
      <c r="AU332" s="253" t="s">
        <v>81</v>
      </c>
      <c r="AV332" s="14" t="s">
        <v>81</v>
      </c>
      <c r="AW332" s="14" t="s">
        <v>33</v>
      </c>
      <c r="AX332" s="14" t="s">
        <v>79</v>
      </c>
      <c r="AY332" s="253" t="s">
        <v>152</v>
      </c>
    </row>
    <row r="333" s="2" customFormat="1" ht="16.5" customHeight="1">
      <c r="A333" s="40"/>
      <c r="B333" s="41"/>
      <c r="C333" s="214" t="s">
        <v>563</v>
      </c>
      <c r="D333" s="214" t="s">
        <v>154</v>
      </c>
      <c r="E333" s="215" t="s">
        <v>617</v>
      </c>
      <c r="F333" s="216" t="s">
        <v>618</v>
      </c>
      <c r="G333" s="217" t="s">
        <v>282</v>
      </c>
      <c r="H333" s="218">
        <v>130.90000000000001</v>
      </c>
      <c r="I333" s="219"/>
      <c r="J333" s="220">
        <f>ROUND(I333*H333,2)</f>
        <v>0</v>
      </c>
      <c r="K333" s="216" t="s">
        <v>158</v>
      </c>
      <c r="L333" s="46"/>
      <c r="M333" s="221" t="s">
        <v>19</v>
      </c>
      <c r="N333" s="222" t="s">
        <v>43</v>
      </c>
      <c r="O333" s="86"/>
      <c r="P333" s="223">
        <f>O333*H333</f>
        <v>0</v>
      </c>
      <c r="Q333" s="223">
        <v>0</v>
      </c>
      <c r="R333" s="223">
        <f>Q333*H333</f>
        <v>0</v>
      </c>
      <c r="S333" s="223">
        <v>0</v>
      </c>
      <c r="T333" s="224">
        <f>S333*H333</f>
        <v>0</v>
      </c>
      <c r="U333" s="40"/>
      <c r="V333" s="40"/>
      <c r="W333" s="40"/>
      <c r="X333" s="40"/>
      <c r="Y333" s="40"/>
      <c r="Z333" s="40"/>
      <c r="AA333" s="40"/>
      <c r="AB333" s="40"/>
      <c r="AC333" s="40"/>
      <c r="AD333" s="40"/>
      <c r="AE333" s="40"/>
      <c r="AR333" s="225" t="s">
        <v>159</v>
      </c>
      <c r="AT333" s="225" t="s">
        <v>154</v>
      </c>
      <c r="AU333" s="225" t="s">
        <v>81</v>
      </c>
      <c r="AY333" s="19" t="s">
        <v>152</v>
      </c>
      <c r="BE333" s="226">
        <f>IF(N333="základní",J333,0)</f>
        <v>0</v>
      </c>
      <c r="BF333" s="226">
        <f>IF(N333="snížená",J333,0)</f>
        <v>0</v>
      </c>
      <c r="BG333" s="226">
        <f>IF(N333="zákl. přenesená",J333,0)</f>
        <v>0</v>
      </c>
      <c r="BH333" s="226">
        <f>IF(N333="sníž. přenesená",J333,0)</f>
        <v>0</v>
      </c>
      <c r="BI333" s="226">
        <f>IF(N333="nulová",J333,0)</f>
        <v>0</v>
      </c>
      <c r="BJ333" s="19" t="s">
        <v>79</v>
      </c>
      <c r="BK333" s="226">
        <f>ROUND(I333*H333,2)</f>
        <v>0</v>
      </c>
      <c r="BL333" s="19" t="s">
        <v>159</v>
      </c>
      <c r="BM333" s="225" t="s">
        <v>619</v>
      </c>
    </row>
    <row r="334" s="2" customFormat="1">
      <c r="A334" s="40"/>
      <c r="B334" s="41"/>
      <c r="C334" s="42"/>
      <c r="D334" s="227" t="s">
        <v>161</v>
      </c>
      <c r="E334" s="42"/>
      <c r="F334" s="228" t="s">
        <v>620</v>
      </c>
      <c r="G334" s="42"/>
      <c r="H334" s="42"/>
      <c r="I334" s="229"/>
      <c r="J334" s="42"/>
      <c r="K334" s="42"/>
      <c r="L334" s="46"/>
      <c r="M334" s="230"/>
      <c r="N334" s="231"/>
      <c r="O334" s="86"/>
      <c r="P334" s="86"/>
      <c r="Q334" s="86"/>
      <c r="R334" s="86"/>
      <c r="S334" s="86"/>
      <c r="T334" s="87"/>
      <c r="U334" s="40"/>
      <c r="V334" s="40"/>
      <c r="W334" s="40"/>
      <c r="X334" s="40"/>
      <c r="Y334" s="40"/>
      <c r="Z334" s="40"/>
      <c r="AA334" s="40"/>
      <c r="AB334" s="40"/>
      <c r="AC334" s="40"/>
      <c r="AD334" s="40"/>
      <c r="AE334" s="40"/>
      <c r="AT334" s="19" t="s">
        <v>161</v>
      </c>
      <c r="AU334" s="19" t="s">
        <v>81</v>
      </c>
    </row>
    <row r="335" s="14" customFormat="1">
      <c r="A335" s="14"/>
      <c r="B335" s="243"/>
      <c r="C335" s="244"/>
      <c r="D335" s="234" t="s">
        <v>163</v>
      </c>
      <c r="E335" s="245" t="s">
        <v>19</v>
      </c>
      <c r="F335" s="246" t="s">
        <v>1473</v>
      </c>
      <c r="G335" s="244"/>
      <c r="H335" s="247">
        <v>130.90000000000001</v>
      </c>
      <c r="I335" s="248"/>
      <c r="J335" s="244"/>
      <c r="K335" s="244"/>
      <c r="L335" s="249"/>
      <c r="M335" s="250"/>
      <c r="N335" s="251"/>
      <c r="O335" s="251"/>
      <c r="P335" s="251"/>
      <c r="Q335" s="251"/>
      <c r="R335" s="251"/>
      <c r="S335" s="251"/>
      <c r="T335" s="252"/>
      <c r="U335" s="14"/>
      <c r="V335" s="14"/>
      <c r="W335" s="14"/>
      <c r="X335" s="14"/>
      <c r="Y335" s="14"/>
      <c r="Z335" s="14"/>
      <c r="AA335" s="14"/>
      <c r="AB335" s="14"/>
      <c r="AC335" s="14"/>
      <c r="AD335" s="14"/>
      <c r="AE335" s="14"/>
      <c r="AT335" s="253" t="s">
        <v>163</v>
      </c>
      <c r="AU335" s="253" t="s">
        <v>81</v>
      </c>
      <c r="AV335" s="14" t="s">
        <v>81</v>
      </c>
      <c r="AW335" s="14" t="s">
        <v>33</v>
      </c>
      <c r="AX335" s="14" t="s">
        <v>79</v>
      </c>
      <c r="AY335" s="253" t="s">
        <v>152</v>
      </c>
    </row>
    <row r="336" s="2" customFormat="1" ht="24.15" customHeight="1">
      <c r="A336" s="40"/>
      <c r="B336" s="41"/>
      <c r="C336" s="214" t="s">
        <v>568</v>
      </c>
      <c r="D336" s="214" t="s">
        <v>154</v>
      </c>
      <c r="E336" s="215" t="s">
        <v>623</v>
      </c>
      <c r="F336" s="216" t="s">
        <v>624</v>
      </c>
      <c r="G336" s="217" t="s">
        <v>282</v>
      </c>
      <c r="H336" s="218">
        <v>47.325000000000003</v>
      </c>
      <c r="I336" s="219"/>
      <c r="J336" s="220">
        <f>ROUND(I336*H336,2)</f>
        <v>0</v>
      </c>
      <c r="K336" s="216" t="s">
        <v>158</v>
      </c>
      <c r="L336" s="46"/>
      <c r="M336" s="221" t="s">
        <v>19</v>
      </c>
      <c r="N336" s="222" t="s">
        <v>43</v>
      </c>
      <c r="O336" s="86"/>
      <c r="P336" s="223">
        <f>O336*H336</f>
        <v>0</v>
      </c>
      <c r="Q336" s="223">
        <v>0</v>
      </c>
      <c r="R336" s="223">
        <f>Q336*H336</f>
        <v>0</v>
      </c>
      <c r="S336" s="223">
        <v>0</v>
      </c>
      <c r="T336" s="224">
        <f>S336*H336</f>
        <v>0</v>
      </c>
      <c r="U336" s="40"/>
      <c r="V336" s="40"/>
      <c r="W336" s="40"/>
      <c r="X336" s="40"/>
      <c r="Y336" s="40"/>
      <c r="Z336" s="40"/>
      <c r="AA336" s="40"/>
      <c r="AB336" s="40"/>
      <c r="AC336" s="40"/>
      <c r="AD336" s="40"/>
      <c r="AE336" s="40"/>
      <c r="AR336" s="225" t="s">
        <v>159</v>
      </c>
      <c r="AT336" s="225" t="s">
        <v>154</v>
      </c>
      <c r="AU336" s="225" t="s">
        <v>81</v>
      </c>
      <c r="AY336" s="19" t="s">
        <v>152</v>
      </c>
      <c r="BE336" s="226">
        <f>IF(N336="základní",J336,0)</f>
        <v>0</v>
      </c>
      <c r="BF336" s="226">
        <f>IF(N336="snížená",J336,0)</f>
        <v>0</v>
      </c>
      <c r="BG336" s="226">
        <f>IF(N336="zákl. přenesená",J336,0)</f>
        <v>0</v>
      </c>
      <c r="BH336" s="226">
        <f>IF(N336="sníž. přenesená",J336,0)</f>
        <v>0</v>
      </c>
      <c r="BI336" s="226">
        <f>IF(N336="nulová",J336,0)</f>
        <v>0</v>
      </c>
      <c r="BJ336" s="19" t="s">
        <v>79</v>
      </c>
      <c r="BK336" s="226">
        <f>ROUND(I336*H336,2)</f>
        <v>0</v>
      </c>
      <c r="BL336" s="19" t="s">
        <v>159</v>
      </c>
      <c r="BM336" s="225" t="s">
        <v>625</v>
      </c>
    </row>
    <row r="337" s="2" customFormat="1">
      <c r="A337" s="40"/>
      <c r="B337" s="41"/>
      <c r="C337" s="42"/>
      <c r="D337" s="227" t="s">
        <v>161</v>
      </c>
      <c r="E337" s="42"/>
      <c r="F337" s="228" t="s">
        <v>626</v>
      </c>
      <c r="G337" s="42"/>
      <c r="H337" s="42"/>
      <c r="I337" s="229"/>
      <c r="J337" s="42"/>
      <c r="K337" s="42"/>
      <c r="L337" s="46"/>
      <c r="M337" s="230"/>
      <c r="N337" s="231"/>
      <c r="O337" s="86"/>
      <c r="P337" s="86"/>
      <c r="Q337" s="86"/>
      <c r="R337" s="86"/>
      <c r="S337" s="86"/>
      <c r="T337" s="87"/>
      <c r="U337" s="40"/>
      <c r="V337" s="40"/>
      <c r="W337" s="40"/>
      <c r="X337" s="40"/>
      <c r="Y337" s="40"/>
      <c r="Z337" s="40"/>
      <c r="AA337" s="40"/>
      <c r="AB337" s="40"/>
      <c r="AC337" s="40"/>
      <c r="AD337" s="40"/>
      <c r="AE337" s="40"/>
      <c r="AT337" s="19" t="s">
        <v>161</v>
      </c>
      <c r="AU337" s="19" t="s">
        <v>81</v>
      </c>
    </row>
    <row r="338" s="14" customFormat="1">
      <c r="A338" s="14"/>
      <c r="B338" s="243"/>
      <c r="C338" s="244"/>
      <c r="D338" s="234" t="s">
        <v>163</v>
      </c>
      <c r="E338" s="245" t="s">
        <v>19</v>
      </c>
      <c r="F338" s="246" t="s">
        <v>1475</v>
      </c>
      <c r="G338" s="244"/>
      <c r="H338" s="247">
        <v>47.325000000000003</v>
      </c>
      <c r="I338" s="248"/>
      <c r="J338" s="244"/>
      <c r="K338" s="244"/>
      <c r="L338" s="249"/>
      <c r="M338" s="250"/>
      <c r="N338" s="251"/>
      <c r="O338" s="251"/>
      <c r="P338" s="251"/>
      <c r="Q338" s="251"/>
      <c r="R338" s="251"/>
      <c r="S338" s="251"/>
      <c r="T338" s="252"/>
      <c r="U338" s="14"/>
      <c r="V338" s="14"/>
      <c r="W338" s="14"/>
      <c r="X338" s="14"/>
      <c r="Y338" s="14"/>
      <c r="Z338" s="14"/>
      <c r="AA338" s="14"/>
      <c r="AB338" s="14"/>
      <c r="AC338" s="14"/>
      <c r="AD338" s="14"/>
      <c r="AE338" s="14"/>
      <c r="AT338" s="253" t="s">
        <v>163</v>
      </c>
      <c r="AU338" s="253" t="s">
        <v>81</v>
      </c>
      <c r="AV338" s="14" t="s">
        <v>81</v>
      </c>
      <c r="AW338" s="14" t="s">
        <v>33</v>
      </c>
      <c r="AX338" s="14" t="s">
        <v>79</v>
      </c>
      <c r="AY338" s="253" t="s">
        <v>152</v>
      </c>
    </row>
    <row r="339" s="2" customFormat="1" ht="24.15" customHeight="1">
      <c r="A339" s="40"/>
      <c r="B339" s="41"/>
      <c r="C339" s="214" t="s">
        <v>573</v>
      </c>
      <c r="D339" s="214" t="s">
        <v>154</v>
      </c>
      <c r="E339" s="215" t="s">
        <v>629</v>
      </c>
      <c r="F339" s="216" t="s">
        <v>281</v>
      </c>
      <c r="G339" s="217" t="s">
        <v>282</v>
      </c>
      <c r="H339" s="218">
        <v>83.575000000000003</v>
      </c>
      <c r="I339" s="219"/>
      <c r="J339" s="220">
        <f>ROUND(I339*H339,2)</f>
        <v>0</v>
      </c>
      <c r="K339" s="216" t="s">
        <v>158</v>
      </c>
      <c r="L339" s="46"/>
      <c r="M339" s="221" t="s">
        <v>19</v>
      </c>
      <c r="N339" s="222" t="s">
        <v>43</v>
      </c>
      <c r="O339" s="86"/>
      <c r="P339" s="223">
        <f>O339*H339</f>
        <v>0</v>
      </c>
      <c r="Q339" s="223">
        <v>0</v>
      </c>
      <c r="R339" s="223">
        <f>Q339*H339</f>
        <v>0</v>
      </c>
      <c r="S339" s="223">
        <v>0</v>
      </c>
      <c r="T339" s="224">
        <f>S339*H339</f>
        <v>0</v>
      </c>
      <c r="U339" s="40"/>
      <c r="V339" s="40"/>
      <c r="W339" s="40"/>
      <c r="X339" s="40"/>
      <c r="Y339" s="40"/>
      <c r="Z339" s="40"/>
      <c r="AA339" s="40"/>
      <c r="AB339" s="40"/>
      <c r="AC339" s="40"/>
      <c r="AD339" s="40"/>
      <c r="AE339" s="40"/>
      <c r="AR339" s="225" t="s">
        <v>159</v>
      </c>
      <c r="AT339" s="225" t="s">
        <v>154</v>
      </c>
      <c r="AU339" s="225" t="s">
        <v>81</v>
      </c>
      <c r="AY339" s="19" t="s">
        <v>152</v>
      </c>
      <c r="BE339" s="226">
        <f>IF(N339="základní",J339,0)</f>
        <v>0</v>
      </c>
      <c r="BF339" s="226">
        <f>IF(N339="snížená",J339,0)</f>
        <v>0</v>
      </c>
      <c r="BG339" s="226">
        <f>IF(N339="zákl. přenesená",J339,0)</f>
        <v>0</v>
      </c>
      <c r="BH339" s="226">
        <f>IF(N339="sníž. přenesená",J339,0)</f>
        <v>0</v>
      </c>
      <c r="BI339" s="226">
        <f>IF(N339="nulová",J339,0)</f>
        <v>0</v>
      </c>
      <c r="BJ339" s="19" t="s">
        <v>79</v>
      </c>
      <c r="BK339" s="226">
        <f>ROUND(I339*H339,2)</f>
        <v>0</v>
      </c>
      <c r="BL339" s="19" t="s">
        <v>159</v>
      </c>
      <c r="BM339" s="225" t="s">
        <v>630</v>
      </c>
    </row>
    <row r="340" s="2" customFormat="1">
      <c r="A340" s="40"/>
      <c r="B340" s="41"/>
      <c r="C340" s="42"/>
      <c r="D340" s="227" t="s">
        <v>161</v>
      </c>
      <c r="E340" s="42"/>
      <c r="F340" s="228" t="s">
        <v>631</v>
      </c>
      <c r="G340" s="42"/>
      <c r="H340" s="42"/>
      <c r="I340" s="229"/>
      <c r="J340" s="42"/>
      <c r="K340" s="42"/>
      <c r="L340" s="46"/>
      <c r="M340" s="230"/>
      <c r="N340" s="231"/>
      <c r="O340" s="86"/>
      <c r="P340" s="86"/>
      <c r="Q340" s="86"/>
      <c r="R340" s="86"/>
      <c r="S340" s="86"/>
      <c r="T340" s="87"/>
      <c r="U340" s="40"/>
      <c r="V340" s="40"/>
      <c r="W340" s="40"/>
      <c r="X340" s="40"/>
      <c r="Y340" s="40"/>
      <c r="Z340" s="40"/>
      <c r="AA340" s="40"/>
      <c r="AB340" s="40"/>
      <c r="AC340" s="40"/>
      <c r="AD340" s="40"/>
      <c r="AE340" s="40"/>
      <c r="AT340" s="19" t="s">
        <v>161</v>
      </c>
      <c r="AU340" s="19" t="s">
        <v>81</v>
      </c>
    </row>
    <row r="341" s="14" customFormat="1">
      <c r="A341" s="14"/>
      <c r="B341" s="243"/>
      <c r="C341" s="244"/>
      <c r="D341" s="234" t="s">
        <v>163</v>
      </c>
      <c r="E341" s="245" t="s">
        <v>19</v>
      </c>
      <c r="F341" s="246" t="s">
        <v>1476</v>
      </c>
      <c r="G341" s="244"/>
      <c r="H341" s="247">
        <v>83.575000000000003</v>
      </c>
      <c r="I341" s="248"/>
      <c r="J341" s="244"/>
      <c r="K341" s="244"/>
      <c r="L341" s="249"/>
      <c r="M341" s="250"/>
      <c r="N341" s="251"/>
      <c r="O341" s="251"/>
      <c r="P341" s="251"/>
      <c r="Q341" s="251"/>
      <c r="R341" s="251"/>
      <c r="S341" s="251"/>
      <c r="T341" s="252"/>
      <c r="U341" s="14"/>
      <c r="V341" s="14"/>
      <c r="W341" s="14"/>
      <c r="X341" s="14"/>
      <c r="Y341" s="14"/>
      <c r="Z341" s="14"/>
      <c r="AA341" s="14"/>
      <c r="AB341" s="14"/>
      <c r="AC341" s="14"/>
      <c r="AD341" s="14"/>
      <c r="AE341" s="14"/>
      <c r="AT341" s="253" t="s">
        <v>163</v>
      </c>
      <c r="AU341" s="253" t="s">
        <v>81</v>
      </c>
      <c r="AV341" s="14" t="s">
        <v>81</v>
      </c>
      <c r="AW341" s="14" t="s">
        <v>33</v>
      </c>
      <c r="AX341" s="14" t="s">
        <v>79</v>
      </c>
      <c r="AY341" s="253" t="s">
        <v>152</v>
      </c>
    </row>
    <row r="342" s="12" customFormat="1" ht="22.8" customHeight="1">
      <c r="A342" s="12"/>
      <c r="B342" s="198"/>
      <c r="C342" s="199"/>
      <c r="D342" s="200" t="s">
        <v>71</v>
      </c>
      <c r="E342" s="212" t="s">
        <v>639</v>
      </c>
      <c r="F342" s="212" t="s">
        <v>640</v>
      </c>
      <c r="G342" s="199"/>
      <c r="H342" s="199"/>
      <c r="I342" s="202"/>
      <c r="J342" s="213">
        <f>BK342</f>
        <v>0</v>
      </c>
      <c r="K342" s="199"/>
      <c r="L342" s="204"/>
      <c r="M342" s="205"/>
      <c r="N342" s="206"/>
      <c r="O342" s="206"/>
      <c r="P342" s="207">
        <f>SUM(P343:P344)</f>
        <v>0</v>
      </c>
      <c r="Q342" s="206"/>
      <c r="R342" s="207">
        <f>SUM(R343:R344)</f>
        <v>0</v>
      </c>
      <c r="S342" s="206"/>
      <c r="T342" s="208">
        <f>SUM(T343:T344)</f>
        <v>0</v>
      </c>
      <c r="U342" s="12"/>
      <c r="V342" s="12"/>
      <c r="W342" s="12"/>
      <c r="X342" s="12"/>
      <c r="Y342" s="12"/>
      <c r="Z342" s="12"/>
      <c r="AA342" s="12"/>
      <c r="AB342" s="12"/>
      <c r="AC342" s="12"/>
      <c r="AD342" s="12"/>
      <c r="AE342" s="12"/>
      <c r="AR342" s="209" t="s">
        <v>79</v>
      </c>
      <c r="AT342" s="210" t="s">
        <v>71</v>
      </c>
      <c r="AU342" s="210" t="s">
        <v>79</v>
      </c>
      <c r="AY342" s="209" t="s">
        <v>152</v>
      </c>
      <c r="BK342" s="211">
        <f>SUM(BK343:BK344)</f>
        <v>0</v>
      </c>
    </row>
    <row r="343" s="2" customFormat="1" ht="24.15" customHeight="1">
      <c r="A343" s="40"/>
      <c r="B343" s="41"/>
      <c r="C343" s="214" t="s">
        <v>578</v>
      </c>
      <c r="D343" s="214" t="s">
        <v>154</v>
      </c>
      <c r="E343" s="215" t="s">
        <v>642</v>
      </c>
      <c r="F343" s="216" t="s">
        <v>643</v>
      </c>
      <c r="G343" s="217" t="s">
        <v>282</v>
      </c>
      <c r="H343" s="218">
        <v>91.545000000000002</v>
      </c>
      <c r="I343" s="219"/>
      <c r="J343" s="220">
        <f>ROUND(I343*H343,2)</f>
        <v>0</v>
      </c>
      <c r="K343" s="216" t="s">
        <v>158</v>
      </c>
      <c r="L343" s="46"/>
      <c r="M343" s="221" t="s">
        <v>19</v>
      </c>
      <c r="N343" s="222" t="s">
        <v>43</v>
      </c>
      <c r="O343" s="86"/>
      <c r="P343" s="223">
        <f>O343*H343</f>
        <v>0</v>
      </c>
      <c r="Q343" s="223">
        <v>0</v>
      </c>
      <c r="R343" s="223">
        <f>Q343*H343</f>
        <v>0</v>
      </c>
      <c r="S343" s="223">
        <v>0</v>
      </c>
      <c r="T343" s="224">
        <f>S343*H343</f>
        <v>0</v>
      </c>
      <c r="U343" s="40"/>
      <c r="V343" s="40"/>
      <c r="W343" s="40"/>
      <c r="X343" s="40"/>
      <c r="Y343" s="40"/>
      <c r="Z343" s="40"/>
      <c r="AA343" s="40"/>
      <c r="AB343" s="40"/>
      <c r="AC343" s="40"/>
      <c r="AD343" s="40"/>
      <c r="AE343" s="40"/>
      <c r="AR343" s="225" t="s">
        <v>159</v>
      </c>
      <c r="AT343" s="225" t="s">
        <v>154</v>
      </c>
      <c r="AU343" s="225" t="s">
        <v>81</v>
      </c>
      <c r="AY343" s="19" t="s">
        <v>152</v>
      </c>
      <c r="BE343" s="226">
        <f>IF(N343="základní",J343,0)</f>
        <v>0</v>
      </c>
      <c r="BF343" s="226">
        <f>IF(N343="snížená",J343,0)</f>
        <v>0</v>
      </c>
      <c r="BG343" s="226">
        <f>IF(N343="zákl. přenesená",J343,0)</f>
        <v>0</v>
      </c>
      <c r="BH343" s="226">
        <f>IF(N343="sníž. přenesená",J343,0)</f>
        <v>0</v>
      </c>
      <c r="BI343" s="226">
        <f>IF(N343="nulová",J343,0)</f>
        <v>0</v>
      </c>
      <c r="BJ343" s="19" t="s">
        <v>79</v>
      </c>
      <c r="BK343" s="226">
        <f>ROUND(I343*H343,2)</f>
        <v>0</v>
      </c>
      <c r="BL343" s="19" t="s">
        <v>159</v>
      </c>
      <c r="BM343" s="225" t="s">
        <v>644</v>
      </c>
    </row>
    <row r="344" s="2" customFormat="1">
      <c r="A344" s="40"/>
      <c r="B344" s="41"/>
      <c r="C344" s="42"/>
      <c r="D344" s="227" t="s">
        <v>161</v>
      </c>
      <c r="E344" s="42"/>
      <c r="F344" s="228" t="s">
        <v>645</v>
      </c>
      <c r="G344" s="42"/>
      <c r="H344" s="42"/>
      <c r="I344" s="229"/>
      <c r="J344" s="42"/>
      <c r="K344" s="42"/>
      <c r="L344" s="46"/>
      <c r="M344" s="230"/>
      <c r="N344" s="231"/>
      <c r="O344" s="86"/>
      <c r="P344" s="86"/>
      <c r="Q344" s="86"/>
      <c r="R344" s="86"/>
      <c r="S344" s="86"/>
      <c r="T344" s="87"/>
      <c r="U344" s="40"/>
      <c r="V344" s="40"/>
      <c r="W344" s="40"/>
      <c r="X344" s="40"/>
      <c r="Y344" s="40"/>
      <c r="Z344" s="40"/>
      <c r="AA344" s="40"/>
      <c r="AB344" s="40"/>
      <c r="AC344" s="40"/>
      <c r="AD344" s="40"/>
      <c r="AE344" s="40"/>
      <c r="AT344" s="19" t="s">
        <v>161</v>
      </c>
      <c r="AU344" s="19" t="s">
        <v>81</v>
      </c>
    </row>
    <row r="345" s="12" customFormat="1" ht="25.92" customHeight="1">
      <c r="A345" s="12"/>
      <c r="B345" s="198"/>
      <c r="C345" s="199"/>
      <c r="D345" s="200" t="s">
        <v>71</v>
      </c>
      <c r="E345" s="201" t="s">
        <v>646</v>
      </c>
      <c r="F345" s="201" t="s">
        <v>647</v>
      </c>
      <c r="G345" s="199"/>
      <c r="H345" s="199"/>
      <c r="I345" s="202"/>
      <c r="J345" s="203">
        <f>BK345</f>
        <v>0</v>
      </c>
      <c r="K345" s="199"/>
      <c r="L345" s="204"/>
      <c r="M345" s="205"/>
      <c r="N345" s="206"/>
      <c r="O345" s="206"/>
      <c r="P345" s="207">
        <f>P346</f>
        <v>0</v>
      </c>
      <c r="Q345" s="206"/>
      <c r="R345" s="207">
        <f>R346</f>
        <v>0.0107262</v>
      </c>
      <c r="S345" s="206"/>
      <c r="T345" s="208">
        <f>T346</f>
        <v>0</v>
      </c>
      <c r="U345" s="12"/>
      <c r="V345" s="12"/>
      <c r="W345" s="12"/>
      <c r="X345" s="12"/>
      <c r="Y345" s="12"/>
      <c r="Z345" s="12"/>
      <c r="AA345" s="12"/>
      <c r="AB345" s="12"/>
      <c r="AC345" s="12"/>
      <c r="AD345" s="12"/>
      <c r="AE345" s="12"/>
      <c r="AR345" s="209" t="s">
        <v>81</v>
      </c>
      <c r="AT345" s="210" t="s">
        <v>71</v>
      </c>
      <c r="AU345" s="210" t="s">
        <v>72</v>
      </c>
      <c r="AY345" s="209" t="s">
        <v>152</v>
      </c>
      <c r="BK345" s="211">
        <f>BK346</f>
        <v>0</v>
      </c>
    </row>
    <row r="346" s="12" customFormat="1" ht="22.8" customHeight="1">
      <c r="A346" s="12"/>
      <c r="B346" s="198"/>
      <c r="C346" s="199"/>
      <c r="D346" s="200" t="s">
        <v>71</v>
      </c>
      <c r="E346" s="212" t="s">
        <v>648</v>
      </c>
      <c r="F346" s="212" t="s">
        <v>649</v>
      </c>
      <c r="G346" s="199"/>
      <c r="H346" s="199"/>
      <c r="I346" s="202"/>
      <c r="J346" s="213">
        <f>BK346</f>
        <v>0</v>
      </c>
      <c r="K346" s="199"/>
      <c r="L346" s="204"/>
      <c r="M346" s="205"/>
      <c r="N346" s="206"/>
      <c r="O346" s="206"/>
      <c r="P346" s="207">
        <f>SUM(P347:P354)</f>
        <v>0</v>
      </c>
      <c r="Q346" s="206"/>
      <c r="R346" s="207">
        <f>SUM(R347:R354)</f>
        <v>0.0107262</v>
      </c>
      <c r="S346" s="206"/>
      <c r="T346" s="208">
        <f>SUM(T347:T354)</f>
        <v>0</v>
      </c>
      <c r="U346" s="12"/>
      <c r="V346" s="12"/>
      <c r="W346" s="12"/>
      <c r="X346" s="12"/>
      <c r="Y346" s="12"/>
      <c r="Z346" s="12"/>
      <c r="AA346" s="12"/>
      <c r="AB346" s="12"/>
      <c r="AC346" s="12"/>
      <c r="AD346" s="12"/>
      <c r="AE346" s="12"/>
      <c r="AR346" s="209" t="s">
        <v>81</v>
      </c>
      <c r="AT346" s="210" t="s">
        <v>71</v>
      </c>
      <c r="AU346" s="210" t="s">
        <v>79</v>
      </c>
      <c r="AY346" s="209" t="s">
        <v>152</v>
      </c>
      <c r="BK346" s="211">
        <f>SUM(BK347:BK354)</f>
        <v>0</v>
      </c>
    </row>
    <row r="347" s="2" customFormat="1" ht="16.5" customHeight="1">
      <c r="A347" s="40"/>
      <c r="B347" s="41"/>
      <c r="C347" s="214" t="s">
        <v>584</v>
      </c>
      <c r="D347" s="214" t="s">
        <v>154</v>
      </c>
      <c r="E347" s="215" t="s">
        <v>651</v>
      </c>
      <c r="F347" s="216" t="s">
        <v>652</v>
      </c>
      <c r="G347" s="217" t="s">
        <v>182</v>
      </c>
      <c r="H347" s="218">
        <v>26.399999999999999</v>
      </c>
      <c r="I347" s="219"/>
      <c r="J347" s="220">
        <f>ROUND(I347*H347,2)</f>
        <v>0</v>
      </c>
      <c r="K347" s="216" t="s">
        <v>158</v>
      </c>
      <c r="L347" s="46"/>
      <c r="M347" s="221" t="s">
        <v>19</v>
      </c>
      <c r="N347" s="222" t="s">
        <v>43</v>
      </c>
      <c r="O347" s="86"/>
      <c r="P347" s="223">
        <f>O347*H347</f>
        <v>0</v>
      </c>
      <c r="Q347" s="223">
        <v>4.0000000000000003E-05</v>
      </c>
      <c r="R347" s="223">
        <f>Q347*H347</f>
        <v>0.0010560000000000001</v>
      </c>
      <c r="S347" s="223">
        <v>0</v>
      </c>
      <c r="T347" s="224">
        <f>S347*H347</f>
        <v>0</v>
      </c>
      <c r="U347" s="40"/>
      <c r="V347" s="40"/>
      <c r="W347" s="40"/>
      <c r="X347" s="40"/>
      <c r="Y347" s="40"/>
      <c r="Z347" s="40"/>
      <c r="AA347" s="40"/>
      <c r="AB347" s="40"/>
      <c r="AC347" s="40"/>
      <c r="AD347" s="40"/>
      <c r="AE347" s="40"/>
      <c r="AR347" s="225" t="s">
        <v>253</v>
      </c>
      <c r="AT347" s="225" t="s">
        <v>154</v>
      </c>
      <c r="AU347" s="225" t="s">
        <v>81</v>
      </c>
      <c r="AY347" s="19" t="s">
        <v>152</v>
      </c>
      <c r="BE347" s="226">
        <f>IF(N347="základní",J347,0)</f>
        <v>0</v>
      </c>
      <c r="BF347" s="226">
        <f>IF(N347="snížená",J347,0)</f>
        <v>0</v>
      </c>
      <c r="BG347" s="226">
        <f>IF(N347="zákl. přenesená",J347,0)</f>
        <v>0</v>
      </c>
      <c r="BH347" s="226">
        <f>IF(N347="sníž. přenesená",J347,0)</f>
        <v>0</v>
      </c>
      <c r="BI347" s="226">
        <f>IF(N347="nulová",J347,0)</f>
        <v>0</v>
      </c>
      <c r="BJ347" s="19" t="s">
        <v>79</v>
      </c>
      <c r="BK347" s="226">
        <f>ROUND(I347*H347,2)</f>
        <v>0</v>
      </c>
      <c r="BL347" s="19" t="s">
        <v>253</v>
      </c>
      <c r="BM347" s="225" t="s">
        <v>653</v>
      </c>
    </row>
    <row r="348" s="2" customFormat="1">
      <c r="A348" s="40"/>
      <c r="B348" s="41"/>
      <c r="C348" s="42"/>
      <c r="D348" s="227" t="s">
        <v>161</v>
      </c>
      <c r="E348" s="42"/>
      <c r="F348" s="228" t="s">
        <v>654</v>
      </c>
      <c r="G348" s="42"/>
      <c r="H348" s="42"/>
      <c r="I348" s="229"/>
      <c r="J348" s="42"/>
      <c r="K348" s="42"/>
      <c r="L348" s="46"/>
      <c r="M348" s="230"/>
      <c r="N348" s="231"/>
      <c r="O348" s="86"/>
      <c r="P348" s="86"/>
      <c r="Q348" s="86"/>
      <c r="R348" s="86"/>
      <c r="S348" s="86"/>
      <c r="T348" s="87"/>
      <c r="U348" s="40"/>
      <c r="V348" s="40"/>
      <c r="W348" s="40"/>
      <c r="X348" s="40"/>
      <c r="Y348" s="40"/>
      <c r="Z348" s="40"/>
      <c r="AA348" s="40"/>
      <c r="AB348" s="40"/>
      <c r="AC348" s="40"/>
      <c r="AD348" s="40"/>
      <c r="AE348" s="40"/>
      <c r="AT348" s="19" t="s">
        <v>161</v>
      </c>
      <c r="AU348" s="19" t="s">
        <v>81</v>
      </c>
    </row>
    <row r="349" s="13" customFormat="1">
      <c r="A349" s="13"/>
      <c r="B349" s="232"/>
      <c r="C349" s="233"/>
      <c r="D349" s="234" t="s">
        <v>163</v>
      </c>
      <c r="E349" s="235" t="s">
        <v>19</v>
      </c>
      <c r="F349" s="236" t="s">
        <v>655</v>
      </c>
      <c r="G349" s="233"/>
      <c r="H349" s="235" t="s">
        <v>19</v>
      </c>
      <c r="I349" s="237"/>
      <c r="J349" s="233"/>
      <c r="K349" s="233"/>
      <c r="L349" s="238"/>
      <c r="M349" s="239"/>
      <c r="N349" s="240"/>
      <c r="O349" s="240"/>
      <c r="P349" s="240"/>
      <c r="Q349" s="240"/>
      <c r="R349" s="240"/>
      <c r="S349" s="240"/>
      <c r="T349" s="241"/>
      <c r="U349" s="13"/>
      <c r="V349" s="13"/>
      <c r="W349" s="13"/>
      <c r="X349" s="13"/>
      <c r="Y349" s="13"/>
      <c r="Z349" s="13"/>
      <c r="AA349" s="13"/>
      <c r="AB349" s="13"/>
      <c r="AC349" s="13"/>
      <c r="AD349" s="13"/>
      <c r="AE349" s="13"/>
      <c r="AT349" s="242" t="s">
        <v>163</v>
      </c>
      <c r="AU349" s="242" t="s">
        <v>81</v>
      </c>
      <c r="AV349" s="13" t="s">
        <v>79</v>
      </c>
      <c r="AW349" s="13" t="s">
        <v>33</v>
      </c>
      <c r="AX349" s="13" t="s">
        <v>72</v>
      </c>
      <c r="AY349" s="242" t="s">
        <v>152</v>
      </c>
    </row>
    <row r="350" s="14" customFormat="1">
      <c r="A350" s="14"/>
      <c r="B350" s="243"/>
      <c r="C350" s="244"/>
      <c r="D350" s="234" t="s">
        <v>163</v>
      </c>
      <c r="E350" s="245" t="s">
        <v>19</v>
      </c>
      <c r="F350" s="246" t="s">
        <v>1477</v>
      </c>
      <c r="G350" s="244"/>
      <c r="H350" s="247">
        <v>26.399999999999999</v>
      </c>
      <c r="I350" s="248"/>
      <c r="J350" s="244"/>
      <c r="K350" s="244"/>
      <c r="L350" s="249"/>
      <c r="M350" s="250"/>
      <c r="N350" s="251"/>
      <c r="O350" s="251"/>
      <c r="P350" s="251"/>
      <c r="Q350" s="251"/>
      <c r="R350" s="251"/>
      <c r="S350" s="251"/>
      <c r="T350" s="252"/>
      <c r="U350" s="14"/>
      <c r="V350" s="14"/>
      <c r="W350" s="14"/>
      <c r="X350" s="14"/>
      <c r="Y350" s="14"/>
      <c r="Z350" s="14"/>
      <c r="AA350" s="14"/>
      <c r="AB350" s="14"/>
      <c r="AC350" s="14"/>
      <c r="AD350" s="14"/>
      <c r="AE350" s="14"/>
      <c r="AT350" s="253" t="s">
        <v>163</v>
      </c>
      <c r="AU350" s="253" t="s">
        <v>81</v>
      </c>
      <c r="AV350" s="14" t="s">
        <v>81</v>
      </c>
      <c r="AW350" s="14" t="s">
        <v>33</v>
      </c>
      <c r="AX350" s="14" t="s">
        <v>79</v>
      </c>
      <c r="AY350" s="253" t="s">
        <v>152</v>
      </c>
    </row>
    <row r="351" s="2" customFormat="1" ht="16.5" customHeight="1">
      <c r="A351" s="40"/>
      <c r="B351" s="41"/>
      <c r="C351" s="265" t="s">
        <v>589</v>
      </c>
      <c r="D351" s="265" t="s">
        <v>298</v>
      </c>
      <c r="E351" s="266" t="s">
        <v>658</v>
      </c>
      <c r="F351" s="267" t="s">
        <v>659</v>
      </c>
      <c r="G351" s="268" t="s">
        <v>182</v>
      </c>
      <c r="H351" s="269">
        <v>32.234000000000002</v>
      </c>
      <c r="I351" s="270"/>
      <c r="J351" s="271">
        <f>ROUND(I351*H351,2)</f>
        <v>0</v>
      </c>
      <c r="K351" s="267" t="s">
        <v>158</v>
      </c>
      <c r="L351" s="272"/>
      <c r="M351" s="273" t="s">
        <v>19</v>
      </c>
      <c r="N351" s="274" t="s">
        <v>43</v>
      </c>
      <c r="O351" s="86"/>
      <c r="P351" s="223">
        <f>O351*H351</f>
        <v>0</v>
      </c>
      <c r="Q351" s="223">
        <v>0.00029999999999999997</v>
      </c>
      <c r="R351" s="223">
        <f>Q351*H351</f>
        <v>0.0096702000000000003</v>
      </c>
      <c r="S351" s="223">
        <v>0</v>
      </c>
      <c r="T351" s="224">
        <f>S351*H351</f>
        <v>0</v>
      </c>
      <c r="U351" s="40"/>
      <c r="V351" s="40"/>
      <c r="W351" s="40"/>
      <c r="X351" s="40"/>
      <c r="Y351" s="40"/>
      <c r="Z351" s="40"/>
      <c r="AA351" s="40"/>
      <c r="AB351" s="40"/>
      <c r="AC351" s="40"/>
      <c r="AD351" s="40"/>
      <c r="AE351" s="40"/>
      <c r="AR351" s="225" t="s">
        <v>347</v>
      </c>
      <c r="AT351" s="225" t="s">
        <v>298</v>
      </c>
      <c r="AU351" s="225" t="s">
        <v>81</v>
      </c>
      <c r="AY351" s="19" t="s">
        <v>152</v>
      </c>
      <c r="BE351" s="226">
        <f>IF(N351="základní",J351,0)</f>
        <v>0</v>
      </c>
      <c r="BF351" s="226">
        <f>IF(N351="snížená",J351,0)</f>
        <v>0</v>
      </c>
      <c r="BG351" s="226">
        <f>IF(N351="zákl. přenesená",J351,0)</f>
        <v>0</v>
      </c>
      <c r="BH351" s="226">
        <f>IF(N351="sníž. přenesená",J351,0)</f>
        <v>0</v>
      </c>
      <c r="BI351" s="226">
        <f>IF(N351="nulová",J351,0)</f>
        <v>0</v>
      </c>
      <c r="BJ351" s="19" t="s">
        <v>79</v>
      </c>
      <c r="BK351" s="226">
        <f>ROUND(I351*H351,2)</f>
        <v>0</v>
      </c>
      <c r="BL351" s="19" t="s">
        <v>253</v>
      </c>
      <c r="BM351" s="225" t="s">
        <v>660</v>
      </c>
    </row>
    <row r="352" s="14" customFormat="1">
      <c r="A352" s="14"/>
      <c r="B352" s="243"/>
      <c r="C352" s="244"/>
      <c r="D352" s="234" t="s">
        <v>163</v>
      </c>
      <c r="E352" s="244"/>
      <c r="F352" s="246" t="s">
        <v>1478</v>
      </c>
      <c r="G352" s="244"/>
      <c r="H352" s="247">
        <v>32.234000000000002</v>
      </c>
      <c r="I352" s="248"/>
      <c r="J352" s="244"/>
      <c r="K352" s="244"/>
      <c r="L352" s="249"/>
      <c r="M352" s="250"/>
      <c r="N352" s="251"/>
      <c r="O352" s="251"/>
      <c r="P352" s="251"/>
      <c r="Q352" s="251"/>
      <c r="R352" s="251"/>
      <c r="S352" s="251"/>
      <c r="T352" s="252"/>
      <c r="U352" s="14"/>
      <c r="V352" s="14"/>
      <c r="W352" s="14"/>
      <c r="X352" s="14"/>
      <c r="Y352" s="14"/>
      <c r="Z352" s="14"/>
      <c r="AA352" s="14"/>
      <c r="AB352" s="14"/>
      <c r="AC352" s="14"/>
      <c r="AD352" s="14"/>
      <c r="AE352" s="14"/>
      <c r="AT352" s="253" t="s">
        <v>163</v>
      </c>
      <c r="AU352" s="253" t="s">
        <v>81</v>
      </c>
      <c r="AV352" s="14" t="s">
        <v>81</v>
      </c>
      <c r="AW352" s="14" t="s">
        <v>4</v>
      </c>
      <c r="AX352" s="14" t="s">
        <v>79</v>
      </c>
      <c r="AY352" s="253" t="s">
        <v>152</v>
      </c>
    </row>
    <row r="353" s="2" customFormat="1" ht="24.15" customHeight="1">
      <c r="A353" s="40"/>
      <c r="B353" s="41"/>
      <c r="C353" s="214" t="s">
        <v>594</v>
      </c>
      <c r="D353" s="214" t="s">
        <v>154</v>
      </c>
      <c r="E353" s="215" t="s">
        <v>663</v>
      </c>
      <c r="F353" s="216" t="s">
        <v>664</v>
      </c>
      <c r="G353" s="217" t="s">
        <v>282</v>
      </c>
      <c r="H353" s="218">
        <v>0.010999999999999999</v>
      </c>
      <c r="I353" s="219"/>
      <c r="J353" s="220">
        <f>ROUND(I353*H353,2)</f>
        <v>0</v>
      </c>
      <c r="K353" s="216" t="s">
        <v>158</v>
      </c>
      <c r="L353" s="46"/>
      <c r="M353" s="221" t="s">
        <v>19</v>
      </c>
      <c r="N353" s="222" t="s">
        <v>43</v>
      </c>
      <c r="O353" s="86"/>
      <c r="P353" s="223">
        <f>O353*H353</f>
        <v>0</v>
      </c>
      <c r="Q353" s="223">
        <v>0</v>
      </c>
      <c r="R353" s="223">
        <f>Q353*H353</f>
        <v>0</v>
      </c>
      <c r="S353" s="223">
        <v>0</v>
      </c>
      <c r="T353" s="224">
        <f>S353*H353</f>
        <v>0</v>
      </c>
      <c r="U353" s="40"/>
      <c r="V353" s="40"/>
      <c r="W353" s="40"/>
      <c r="X353" s="40"/>
      <c r="Y353" s="40"/>
      <c r="Z353" s="40"/>
      <c r="AA353" s="40"/>
      <c r="AB353" s="40"/>
      <c r="AC353" s="40"/>
      <c r="AD353" s="40"/>
      <c r="AE353" s="40"/>
      <c r="AR353" s="225" t="s">
        <v>253</v>
      </c>
      <c r="AT353" s="225" t="s">
        <v>154</v>
      </c>
      <c r="AU353" s="225" t="s">
        <v>81</v>
      </c>
      <c r="AY353" s="19" t="s">
        <v>152</v>
      </c>
      <c r="BE353" s="226">
        <f>IF(N353="základní",J353,0)</f>
        <v>0</v>
      </c>
      <c r="BF353" s="226">
        <f>IF(N353="snížená",J353,0)</f>
        <v>0</v>
      </c>
      <c r="BG353" s="226">
        <f>IF(N353="zákl. přenesená",J353,0)</f>
        <v>0</v>
      </c>
      <c r="BH353" s="226">
        <f>IF(N353="sníž. přenesená",J353,0)</f>
        <v>0</v>
      </c>
      <c r="BI353" s="226">
        <f>IF(N353="nulová",J353,0)</f>
        <v>0</v>
      </c>
      <c r="BJ353" s="19" t="s">
        <v>79</v>
      </c>
      <c r="BK353" s="226">
        <f>ROUND(I353*H353,2)</f>
        <v>0</v>
      </c>
      <c r="BL353" s="19" t="s">
        <v>253</v>
      </c>
      <c r="BM353" s="225" t="s">
        <v>665</v>
      </c>
    </row>
    <row r="354" s="2" customFormat="1">
      <c r="A354" s="40"/>
      <c r="B354" s="41"/>
      <c r="C354" s="42"/>
      <c r="D354" s="227" t="s">
        <v>161</v>
      </c>
      <c r="E354" s="42"/>
      <c r="F354" s="228" t="s">
        <v>666</v>
      </c>
      <c r="G354" s="42"/>
      <c r="H354" s="42"/>
      <c r="I354" s="229"/>
      <c r="J354" s="42"/>
      <c r="K354" s="42"/>
      <c r="L354" s="46"/>
      <c r="M354" s="230"/>
      <c r="N354" s="231"/>
      <c r="O354" s="86"/>
      <c r="P354" s="86"/>
      <c r="Q354" s="86"/>
      <c r="R354" s="86"/>
      <c r="S354" s="86"/>
      <c r="T354" s="87"/>
      <c r="U354" s="40"/>
      <c r="V354" s="40"/>
      <c r="W354" s="40"/>
      <c r="X354" s="40"/>
      <c r="Y354" s="40"/>
      <c r="Z354" s="40"/>
      <c r="AA354" s="40"/>
      <c r="AB354" s="40"/>
      <c r="AC354" s="40"/>
      <c r="AD354" s="40"/>
      <c r="AE354" s="40"/>
      <c r="AT354" s="19" t="s">
        <v>161</v>
      </c>
      <c r="AU354" s="19" t="s">
        <v>81</v>
      </c>
    </row>
    <row r="355" s="12" customFormat="1" ht="25.92" customHeight="1">
      <c r="A355" s="12"/>
      <c r="B355" s="198"/>
      <c r="C355" s="199"/>
      <c r="D355" s="200" t="s">
        <v>71</v>
      </c>
      <c r="E355" s="201" t="s">
        <v>667</v>
      </c>
      <c r="F355" s="201" t="s">
        <v>668</v>
      </c>
      <c r="G355" s="199"/>
      <c r="H355" s="199"/>
      <c r="I355" s="202"/>
      <c r="J355" s="203">
        <f>BK355</f>
        <v>0</v>
      </c>
      <c r="K355" s="199"/>
      <c r="L355" s="204"/>
      <c r="M355" s="205"/>
      <c r="N355" s="206"/>
      <c r="O355" s="206"/>
      <c r="P355" s="207">
        <f>SUM(P356:P357)</f>
        <v>0</v>
      </c>
      <c r="Q355" s="206"/>
      <c r="R355" s="207">
        <f>SUM(R356:R357)</f>
        <v>0</v>
      </c>
      <c r="S355" s="206"/>
      <c r="T355" s="208">
        <f>SUM(T356:T357)</f>
        <v>0</v>
      </c>
      <c r="U355" s="12"/>
      <c r="V355" s="12"/>
      <c r="W355" s="12"/>
      <c r="X355" s="12"/>
      <c r="Y355" s="12"/>
      <c r="Z355" s="12"/>
      <c r="AA355" s="12"/>
      <c r="AB355" s="12"/>
      <c r="AC355" s="12"/>
      <c r="AD355" s="12"/>
      <c r="AE355" s="12"/>
      <c r="AR355" s="209" t="s">
        <v>159</v>
      </c>
      <c r="AT355" s="210" t="s">
        <v>71</v>
      </c>
      <c r="AU355" s="210" t="s">
        <v>72</v>
      </c>
      <c r="AY355" s="209" t="s">
        <v>152</v>
      </c>
      <c r="BK355" s="211">
        <f>SUM(BK356:BK357)</f>
        <v>0</v>
      </c>
    </row>
    <row r="356" s="2" customFormat="1" ht="16.5" customHeight="1">
      <c r="A356" s="40"/>
      <c r="B356" s="41"/>
      <c r="C356" s="214" t="s">
        <v>601</v>
      </c>
      <c r="D356" s="214" t="s">
        <v>154</v>
      </c>
      <c r="E356" s="215" t="s">
        <v>670</v>
      </c>
      <c r="F356" s="216" t="s">
        <v>671</v>
      </c>
      <c r="G356" s="217" t="s">
        <v>672</v>
      </c>
      <c r="H356" s="218">
        <v>40</v>
      </c>
      <c r="I356" s="219"/>
      <c r="J356" s="220">
        <f>ROUND(I356*H356,2)</f>
        <v>0</v>
      </c>
      <c r="K356" s="216" t="s">
        <v>158</v>
      </c>
      <c r="L356" s="46"/>
      <c r="M356" s="221" t="s">
        <v>19</v>
      </c>
      <c r="N356" s="222" t="s">
        <v>43</v>
      </c>
      <c r="O356" s="86"/>
      <c r="P356" s="223">
        <f>O356*H356</f>
        <v>0</v>
      </c>
      <c r="Q356" s="223">
        <v>0</v>
      </c>
      <c r="R356" s="223">
        <f>Q356*H356</f>
        <v>0</v>
      </c>
      <c r="S356" s="223">
        <v>0</v>
      </c>
      <c r="T356" s="224">
        <f>S356*H356</f>
        <v>0</v>
      </c>
      <c r="U356" s="40"/>
      <c r="V356" s="40"/>
      <c r="W356" s="40"/>
      <c r="X356" s="40"/>
      <c r="Y356" s="40"/>
      <c r="Z356" s="40"/>
      <c r="AA356" s="40"/>
      <c r="AB356" s="40"/>
      <c r="AC356" s="40"/>
      <c r="AD356" s="40"/>
      <c r="AE356" s="40"/>
      <c r="AR356" s="225" t="s">
        <v>673</v>
      </c>
      <c r="AT356" s="225" t="s">
        <v>154</v>
      </c>
      <c r="AU356" s="225" t="s">
        <v>79</v>
      </c>
      <c r="AY356" s="19" t="s">
        <v>152</v>
      </c>
      <c r="BE356" s="226">
        <f>IF(N356="základní",J356,0)</f>
        <v>0</v>
      </c>
      <c r="BF356" s="226">
        <f>IF(N356="snížená",J356,0)</f>
        <v>0</v>
      </c>
      <c r="BG356" s="226">
        <f>IF(N356="zákl. přenesená",J356,0)</f>
        <v>0</v>
      </c>
      <c r="BH356" s="226">
        <f>IF(N356="sníž. přenesená",J356,0)</f>
        <v>0</v>
      </c>
      <c r="BI356" s="226">
        <f>IF(N356="nulová",J356,0)</f>
        <v>0</v>
      </c>
      <c r="BJ356" s="19" t="s">
        <v>79</v>
      </c>
      <c r="BK356" s="226">
        <f>ROUND(I356*H356,2)</f>
        <v>0</v>
      </c>
      <c r="BL356" s="19" t="s">
        <v>673</v>
      </c>
      <c r="BM356" s="225" t="s">
        <v>674</v>
      </c>
    </row>
    <row r="357" s="2" customFormat="1">
      <c r="A357" s="40"/>
      <c r="B357" s="41"/>
      <c r="C357" s="42"/>
      <c r="D357" s="227" t="s">
        <v>161</v>
      </c>
      <c r="E357" s="42"/>
      <c r="F357" s="228" t="s">
        <v>675</v>
      </c>
      <c r="G357" s="42"/>
      <c r="H357" s="42"/>
      <c r="I357" s="229"/>
      <c r="J357" s="42"/>
      <c r="K357" s="42"/>
      <c r="L357" s="46"/>
      <c r="M357" s="230"/>
      <c r="N357" s="231"/>
      <c r="O357" s="86"/>
      <c r="P357" s="86"/>
      <c r="Q357" s="86"/>
      <c r="R357" s="86"/>
      <c r="S357" s="86"/>
      <c r="T357" s="87"/>
      <c r="U357" s="40"/>
      <c r="V357" s="40"/>
      <c r="W357" s="40"/>
      <c r="X357" s="40"/>
      <c r="Y357" s="40"/>
      <c r="Z357" s="40"/>
      <c r="AA357" s="40"/>
      <c r="AB357" s="40"/>
      <c r="AC357" s="40"/>
      <c r="AD357" s="40"/>
      <c r="AE357" s="40"/>
      <c r="AT357" s="19" t="s">
        <v>161</v>
      </c>
      <c r="AU357" s="19" t="s">
        <v>79</v>
      </c>
    </row>
    <row r="358" s="12" customFormat="1" ht="25.92" customHeight="1">
      <c r="A358" s="12"/>
      <c r="B358" s="198"/>
      <c r="C358" s="199"/>
      <c r="D358" s="200" t="s">
        <v>71</v>
      </c>
      <c r="E358" s="201" t="s">
        <v>676</v>
      </c>
      <c r="F358" s="201" t="s">
        <v>677</v>
      </c>
      <c r="G358" s="199"/>
      <c r="H358" s="199"/>
      <c r="I358" s="202"/>
      <c r="J358" s="203">
        <f>BK358</f>
        <v>0</v>
      </c>
      <c r="K358" s="199"/>
      <c r="L358" s="204"/>
      <c r="M358" s="205"/>
      <c r="N358" s="206"/>
      <c r="O358" s="206"/>
      <c r="P358" s="207">
        <f>P359+P368+P376</f>
        <v>0</v>
      </c>
      <c r="Q358" s="206"/>
      <c r="R358" s="207">
        <f>R359+R368+R376</f>
        <v>0</v>
      </c>
      <c r="S358" s="206"/>
      <c r="T358" s="208">
        <f>T359+T368+T376</f>
        <v>0</v>
      </c>
      <c r="U358" s="12"/>
      <c r="V358" s="12"/>
      <c r="W358" s="12"/>
      <c r="X358" s="12"/>
      <c r="Y358" s="12"/>
      <c r="Z358" s="12"/>
      <c r="AA358" s="12"/>
      <c r="AB358" s="12"/>
      <c r="AC358" s="12"/>
      <c r="AD358" s="12"/>
      <c r="AE358" s="12"/>
      <c r="AR358" s="209" t="s">
        <v>179</v>
      </c>
      <c r="AT358" s="210" t="s">
        <v>71</v>
      </c>
      <c r="AU358" s="210" t="s">
        <v>72</v>
      </c>
      <c r="AY358" s="209" t="s">
        <v>152</v>
      </c>
      <c r="BK358" s="211">
        <f>BK359+BK368+BK376</f>
        <v>0</v>
      </c>
    </row>
    <row r="359" s="12" customFormat="1" ht="22.8" customHeight="1">
      <c r="A359" s="12"/>
      <c r="B359" s="198"/>
      <c r="C359" s="199"/>
      <c r="D359" s="200" t="s">
        <v>71</v>
      </c>
      <c r="E359" s="212" t="s">
        <v>678</v>
      </c>
      <c r="F359" s="212" t="s">
        <v>679</v>
      </c>
      <c r="G359" s="199"/>
      <c r="H359" s="199"/>
      <c r="I359" s="202"/>
      <c r="J359" s="213">
        <f>BK359</f>
        <v>0</v>
      </c>
      <c r="K359" s="199"/>
      <c r="L359" s="204"/>
      <c r="M359" s="205"/>
      <c r="N359" s="206"/>
      <c r="O359" s="206"/>
      <c r="P359" s="207">
        <f>SUM(P360:P367)</f>
        <v>0</v>
      </c>
      <c r="Q359" s="206"/>
      <c r="R359" s="207">
        <f>SUM(R360:R367)</f>
        <v>0</v>
      </c>
      <c r="S359" s="206"/>
      <c r="T359" s="208">
        <f>SUM(T360:T367)</f>
        <v>0</v>
      </c>
      <c r="U359" s="12"/>
      <c r="V359" s="12"/>
      <c r="W359" s="12"/>
      <c r="X359" s="12"/>
      <c r="Y359" s="12"/>
      <c r="Z359" s="12"/>
      <c r="AA359" s="12"/>
      <c r="AB359" s="12"/>
      <c r="AC359" s="12"/>
      <c r="AD359" s="12"/>
      <c r="AE359" s="12"/>
      <c r="AR359" s="209" t="s">
        <v>179</v>
      </c>
      <c r="AT359" s="210" t="s">
        <v>71</v>
      </c>
      <c r="AU359" s="210" t="s">
        <v>79</v>
      </c>
      <c r="AY359" s="209" t="s">
        <v>152</v>
      </c>
      <c r="BK359" s="211">
        <f>SUM(BK360:BK367)</f>
        <v>0</v>
      </c>
    </row>
    <row r="360" s="2" customFormat="1" ht="16.5" customHeight="1">
      <c r="A360" s="40"/>
      <c r="B360" s="41"/>
      <c r="C360" s="214" t="s">
        <v>610</v>
      </c>
      <c r="D360" s="214" t="s">
        <v>154</v>
      </c>
      <c r="E360" s="215" t="s">
        <v>681</v>
      </c>
      <c r="F360" s="216" t="s">
        <v>682</v>
      </c>
      <c r="G360" s="217" t="s">
        <v>683</v>
      </c>
      <c r="H360" s="218">
        <v>1</v>
      </c>
      <c r="I360" s="219"/>
      <c r="J360" s="220">
        <f>ROUND(I360*H360,2)</f>
        <v>0</v>
      </c>
      <c r="K360" s="216" t="s">
        <v>19</v>
      </c>
      <c r="L360" s="46"/>
      <c r="M360" s="221" t="s">
        <v>19</v>
      </c>
      <c r="N360" s="222" t="s">
        <v>43</v>
      </c>
      <c r="O360" s="86"/>
      <c r="P360" s="223">
        <f>O360*H360</f>
        <v>0</v>
      </c>
      <c r="Q360" s="223">
        <v>0</v>
      </c>
      <c r="R360" s="223">
        <f>Q360*H360</f>
        <v>0</v>
      </c>
      <c r="S360" s="223">
        <v>0</v>
      </c>
      <c r="T360" s="224">
        <f>S360*H360</f>
        <v>0</v>
      </c>
      <c r="U360" s="40"/>
      <c r="V360" s="40"/>
      <c r="W360" s="40"/>
      <c r="X360" s="40"/>
      <c r="Y360" s="40"/>
      <c r="Z360" s="40"/>
      <c r="AA360" s="40"/>
      <c r="AB360" s="40"/>
      <c r="AC360" s="40"/>
      <c r="AD360" s="40"/>
      <c r="AE360" s="40"/>
      <c r="AR360" s="225" t="s">
        <v>684</v>
      </c>
      <c r="AT360" s="225" t="s">
        <v>154</v>
      </c>
      <c r="AU360" s="225" t="s">
        <v>81</v>
      </c>
      <c r="AY360" s="19" t="s">
        <v>152</v>
      </c>
      <c r="BE360" s="226">
        <f>IF(N360="základní",J360,0)</f>
        <v>0</v>
      </c>
      <c r="BF360" s="226">
        <f>IF(N360="snížená",J360,0)</f>
        <v>0</v>
      </c>
      <c r="BG360" s="226">
        <f>IF(N360="zákl. přenesená",J360,0)</f>
        <v>0</v>
      </c>
      <c r="BH360" s="226">
        <f>IF(N360="sníž. přenesená",J360,0)</f>
        <v>0</v>
      </c>
      <c r="BI360" s="226">
        <f>IF(N360="nulová",J360,0)</f>
        <v>0</v>
      </c>
      <c r="BJ360" s="19" t="s">
        <v>79</v>
      </c>
      <c r="BK360" s="226">
        <f>ROUND(I360*H360,2)</f>
        <v>0</v>
      </c>
      <c r="BL360" s="19" t="s">
        <v>684</v>
      </c>
      <c r="BM360" s="225" t="s">
        <v>685</v>
      </c>
    </row>
    <row r="361" s="2" customFormat="1" ht="16.5" customHeight="1">
      <c r="A361" s="40"/>
      <c r="B361" s="41"/>
      <c r="C361" s="214" t="s">
        <v>616</v>
      </c>
      <c r="D361" s="214" t="s">
        <v>154</v>
      </c>
      <c r="E361" s="215" t="s">
        <v>687</v>
      </c>
      <c r="F361" s="216" t="s">
        <v>688</v>
      </c>
      <c r="G361" s="217" t="s">
        <v>689</v>
      </c>
      <c r="H361" s="218">
        <v>15</v>
      </c>
      <c r="I361" s="219"/>
      <c r="J361" s="220">
        <f>ROUND(I361*H361,2)</f>
        <v>0</v>
      </c>
      <c r="K361" s="216" t="s">
        <v>19</v>
      </c>
      <c r="L361" s="46"/>
      <c r="M361" s="221" t="s">
        <v>19</v>
      </c>
      <c r="N361" s="222" t="s">
        <v>43</v>
      </c>
      <c r="O361" s="86"/>
      <c r="P361" s="223">
        <f>O361*H361</f>
        <v>0</v>
      </c>
      <c r="Q361" s="223">
        <v>0</v>
      </c>
      <c r="R361" s="223">
        <f>Q361*H361</f>
        <v>0</v>
      </c>
      <c r="S361" s="223">
        <v>0</v>
      </c>
      <c r="T361" s="224">
        <f>S361*H361</f>
        <v>0</v>
      </c>
      <c r="U361" s="40"/>
      <c r="V361" s="40"/>
      <c r="W361" s="40"/>
      <c r="X361" s="40"/>
      <c r="Y361" s="40"/>
      <c r="Z361" s="40"/>
      <c r="AA361" s="40"/>
      <c r="AB361" s="40"/>
      <c r="AC361" s="40"/>
      <c r="AD361" s="40"/>
      <c r="AE361" s="40"/>
      <c r="AR361" s="225" t="s">
        <v>684</v>
      </c>
      <c r="AT361" s="225" t="s">
        <v>154</v>
      </c>
      <c r="AU361" s="225" t="s">
        <v>81</v>
      </c>
      <c r="AY361" s="19" t="s">
        <v>152</v>
      </c>
      <c r="BE361" s="226">
        <f>IF(N361="základní",J361,0)</f>
        <v>0</v>
      </c>
      <c r="BF361" s="226">
        <f>IF(N361="snížená",J361,0)</f>
        <v>0</v>
      </c>
      <c r="BG361" s="226">
        <f>IF(N361="zákl. přenesená",J361,0)</f>
        <v>0</v>
      </c>
      <c r="BH361" s="226">
        <f>IF(N361="sníž. přenesená",J361,0)</f>
        <v>0</v>
      </c>
      <c r="BI361" s="226">
        <f>IF(N361="nulová",J361,0)</f>
        <v>0</v>
      </c>
      <c r="BJ361" s="19" t="s">
        <v>79</v>
      </c>
      <c r="BK361" s="226">
        <f>ROUND(I361*H361,2)</f>
        <v>0</v>
      </c>
      <c r="BL361" s="19" t="s">
        <v>684</v>
      </c>
      <c r="BM361" s="225" t="s">
        <v>690</v>
      </c>
    </row>
    <row r="362" s="13" customFormat="1">
      <c r="A362" s="13"/>
      <c r="B362" s="232"/>
      <c r="C362" s="233"/>
      <c r="D362" s="234" t="s">
        <v>163</v>
      </c>
      <c r="E362" s="235" t="s">
        <v>19</v>
      </c>
      <c r="F362" s="236" t="s">
        <v>691</v>
      </c>
      <c r="G362" s="233"/>
      <c r="H362" s="235" t="s">
        <v>19</v>
      </c>
      <c r="I362" s="237"/>
      <c r="J362" s="233"/>
      <c r="K362" s="233"/>
      <c r="L362" s="238"/>
      <c r="M362" s="239"/>
      <c r="N362" s="240"/>
      <c r="O362" s="240"/>
      <c r="P362" s="240"/>
      <c r="Q362" s="240"/>
      <c r="R362" s="240"/>
      <c r="S362" s="240"/>
      <c r="T362" s="241"/>
      <c r="U362" s="13"/>
      <c r="V362" s="13"/>
      <c r="W362" s="13"/>
      <c r="X362" s="13"/>
      <c r="Y362" s="13"/>
      <c r="Z362" s="13"/>
      <c r="AA362" s="13"/>
      <c r="AB362" s="13"/>
      <c r="AC362" s="13"/>
      <c r="AD362" s="13"/>
      <c r="AE362" s="13"/>
      <c r="AT362" s="242" t="s">
        <v>163</v>
      </c>
      <c r="AU362" s="242" t="s">
        <v>81</v>
      </c>
      <c r="AV362" s="13" t="s">
        <v>79</v>
      </c>
      <c r="AW362" s="13" t="s">
        <v>33</v>
      </c>
      <c r="AX362" s="13" t="s">
        <v>72</v>
      </c>
      <c r="AY362" s="242" t="s">
        <v>152</v>
      </c>
    </row>
    <row r="363" s="14" customFormat="1">
      <c r="A363" s="14"/>
      <c r="B363" s="243"/>
      <c r="C363" s="244"/>
      <c r="D363" s="234" t="s">
        <v>163</v>
      </c>
      <c r="E363" s="245" t="s">
        <v>19</v>
      </c>
      <c r="F363" s="246" t="s">
        <v>246</v>
      </c>
      <c r="G363" s="244"/>
      <c r="H363" s="247">
        <v>15</v>
      </c>
      <c r="I363" s="248"/>
      <c r="J363" s="244"/>
      <c r="K363" s="244"/>
      <c r="L363" s="249"/>
      <c r="M363" s="250"/>
      <c r="N363" s="251"/>
      <c r="O363" s="251"/>
      <c r="P363" s="251"/>
      <c r="Q363" s="251"/>
      <c r="R363" s="251"/>
      <c r="S363" s="251"/>
      <c r="T363" s="252"/>
      <c r="U363" s="14"/>
      <c r="V363" s="14"/>
      <c r="W363" s="14"/>
      <c r="X363" s="14"/>
      <c r="Y363" s="14"/>
      <c r="Z363" s="14"/>
      <c r="AA363" s="14"/>
      <c r="AB363" s="14"/>
      <c r="AC363" s="14"/>
      <c r="AD363" s="14"/>
      <c r="AE363" s="14"/>
      <c r="AT363" s="253" t="s">
        <v>163</v>
      </c>
      <c r="AU363" s="253" t="s">
        <v>81</v>
      </c>
      <c r="AV363" s="14" t="s">
        <v>81</v>
      </c>
      <c r="AW363" s="14" t="s">
        <v>33</v>
      </c>
      <c r="AX363" s="14" t="s">
        <v>79</v>
      </c>
      <c r="AY363" s="253" t="s">
        <v>152</v>
      </c>
    </row>
    <row r="364" s="2" customFormat="1" ht="16.5" customHeight="1">
      <c r="A364" s="40"/>
      <c r="B364" s="41"/>
      <c r="C364" s="214" t="s">
        <v>622</v>
      </c>
      <c r="D364" s="214" t="s">
        <v>154</v>
      </c>
      <c r="E364" s="215" t="s">
        <v>693</v>
      </c>
      <c r="F364" s="216" t="s">
        <v>694</v>
      </c>
      <c r="G364" s="217" t="s">
        <v>689</v>
      </c>
      <c r="H364" s="218">
        <v>20</v>
      </c>
      <c r="I364" s="219"/>
      <c r="J364" s="220">
        <f>ROUND(I364*H364,2)</f>
        <v>0</v>
      </c>
      <c r="K364" s="216" t="s">
        <v>19</v>
      </c>
      <c r="L364" s="46"/>
      <c r="M364" s="221" t="s">
        <v>19</v>
      </c>
      <c r="N364" s="222" t="s">
        <v>43</v>
      </c>
      <c r="O364" s="86"/>
      <c r="P364" s="223">
        <f>O364*H364</f>
        <v>0</v>
      </c>
      <c r="Q364" s="223">
        <v>0</v>
      </c>
      <c r="R364" s="223">
        <f>Q364*H364</f>
        <v>0</v>
      </c>
      <c r="S364" s="223">
        <v>0</v>
      </c>
      <c r="T364" s="224">
        <f>S364*H364</f>
        <v>0</v>
      </c>
      <c r="U364" s="40"/>
      <c r="V364" s="40"/>
      <c r="W364" s="40"/>
      <c r="X364" s="40"/>
      <c r="Y364" s="40"/>
      <c r="Z364" s="40"/>
      <c r="AA364" s="40"/>
      <c r="AB364" s="40"/>
      <c r="AC364" s="40"/>
      <c r="AD364" s="40"/>
      <c r="AE364" s="40"/>
      <c r="AR364" s="225" t="s">
        <v>684</v>
      </c>
      <c r="AT364" s="225" t="s">
        <v>154</v>
      </c>
      <c r="AU364" s="225" t="s">
        <v>81</v>
      </c>
      <c r="AY364" s="19" t="s">
        <v>152</v>
      </c>
      <c r="BE364" s="226">
        <f>IF(N364="základní",J364,0)</f>
        <v>0</v>
      </c>
      <c r="BF364" s="226">
        <f>IF(N364="snížená",J364,0)</f>
        <v>0</v>
      </c>
      <c r="BG364" s="226">
        <f>IF(N364="zákl. přenesená",J364,0)</f>
        <v>0</v>
      </c>
      <c r="BH364" s="226">
        <f>IF(N364="sníž. přenesená",J364,0)</f>
        <v>0</v>
      </c>
      <c r="BI364" s="226">
        <f>IF(N364="nulová",J364,0)</f>
        <v>0</v>
      </c>
      <c r="BJ364" s="19" t="s">
        <v>79</v>
      </c>
      <c r="BK364" s="226">
        <f>ROUND(I364*H364,2)</f>
        <v>0</v>
      </c>
      <c r="BL364" s="19" t="s">
        <v>684</v>
      </c>
      <c r="BM364" s="225" t="s">
        <v>695</v>
      </c>
    </row>
    <row r="365" s="13" customFormat="1">
      <c r="A365" s="13"/>
      <c r="B365" s="232"/>
      <c r="C365" s="233"/>
      <c r="D365" s="234" t="s">
        <v>163</v>
      </c>
      <c r="E365" s="235" t="s">
        <v>19</v>
      </c>
      <c r="F365" s="236" t="s">
        <v>696</v>
      </c>
      <c r="G365" s="233"/>
      <c r="H365" s="235" t="s">
        <v>19</v>
      </c>
      <c r="I365" s="237"/>
      <c r="J365" s="233"/>
      <c r="K365" s="233"/>
      <c r="L365" s="238"/>
      <c r="M365" s="239"/>
      <c r="N365" s="240"/>
      <c r="O365" s="240"/>
      <c r="P365" s="240"/>
      <c r="Q365" s="240"/>
      <c r="R365" s="240"/>
      <c r="S365" s="240"/>
      <c r="T365" s="241"/>
      <c r="U365" s="13"/>
      <c r="V365" s="13"/>
      <c r="W365" s="13"/>
      <c r="X365" s="13"/>
      <c r="Y365" s="13"/>
      <c r="Z365" s="13"/>
      <c r="AA365" s="13"/>
      <c r="AB365" s="13"/>
      <c r="AC365" s="13"/>
      <c r="AD365" s="13"/>
      <c r="AE365" s="13"/>
      <c r="AT365" s="242" t="s">
        <v>163</v>
      </c>
      <c r="AU365" s="242" t="s">
        <v>81</v>
      </c>
      <c r="AV365" s="13" t="s">
        <v>79</v>
      </c>
      <c r="AW365" s="13" t="s">
        <v>33</v>
      </c>
      <c r="AX365" s="13" t="s">
        <v>72</v>
      </c>
      <c r="AY365" s="242" t="s">
        <v>152</v>
      </c>
    </row>
    <row r="366" s="14" customFormat="1">
      <c r="A366" s="14"/>
      <c r="B366" s="243"/>
      <c r="C366" s="244"/>
      <c r="D366" s="234" t="s">
        <v>163</v>
      </c>
      <c r="E366" s="245" t="s">
        <v>19</v>
      </c>
      <c r="F366" s="246" t="s">
        <v>165</v>
      </c>
      <c r="G366" s="244"/>
      <c r="H366" s="247">
        <v>20</v>
      </c>
      <c r="I366" s="248"/>
      <c r="J366" s="244"/>
      <c r="K366" s="244"/>
      <c r="L366" s="249"/>
      <c r="M366" s="250"/>
      <c r="N366" s="251"/>
      <c r="O366" s="251"/>
      <c r="P366" s="251"/>
      <c r="Q366" s="251"/>
      <c r="R366" s="251"/>
      <c r="S366" s="251"/>
      <c r="T366" s="252"/>
      <c r="U366" s="14"/>
      <c r="V366" s="14"/>
      <c r="W366" s="14"/>
      <c r="X366" s="14"/>
      <c r="Y366" s="14"/>
      <c r="Z366" s="14"/>
      <c r="AA366" s="14"/>
      <c r="AB366" s="14"/>
      <c r="AC366" s="14"/>
      <c r="AD366" s="14"/>
      <c r="AE366" s="14"/>
      <c r="AT366" s="253" t="s">
        <v>163</v>
      </c>
      <c r="AU366" s="253" t="s">
        <v>81</v>
      </c>
      <c r="AV366" s="14" t="s">
        <v>81</v>
      </c>
      <c r="AW366" s="14" t="s">
        <v>33</v>
      </c>
      <c r="AX366" s="14" t="s">
        <v>79</v>
      </c>
      <c r="AY366" s="253" t="s">
        <v>152</v>
      </c>
    </row>
    <row r="367" s="2" customFormat="1" ht="16.5" customHeight="1">
      <c r="A367" s="40"/>
      <c r="B367" s="41"/>
      <c r="C367" s="214" t="s">
        <v>628</v>
      </c>
      <c r="D367" s="214" t="s">
        <v>154</v>
      </c>
      <c r="E367" s="215" t="s">
        <v>698</v>
      </c>
      <c r="F367" s="216" t="s">
        <v>699</v>
      </c>
      <c r="G367" s="217" t="s">
        <v>683</v>
      </c>
      <c r="H367" s="218">
        <v>1</v>
      </c>
      <c r="I367" s="219"/>
      <c r="J367" s="220">
        <f>ROUND(I367*H367,2)</f>
        <v>0</v>
      </c>
      <c r="K367" s="216" t="s">
        <v>19</v>
      </c>
      <c r="L367" s="46"/>
      <c r="M367" s="221" t="s">
        <v>19</v>
      </c>
      <c r="N367" s="222" t="s">
        <v>43</v>
      </c>
      <c r="O367" s="86"/>
      <c r="P367" s="223">
        <f>O367*H367</f>
        <v>0</v>
      </c>
      <c r="Q367" s="223">
        <v>0</v>
      </c>
      <c r="R367" s="223">
        <f>Q367*H367</f>
        <v>0</v>
      </c>
      <c r="S367" s="223">
        <v>0</v>
      </c>
      <c r="T367" s="224">
        <f>S367*H367</f>
        <v>0</v>
      </c>
      <c r="U367" s="40"/>
      <c r="V367" s="40"/>
      <c r="W367" s="40"/>
      <c r="X367" s="40"/>
      <c r="Y367" s="40"/>
      <c r="Z367" s="40"/>
      <c r="AA367" s="40"/>
      <c r="AB367" s="40"/>
      <c r="AC367" s="40"/>
      <c r="AD367" s="40"/>
      <c r="AE367" s="40"/>
      <c r="AR367" s="225" t="s">
        <v>159</v>
      </c>
      <c r="AT367" s="225" t="s">
        <v>154</v>
      </c>
      <c r="AU367" s="225" t="s">
        <v>81</v>
      </c>
      <c r="AY367" s="19" t="s">
        <v>152</v>
      </c>
      <c r="BE367" s="226">
        <f>IF(N367="základní",J367,0)</f>
        <v>0</v>
      </c>
      <c r="BF367" s="226">
        <f>IF(N367="snížená",J367,0)</f>
        <v>0</v>
      </c>
      <c r="BG367" s="226">
        <f>IF(N367="zákl. přenesená",J367,0)</f>
        <v>0</v>
      </c>
      <c r="BH367" s="226">
        <f>IF(N367="sníž. přenesená",J367,0)</f>
        <v>0</v>
      </c>
      <c r="BI367" s="226">
        <f>IF(N367="nulová",J367,0)</f>
        <v>0</v>
      </c>
      <c r="BJ367" s="19" t="s">
        <v>79</v>
      </c>
      <c r="BK367" s="226">
        <f>ROUND(I367*H367,2)</f>
        <v>0</v>
      </c>
      <c r="BL367" s="19" t="s">
        <v>159</v>
      </c>
      <c r="BM367" s="225" t="s">
        <v>700</v>
      </c>
    </row>
    <row r="368" s="12" customFormat="1" ht="22.8" customHeight="1">
      <c r="A368" s="12"/>
      <c r="B368" s="198"/>
      <c r="C368" s="199"/>
      <c r="D368" s="200" t="s">
        <v>71</v>
      </c>
      <c r="E368" s="212" t="s">
        <v>701</v>
      </c>
      <c r="F368" s="212" t="s">
        <v>702</v>
      </c>
      <c r="G368" s="199"/>
      <c r="H368" s="199"/>
      <c r="I368" s="202"/>
      <c r="J368" s="213">
        <f>BK368</f>
        <v>0</v>
      </c>
      <c r="K368" s="199"/>
      <c r="L368" s="204"/>
      <c r="M368" s="205"/>
      <c r="N368" s="206"/>
      <c r="O368" s="206"/>
      <c r="P368" s="207">
        <f>SUM(P369:P375)</f>
        <v>0</v>
      </c>
      <c r="Q368" s="206"/>
      <c r="R368" s="207">
        <f>SUM(R369:R375)</f>
        <v>0</v>
      </c>
      <c r="S368" s="206"/>
      <c r="T368" s="208">
        <f>SUM(T369:T375)</f>
        <v>0</v>
      </c>
      <c r="U368" s="12"/>
      <c r="V368" s="12"/>
      <c r="W368" s="12"/>
      <c r="X368" s="12"/>
      <c r="Y368" s="12"/>
      <c r="Z368" s="12"/>
      <c r="AA368" s="12"/>
      <c r="AB368" s="12"/>
      <c r="AC368" s="12"/>
      <c r="AD368" s="12"/>
      <c r="AE368" s="12"/>
      <c r="AR368" s="209" t="s">
        <v>179</v>
      </c>
      <c r="AT368" s="210" t="s">
        <v>71</v>
      </c>
      <c r="AU368" s="210" t="s">
        <v>79</v>
      </c>
      <c r="AY368" s="209" t="s">
        <v>152</v>
      </c>
      <c r="BK368" s="211">
        <f>SUM(BK369:BK375)</f>
        <v>0</v>
      </c>
    </row>
    <row r="369" s="2" customFormat="1" ht="16.5" customHeight="1">
      <c r="A369" s="40"/>
      <c r="B369" s="41"/>
      <c r="C369" s="214" t="s">
        <v>633</v>
      </c>
      <c r="D369" s="214" t="s">
        <v>154</v>
      </c>
      <c r="E369" s="215" t="s">
        <v>704</v>
      </c>
      <c r="F369" s="216" t="s">
        <v>705</v>
      </c>
      <c r="G369" s="217" t="s">
        <v>706</v>
      </c>
      <c r="H369" s="218">
        <v>1</v>
      </c>
      <c r="I369" s="219"/>
      <c r="J369" s="220">
        <f>ROUND(I369*H369,2)</f>
        <v>0</v>
      </c>
      <c r="K369" s="216" t="s">
        <v>19</v>
      </c>
      <c r="L369" s="46"/>
      <c r="M369" s="221" t="s">
        <v>19</v>
      </c>
      <c r="N369" s="222" t="s">
        <v>43</v>
      </c>
      <c r="O369" s="86"/>
      <c r="P369" s="223">
        <f>O369*H369</f>
        <v>0</v>
      </c>
      <c r="Q369" s="223">
        <v>0</v>
      </c>
      <c r="R369" s="223">
        <f>Q369*H369</f>
        <v>0</v>
      </c>
      <c r="S369" s="223">
        <v>0</v>
      </c>
      <c r="T369" s="224">
        <f>S369*H369</f>
        <v>0</v>
      </c>
      <c r="U369" s="40"/>
      <c r="V369" s="40"/>
      <c r="W369" s="40"/>
      <c r="X369" s="40"/>
      <c r="Y369" s="40"/>
      <c r="Z369" s="40"/>
      <c r="AA369" s="40"/>
      <c r="AB369" s="40"/>
      <c r="AC369" s="40"/>
      <c r="AD369" s="40"/>
      <c r="AE369" s="40"/>
      <c r="AR369" s="225" t="s">
        <v>684</v>
      </c>
      <c r="AT369" s="225" t="s">
        <v>154</v>
      </c>
      <c r="AU369" s="225" t="s">
        <v>81</v>
      </c>
      <c r="AY369" s="19" t="s">
        <v>152</v>
      </c>
      <c r="BE369" s="226">
        <f>IF(N369="základní",J369,0)</f>
        <v>0</v>
      </c>
      <c r="BF369" s="226">
        <f>IF(N369="snížená",J369,0)</f>
        <v>0</v>
      </c>
      <c r="BG369" s="226">
        <f>IF(N369="zákl. přenesená",J369,0)</f>
        <v>0</v>
      </c>
      <c r="BH369" s="226">
        <f>IF(N369="sníž. přenesená",J369,0)</f>
        <v>0</v>
      </c>
      <c r="BI369" s="226">
        <f>IF(N369="nulová",J369,0)</f>
        <v>0</v>
      </c>
      <c r="BJ369" s="19" t="s">
        <v>79</v>
      </c>
      <c r="BK369" s="226">
        <f>ROUND(I369*H369,2)</f>
        <v>0</v>
      </c>
      <c r="BL369" s="19" t="s">
        <v>684</v>
      </c>
      <c r="BM369" s="225" t="s">
        <v>707</v>
      </c>
    </row>
    <row r="370" s="2" customFormat="1" ht="16.5" customHeight="1">
      <c r="A370" s="40"/>
      <c r="B370" s="41"/>
      <c r="C370" s="214" t="s">
        <v>641</v>
      </c>
      <c r="D370" s="214" t="s">
        <v>154</v>
      </c>
      <c r="E370" s="215" t="s">
        <v>709</v>
      </c>
      <c r="F370" s="216" t="s">
        <v>710</v>
      </c>
      <c r="G370" s="217" t="s">
        <v>711</v>
      </c>
      <c r="H370" s="218">
        <v>1</v>
      </c>
      <c r="I370" s="219"/>
      <c r="J370" s="220">
        <f>ROUND(I370*H370,2)</f>
        <v>0</v>
      </c>
      <c r="K370" s="216" t="s">
        <v>19</v>
      </c>
      <c r="L370" s="46"/>
      <c r="M370" s="221" t="s">
        <v>19</v>
      </c>
      <c r="N370" s="222" t="s">
        <v>43</v>
      </c>
      <c r="O370" s="86"/>
      <c r="P370" s="223">
        <f>O370*H370</f>
        <v>0</v>
      </c>
      <c r="Q370" s="223">
        <v>0</v>
      </c>
      <c r="R370" s="223">
        <f>Q370*H370</f>
        <v>0</v>
      </c>
      <c r="S370" s="223">
        <v>0</v>
      </c>
      <c r="T370" s="224">
        <f>S370*H370</f>
        <v>0</v>
      </c>
      <c r="U370" s="40"/>
      <c r="V370" s="40"/>
      <c r="W370" s="40"/>
      <c r="X370" s="40"/>
      <c r="Y370" s="40"/>
      <c r="Z370" s="40"/>
      <c r="AA370" s="40"/>
      <c r="AB370" s="40"/>
      <c r="AC370" s="40"/>
      <c r="AD370" s="40"/>
      <c r="AE370" s="40"/>
      <c r="AR370" s="225" t="s">
        <v>684</v>
      </c>
      <c r="AT370" s="225" t="s">
        <v>154</v>
      </c>
      <c r="AU370" s="225" t="s">
        <v>81</v>
      </c>
      <c r="AY370" s="19" t="s">
        <v>152</v>
      </c>
      <c r="BE370" s="226">
        <f>IF(N370="základní",J370,0)</f>
        <v>0</v>
      </c>
      <c r="BF370" s="226">
        <f>IF(N370="snížená",J370,0)</f>
        <v>0</v>
      </c>
      <c r="BG370" s="226">
        <f>IF(N370="zákl. přenesená",J370,0)</f>
        <v>0</v>
      </c>
      <c r="BH370" s="226">
        <f>IF(N370="sníž. přenesená",J370,0)</f>
        <v>0</v>
      </c>
      <c r="BI370" s="226">
        <f>IF(N370="nulová",J370,0)</f>
        <v>0</v>
      </c>
      <c r="BJ370" s="19" t="s">
        <v>79</v>
      </c>
      <c r="BK370" s="226">
        <f>ROUND(I370*H370,2)</f>
        <v>0</v>
      </c>
      <c r="BL370" s="19" t="s">
        <v>684</v>
      </c>
      <c r="BM370" s="225" t="s">
        <v>712</v>
      </c>
    </row>
    <row r="371" s="14" customFormat="1">
      <c r="A371" s="14"/>
      <c r="B371" s="243"/>
      <c r="C371" s="244"/>
      <c r="D371" s="234" t="s">
        <v>163</v>
      </c>
      <c r="E371" s="245" t="s">
        <v>19</v>
      </c>
      <c r="F371" s="246" t="s">
        <v>79</v>
      </c>
      <c r="G371" s="244"/>
      <c r="H371" s="247">
        <v>1</v>
      </c>
      <c r="I371" s="248"/>
      <c r="J371" s="244"/>
      <c r="K371" s="244"/>
      <c r="L371" s="249"/>
      <c r="M371" s="250"/>
      <c r="N371" s="251"/>
      <c r="O371" s="251"/>
      <c r="P371" s="251"/>
      <c r="Q371" s="251"/>
      <c r="R371" s="251"/>
      <c r="S371" s="251"/>
      <c r="T371" s="252"/>
      <c r="U371" s="14"/>
      <c r="V371" s="14"/>
      <c r="W371" s="14"/>
      <c r="X371" s="14"/>
      <c r="Y371" s="14"/>
      <c r="Z371" s="14"/>
      <c r="AA371" s="14"/>
      <c r="AB371" s="14"/>
      <c r="AC371" s="14"/>
      <c r="AD371" s="14"/>
      <c r="AE371" s="14"/>
      <c r="AT371" s="253" t="s">
        <v>163</v>
      </c>
      <c r="AU371" s="253" t="s">
        <v>81</v>
      </c>
      <c r="AV371" s="14" t="s">
        <v>81</v>
      </c>
      <c r="AW371" s="14" t="s">
        <v>33</v>
      </c>
      <c r="AX371" s="14" t="s">
        <v>79</v>
      </c>
      <c r="AY371" s="253" t="s">
        <v>152</v>
      </c>
    </row>
    <row r="372" s="2" customFormat="1" ht="16.5" customHeight="1">
      <c r="A372" s="40"/>
      <c r="B372" s="41"/>
      <c r="C372" s="214" t="s">
        <v>650</v>
      </c>
      <c r="D372" s="214" t="s">
        <v>154</v>
      </c>
      <c r="E372" s="215" t="s">
        <v>714</v>
      </c>
      <c r="F372" s="216" t="s">
        <v>715</v>
      </c>
      <c r="G372" s="217" t="s">
        <v>711</v>
      </c>
      <c r="H372" s="218">
        <v>1</v>
      </c>
      <c r="I372" s="219"/>
      <c r="J372" s="220">
        <f>ROUND(I372*H372,2)</f>
        <v>0</v>
      </c>
      <c r="K372" s="216" t="s">
        <v>19</v>
      </c>
      <c r="L372" s="46"/>
      <c r="M372" s="221" t="s">
        <v>19</v>
      </c>
      <c r="N372" s="222" t="s">
        <v>43</v>
      </c>
      <c r="O372" s="86"/>
      <c r="P372" s="223">
        <f>O372*H372</f>
        <v>0</v>
      </c>
      <c r="Q372" s="223">
        <v>0</v>
      </c>
      <c r="R372" s="223">
        <f>Q372*H372</f>
        <v>0</v>
      </c>
      <c r="S372" s="223">
        <v>0</v>
      </c>
      <c r="T372" s="224">
        <f>S372*H372</f>
        <v>0</v>
      </c>
      <c r="U372" s="40"/>
      <c r="V372" s="40"/>
      <c r="W372" s="40"/>
      <c r="X372" s="40"/>
      <c r="Y372" s="40"/>
      <c r="Z372" s="40"/>
      <c r="AA372" s="40"/>
      <c r="AB372" s="40"/>
      <c r="AC372" s="40"/>
      <c r="AD372" s="40"/>
      <c r="AE372" s="40"/>
      <c r="AR372" s="225" t="s">
        <v>684</v>
      </c>
      <c r="AT372" s="225" t="s">
        <v>154</v>
      </c>
      <c r="AU372" s="225" t="s">
        <v>81</v>
      </c>
      <c r="AY372" s="19" t="s">
        <v>152</v>
      </c>
      <c r="BE372" s="226">
        <f>IF(N372="základní",J372,0)</f>
        <v>0</v>
      </c>
      <c r="BF372" s="226">
        <f>IF(N372="snížená",J372,0)</f>
        <v>0</v>
      </c>
      <c r="BG372" s="226">
        <f>IF(N372="zákl. přenesená",J372,0)</f>
        <v>0</v>
      </c>
      <c r="BH372" s="226">
        <f>IF(N372="sníž. přenesená",J372,0)</f>
        <v>0</v>
      </c>
      <c r="BI372" s="226">
        <f>IF(N372="nulová",J372,0)</f>
        <v>0</v>
      </c>
      <c r="BJ372" s="19" t="s">
        <v>79</v>
      </c>
      <c r="BK372" s="226">
        <f>ROUND(I372*H372,2)</f>
        <v>0</v>
      </c>
      <c r="BL372" s="19" t="s">
        <v>684</v>
      </c>
      <c r="BM372" s="225" t="s">
        <v>716</v>
      </c>
    </row>
    <row r="373" s="13" customFormat="1">
      <c r="A373" s="13"/>
      <c r="B373" s="232"/>
      <c r="C373" s="233"/>
      <c r="D373" s="234" t="s">
        <v>163</v>
      </c>
      <c r="E373" s="235" t="s">
        <v>19</v>
      </c>
      <c r="F373" s="236" t="s">
        <v>717</v>
      </c>
      <c r="G373" s="233"/>
      <c r="H373" s="235" t="s">
        <v>19</v>
      </c>
      <c r="I373" s="237"/>
      <c r="J373" s="233"/>
      <c r="K373" s="233"/>
      <c r="L373" s="238"/>
      <c r="M373" s="239"/>
      <c r="N373" s="240"/>
      <c r="O373" s="240"/>
      <c r="P373" s="240"/>
      <c r="Q373" s="240"/>
      <c r="R373" s="240"/>
      <c r="S373" s="240"/>
      <c r="T373" s="241"/>
      <c r="U373" s="13"/>
      <c r="V373" s="13"/>
      <c r="W373" s="13"/>
      <c r="X373" s="13"/>
      <c r="Y373" s="13"/>
      <c r="Z373" s="13"/>
      <c r="AA373" s="13"/>
      <c r="AB373" s="13"/>
      <c r="AC373" s="13"/>
      <c r="AD373" s="13"/>
      <c r="AE373" s="13"/>
      <c r="AT373" s="242" t="s">
        <v>163</v>
      </c>
      <c r="AU373" s="242" t="s">
        <v>81</v>
      </c>
      <c r="AV373" s="13" t="s">
        <v>79</v>
      </c>
      <c r="AW373" s="13" t="s">
        <v>33</v>
      </c>
      <c r="AX373" s="13" t="s">
        <v>72</v>
      </c>
      <c r="AY373" s="242" t="s">
        <v>152</v>
      </c>
    </row>
    <row r="374" s="14" customFormat="1">
      <c r="A374" s="14"/>
      <c r="B374" s="243"/>
      <c r="C374" s="244"/>
      <c r="D374" s="234" t="s">
        <v>163</v>
      </c>
      <c r="E374" s="245" t="s">
        <v>19</v>
      </c>
      <c r="F374" s="246" t="s">
        <v>79</v>
      </c>
      <c r="G374" s="244"/>
      <c r="H374" s="247">
        <v>1</v>
      </c>
      <c r="I374" s="248"/>
      <c r="J374" s="244"/>
      <c r="K374" s="244"/>
      <c r="L374" s="249"/>
      <c r="M374" s="250"/>
      <c r="N374" s="251"/>
      <c r="O374" s="251"/>
      <c r="P374" s="251"/>
      <c r="Q374" s="251"/>
      <c r="R374" s="251"/>
      <c r="S374" s="251"/>
      <c r="T374" s="252"/>
      <c r="U374" s="14"/>
      <c r="V374" s="14"/>
      <c r="W374" s="14"/>
      <c r="X374" s="14"/>
      <c r="Y374" s="14"/>
      <c r="Z374" s="14"/>
      <c r="AA374" s="14"/>
      <c r="AB374" s="14"/>
      <c r="AC374" s="14"/>
      <c r="AD374" s="14"/>
      <c r="AE374" s="14"/>
      <c r="AT374" s="253" t="s">
        <v>163</v>
      </c>
      <c r="AU374" s="253" t="s">
        <v>81</v>
      </c>
      <c r="AV374" s="14" t="s">
        <v>81</v>
      </c>
      <c r="AW374" s="14" t="s">
        <v>33</v>
      </c>
      <c r="AX374" s="14" t="s">
        <v>79</v>
      </c>
      <c r="AY374" s="253" t="s">
        <v>152</v>
      </c>
    </row>
    <row r="375" s="2" customFormat="1" ht="16.5" customHeight="1">
      <c r="A375" s="40"/>
      <c r="B375" s="41"/>
      <c r="C375" s="214" t="s">
        <v>657</v>
      </c>
      <c r="D375" s="214" t="s">
        <v>154</v>
      </c>
      <c r="E375" s="215" t="s">
        <v>719</v>
      </c>
      <c r="F375" s="216" t="s">
        <v>720</v>
      </c>
      <c r="G375" s="217" t="s">
        <v>157</v>
      </c>
      <c r="H375" s="218">
        <v>1</v>
      </c>
      <c r="I375" s="219"/>
      <c r="J375" s="220">
        <f>ROUND(I375*H375,2)</f>
        <v>0</v>
      </c>
      <c r="K375" s="216" t="s">
        <v>19</v>
      </c>
      <c r="L375" s="46"/>
      <c r="M375" s="221" t="s">
        <v>19</v>
      </c>
      <c r="N375" s="222" t="s">
        <v>43</v>
      </c>
      <c r="O375" s="86"/>
      <c r="P375" s="223">
        <f>O375*H375</f>
        <v>0</v>
      </c>
      <c r="Q375" s="223">
        <v>0</v>
      </c>
      <c r="R375" s="223">
        <f>Q375*H375</f>
        <v>0</v>
      </c>
      <c r="S375" s="223">
        <v>0</v>
      </c>
      <c r="T375" s="224">
        <f>S375*H375</f>
        <v>0</v>
      </c>
      <c r="U375" s="40"/>
      <c r="V375" s="40"/>
      <c r="W375" s="40"/>
      <c r="X375" s="40"/>
      <c r="Y375" s="40"/>
      <c r="Z375" s="40"/>
      <c r="AA375" s="40"/>
      <c r="AB375" s="40"/>
      <c r="AC375" s="40"/>
      <c r="AD375" s="40"/>
      <c r="AE375" s="40"/>
      <c r="AR375" s="225" t="s">
        <v>684</v>
      </c>
      <c r="AT375" s="225" t="s">
        <v>154</v>
      </c>
      <c r="AU375" s="225" t="s">
        <v>81</v>
      </c>
      <c r="AY375" s="19" t="s">
        <v>152</v>
      </c>
      <c r="BE375" s="226">
        <f>IF(N375="základní",J375,0)</f>
        <v>0</v>
      </c>
      <c r="BF375" s="226">
        <f>IF(N375="snížená",J375,0)</f>
        <v>0</v>
      </c>
      <c r="BG375" s="226">
        <f>IF(N375="zákl. přenesená",J375,0)</f>
        <v>0</v>
      </c>
      <c r="BH375" s="226">
        <f>IF(N375="sníž. přenesená",J375,0)</f>
        <v>0</v>
      </c>
      <c r="BI375" s="226">
        <f>IF(N375="nulová",J375,0)</f>
        <v>0</v>
      </c>
      <c r="BJ375" s="19" t="s">
        <v>79</v>
      </c>
      <c r="BK375" s="226">
        <f>ROUND(I375*H375,2)</f>
        <v>0</v>
      </c>
      <c r="BL375" s="19" t="s">
        <v>684</v>
      </c>
      <c r="BM375" s="225" t="s">
        <v>721</v>
      </c>
    </row>
    <row r="376" s="12" customFormat="1" ht="22.8" customHeight="1">
      <c r="A376" s="12"/>
      <c r="B376" s="198"/>
      <c r="C376" s="199"/>
      <c r="D376" s="200" t="s">
        <v>71</v>
      </c>
      <c r="E376" s="212" t="s">
        <v>722</v>
      </c>
      <c r="F376" s="212" t="s">
        <v>723</v>
      </c>
      <c r="G376" s="199"/>
      <c r="H376" s="199"/>
      <c r="I376" s="202"/>
      <c r="J376" s="213">
        <f>BK376</f>
        <v>0</v>
      </c>
      <c r="K376" s="199"/>
      <c r="L376" s="204"/>
      <c r="M376" s="205"/>
      <c r="N376" s="206"/>
      <c r="O376" s="206"/>
      <c r="P376" s="207">
        <f>P377</f>
        <v>0</v>
      </c>
      <c r="Q376" s="206"/>
      <c r="R376" s="207">
        <f>R377</f>
        <v>0</v>
      </c>
      <c r="S376" s="206"/>
      <c r="T376" s="208">
        <f>T377</f>
        <v>0</v>
      </c>
      <c r="U376" s="12"/>
      <c r="V376" s="12"/>
      <c r="W376" s="12"/>
      <c r="X376" s="12"/>
      <c r="Y376" s="12"/>
      <c r="Z376" s="12"/>
      <c r="AA376" s="12"/>
      <c r="AB376" s="12"/>
      <c r="AC376" s="12"/>
      <c r="AD376" s="12"/>
      <c r="AE376" s="12"/>
      <c r="AR376" s="209" t="s">
        <v>179</v>
      </c>
      <c r="AT376" s="210" t="s">
        <v>71</v>
      </c>
      <c r="AU376" s="210" t="s">
        <v>79</v>
      </c>
      <c r="AY376" s="209" t="s">
        <v>152</v>
      </c>
      <c r="BK376" s="211">
        <f>BK377</f>
        <v>0</v>
      </c>
    </row>
    <row r="377" s="2" customFormat="1" ht="16.5" customHeight="1">
      <c r="A377" s="40"/>
      <c r="B377" s="41"/>
      <c r="C377" s="214" t="s">
        <v>662</v>
      </c>
      <c r="D377" s="214" t="s">
        <v>154</v>
      </c>
      <c r="E377" s="215" t="s">
        <v>725</v>
      </c>
      <c r="F377" s="216" t="s">
        <v>726</v>
      </c>
      <c r="G377" s="217" t="s">
        <v>706</v>
      </c>
      <c r="H377" s="218">
        <v>1</v>
      </c>
      <c r="I377" s="219"/>
      <c r="J377" s="220">
        <f>ROUND(I377*H377,2)</f>
        <v>0</v>
      </c>
      <c r="K377" s="216" t="s">
        <v>19</v>
      </c>
      <c r="L377" s="46"/>
      <c r="M377" s="275" t="s">
        <v>19</v>
      </c>
      <c r="N377" s="276" t="s">
        <v>43</v>
      </c>
      <c r="O377" s="277"/>
      <c r="P377" s="278">
        <f>O377*H377</f>
        <v>0</v>
      </c>
      <c r="Q377" s="278">
        <v>0</v>
      </c>
      <c r="R377" s="278">
        <f>Q377*H377</f>
        <v>0</v>
      </c>
      <c r="S377" s="278">
        <v>0</v>
      </c>
      <c r="T377" s="279">
        <f>S377*H377</f>
        <v>0</v>
      </c>
      <c r="U377" s="40"/>
      <c r="V377" s="40"/>
      <c r="W377" s="40"/>
      <c r="X377" s="40"/>
      <c r="Y377" s="40"/>
      <c r="Z377" s="40"/>
      <c r="AA377" s="40"/>
      <c r="AB377" s="40"/>
      <c r="AC377" s="40"/>
      <c r="AD377" s="40"/>
      <c r="AE377" s="40"/>
      <c r="AR377" s="225" t="s">
        <v>684</v>
      </c>
      <c r="AT377" s="225" t="s">
        <v>154</v>
      </c>
      <c r="AU377" s="225" t="s">
        <v>81</v>
      </c>
      <c r="AY377" s="19" t="s">
        <v>152</v>
      </c>
      <c r="BE377" s="226">
        <f>IF(N377="základní",J377,0)</f>
        <v>0</v>
      </c>
      <c r="BF377" s="226">
        <f>IF(N377="snížená",J377,0)</f>
        <v>0</v>
      </c>
      <c r="BG377" s="226">
        <f>IF(N377="zákl. přenesená",J377,0)</f>
        <v>0</v>
      </c>
      <c r="BH377" s="226">
        <f>IF(N377="sníž. přenesená",J377,0)</f>
        <v>0</v>
      </c>
      <c r="BI377" s="226">
        <f>IF(N377="nulová",J377,0)</f>
        <v>0</v>
      </c>
      <c r="BJ377" s="19" t="s">
        <v>79</v>
      </c>
      <c r="BK377" s="226">
        <f>ROUND(I377*H377,2)</f>
        <v>0</v>
      </c>
      <c r="BL377" s="19" t="s">
        <v>684</v>
      </c>
      <c r="BM377" s="225" t="s">
        <v>727</v>
      </c>
    </row>
    <row r="378" s="2" customFormat="1" ht="6.96" customHeight="1">
      <c r="A378" s="40"/>
      <c r="B378" s="61"/>
      <c r="C378" s="62"/>
      <c r="D378" s="62"/>
      <c r="E378" s="62"/>
      <c r="F378" s="62"/>
      <c r="G378" s="62"/>
      <c r="H378" s="62"/>
      <c r="I378" s="62"/>
      <c r="J378" s="62"/>
      <c r="K378" s="62"/>
      <c r="L378" s="46"/>
      <c r="M378" s="40"/>
      <c r="O378" s="40"/>
      <c r="P378" s="40"/>
      <c r="Q378" s="40"/>
      <c r="R378" s="40"/>
      <c r="S378" s="40"/>
      <c r="T378" s="40"/>
      <c r="U378" s="40"/>
      <c r="V378" s="40"/>
      <c r="W378" s="40"/>
      <c r="X378" s="40"/>
      <c r="Y378" s="40"/>
      <c r="Z378" s="40"/>
      <c r="AA378" s="40"/>
      <c r="AB378" s="40"/>
      <c r="AC378" s="40"/>
      <c r="AD378" s="40"/>
      <c r="AE378" s="40"/>
    </row>
  </sheetData>
  <sheetProtection sheet="1" autoFilter="0" formatColumns="0" formatRows="0" objects="1" scenarios="1" spinCount="100000" saltValue="fN+2Edh2blyHHCOD3xs0ZjTfpZi9s/VZRhju7QIV3XOBlWEfRKS78tEz+oUgcLlbbLt7p5ZKN1UV+A7D5J7KLw==" hashValue="4hqrXPR56PBpda1dT0vP40eBb3p9/KtdXSYWl3q80xJTcXcOyz4LAJeG7zxJQLHHbC1aoAIjFiEh4Q5Wfmy++Q==" algorithmName="SHA-512" password="CD09"/>
  <autoFilter ref="C99:K377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88:H88"/>
    <mergeCell ref="E90:H90"/>
    <mergeCell ref="E92:H92"/>
    <mergeCell ref="L2:V2"/>
  </mergeCells>
  <hyperlinks>
    <hyperlink ref="F104" r:id="rId1" display="https://podminky.urs.cz/item/CS_URS_2024_01/112101121"/>
    <hyperlink ref="F108" r:id="rId2" display="https://podminky.urs.cz/item/CS_URS_2024_01/112251101"/>
    <hyperlink ref="F112" r:id="rId3" display="https://podminky.urs.cz/item/CS_URS_2024_01/113106123"/>
    <hyperlink ref="F116" r:id="rId4" display="https://podminky.urs.cz/item/CS_URS_2024_01/113107322"/>
    <hyperlink ref="F120" r:id="rId5" display="https://podminky.urs.cz/item/CS_URS_2024_01/113107323"/>
    <hyperlink ref="F127" r:id="rId6" display="https://podminky.urs.cz/item/CS_URS_2024_01/113107332"/>
    <hyperlink ref="F131" r:id="rId7" display="https://podminky.urs.cz/item/CS_URS_2024_01/113201112"/>
    <hyperlink ref="F134" r:id="rId8" display="https://podminky.urs.cz/item/CS_URS_2024_01/121151113"/>
    <hyperlink ref="F136" r:id="rId9" display="https://podminky.urs.cz/item/CS_URS_2024_01/122251102"/>
    <hyperlink ref="F143" r:id="rId10" display="https://podminky.urs.cz/item/CS_URS_2024_01/131213701"/>
    <hyperlink ref="F147" r:id="rId11" display="https://podminky.urs.cz/item/CS_URS_2024_01/132251103"/>
    <hyperlink ref="F151" r:id="rId12" display="https://podminky.urs.cz/item/CS_URS_2024_01/162751117"/>
    <hyperlink ref="F157" r:id="rId13" display="https://podminky.urs.cz/item/CS_URS_2024_01/162751119"/>
    <hyperlink ref="F160" r:id="rId14" display="https://podminky.urs.cz/item/CS_URS_2024_01/167151111"/>
    <hyperlink ref="F162" r:id="rId15" display="https://podminky.urs.cz/item/CS_URS_2024_01/171151112"/>
    <hyperlink ref="F169" r:id="rId16" display="https://podminky.urs.cz/item/CS_URS_2024_01/171201231"/>
    <hyperlink ref="F172" r:id="rId17" display="https://podminky.urs.cz/item/CS_URS_2024_01/171251201"/>
    <hyperlink ref="F175" r:id="rId18" display="https://podminky.urs.cz/item/CS_URS_2024_01/181411131"/>
    <hyperlink ref="F180" r:id="rId19" display="https://podminky.urs.cz/item/CS_URS_2024_01/181951112"/>
    <hyperlink ref="F184" r:id="rId20" display="https://podminky.urs.cz/item/CS_URS_2024_01/182303111"/>
    <hyperlink ref="F216" r:id="rId21" display="https://podminky.urs.cz/item/CS_URS_2024_01/212752411"/>
    <hyperlink ref="F220" r:id="rId22" display="https://podminky.urs.cz/item/CS_URS_2024_01/561051111"/>
    <hyperlink ref="F230" r:id="rId23" display="https://podminky.urs.cz/item/CS_URS_2024_01/564851011"/>
    <hyperlink ref="F242" r:id="rId24" display="https://podminky.urs.cz/item/CS_URS_2024_01/564861011"/>
    <hyperlink ref="F251" r:id="rId25" display="https://podminky.urs.cz/item/CS_URS_2024_01/573231106"/>
    <hyperlink ref="F255" r:id="rId26" display="https://podminky.urs.cz/item/CS_URS_2024_01/577154141"/>
    <hyperlink ref="F259" r:id="rId27" display="https://podminky.urs.cz/item/CS_URS_2024_01/596211113"/>
    <hyperlink ref="F266" r:id="rId28" display="https://podminky.urs.cz/item/CS_URS_2024_01/596212212"/>
    <hyperlink ref="F276" r:id="rId29" display="https://podminky.urs.cz/item/CS_URS_2024_01/596412212"/>
    <hyperlink ref="F283" r:id="rId30" display="https://podminky.urs.cz/item/CS_URS_2024_01/914111111"/>
    <hyperlink ref="F296" r:id="rId31" display="https://podminky.urs.cz/item/CS_URS_2024_01/914511111"/>
    <hyperlink ref="F328" r:id="rId32" display="https://podminky.urs.cz/item/CS_URS_2024_01/997221571"/>
    <hyperlink ref="F331" r:id="rId33" display="https://podminky.urs.cz/item/CS_URS_2024_01/997221579"/>
    <hyperlink ref="F334" r:id="rId34" display="https://podminky.urs.cz/item/CS_URS_2024_01/997221612"/>
    <hyperlink ref="F337" r:id="rId35" display="https://podminky.urs.cz/item/CS_URS_2024_01/997221861"/>
    <hyperlink ref="F340" r:id="rId36" display="https://podminky.urs.cz/item/CS_URS_2024_01/997221873"/>
    <hyperlink ref="F344" r:id="rId37" display="https://podminky.urs.cz/item/CS_URS_2024_01/998225111"/>
    <hyperlink ref="F348" r:id="rId38" display="https://podminky.urs.cz/item/CS_URS_2024_01/711161273"/>
    <hyperlink ref="F354" r:id="rId39" display="https://podminky.urs.cz/item/CS_URS_2024_01/998711101"/>
    <hyperlink ref="F357" r:id="rId40" display="https://podminky.urs.cz/item/CS_URS_2024_01/HZS1292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41"/>
</worksheet>
</file>

<file path=xl/worksheets/sheet9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110</v>
      </c>
    </row>
    <row r="3" s="1" customFormat="1" ht="6.96" customHeight="1">
      <c r="B3" s="140"/>
      <c r="C3" s="141"/>
      <c r="D3" s="141"/>
      <c r="E3" s="141"/>
      <c r="F3" s="141"/>
      <c r="G3" s="141"/>
      <c r="H3" s="141"/>
      <c r="I3" s="141"/>
      <c r="J3" s="141"/>
      <c r="K3" s="141"/>
      <c r="L3" s="22"/>
      <c r="AT3" s="19" t="s">
        <v>81</v>
      </c>
    </row>
    <row r="4" s="1" customFormat="1" ht="24.96" customHeight="1">
      <c r="B4" s="22"/>
      <c r="D4" s="142" t="s">
        <v>113</v>
      </c>
      <c r="L4" s="22"/>
      <c r="M4" s="14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44" t="s">
        <v>16</v>
      </c>
      <c r="L6" s="22"/>
    </row>
    <row r="7" s="1" customFormat="1" ht="16.5" customHeight="1">
      <c r="B7" s="22"/>
      <c r="E7" s="145" t="str">
        <f>'Rekapitulace stavby'!K6</f>
        <v>Tuchlovice, oprava místních komunikací - lokalita východ</v>
      </c>
      <c r="F7" s="144"/>
      <c r="G7" s="144"/>
      <c r="H7" s="144"/>
      <c r="L7" s="22"/>
    </row>
    <row r="8" s="1" customFormat="1" ht="12" customHeight="1">
      <c r="B8" s="22"/>
      <c r="D8" s="144" t="s">
        <v>114</v>
      </c>
      <c r="L8" s="22"/>
    </row>
    <row r="9" s="2" customFormat="1" ht="16.5" customHeight="1">
      <c r="A9" s="40"/>
      <c r="B9" s="46"/>
      <c r="C9" s="40"/>
      <c r="D9" s="40"/>
      <c r="E9" s="145" t="s">
        <v>1368</v>
      </c>
      <c r="F9" s="40"/>
      <c r="G9" s="40"/>
      <c r="H9" s="40"/>
      <c r="I9" s="40"/>
      <c r="J9" s="40"/>
      <c r="K9" s="40"/>
      <c r="L9" s="14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 ht="12" customHeight="1">
      <c r="A10" s="40"/>
      <c r="B10" s="46"/>
      <c r="C10" s="40"/>
      <c r="D10" s="144" t="s">
        <v>116</v>
      </c>
      <c r="E10" s="40"/>
      <c r="F10" s="40"/>
      <c r="G10" s="40"/>
      <c r="H10" s="40"/>
      <c r="I10" s="40"/>
      <c r="J10" s="40"/>
      <c r="K10" s="40"/>
      <c r="L10" s="14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6.5" customHeight="1">
      <c r="A11" s="40"/>
      <c r="B11" s="46"/>
      <c r="C11" s="40"/>
      <c r="D11" s="40"/>
      <c r="E11" s="147" t="s">
        <v>1479</v>
      </c>
      <c r="F11" s="40"/>
      <c r="G11" s="40"/>
      <c r="H11" s="40"/>
      <c r="I11" s="40"/>
      <c r="J11" s="40"/>
      <c r="K11" s="40"/>
      <c r="L11" s="14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>
      <c r="A12" s="40"/>
      <c r="B12" s="46"/>
      <c r="C12" s="40"/>
      <c r="D12" s="40"/>
      <c r="E12" s="40"/>
      <c r="F12" s="40"/>
      <c r="G12" s="40"/>
      <c r="H12" s="40"/>
      <c r="I12" s="40"/>
      <c r="J12" s="40"/>
      <c r="K12" s="40"/>
      <c r="L12" s="14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2" customHeight="1">
      <c r="A13" s="40"/>
      <c r="B13" s="46"/>
      <c r="C13" s="40"/>
      <c r="D13" s="144" t="s">
        <v>18</v>
      </c>
      <c r="E13" s="40"/>
      <c r="F13" s="135" t="s">
        <v>19</v>
      </c>
      <c r="G13" s="40"/>
      <c r="H13" s="40"/>
      <c r="I13" s="144" t="s">
        <v>20</v>
      </c>
      <c r="J13" s="135" t="s">
        <v>19</v>
      </c>
      <c r="K13" s="40"/>
      <c r="L13" s="14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44" t="s">
        <v>21</v>
      </c>
      <c r="E14" s="40"/>
      <c r="F14" s="135" t="s">
        <v>22</v>
      </c>
      <c r="G14" s="40"/>
      <c r="H14" s="40"/>
      <c r="I14" s="144" t="s">
        <v>23</v>
      </c>
      <c r="J14" s="148" t="str">
        <f>'Rekapitulace stavby'!AN8</f>
        <v>14. 3. 2024</v>
      </c>
      <c r="K14" s="40"/>
      <c r="L14" s="14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0.8" customHeight="1">
      <c r="A15" s="40"/>
      <c r="B15" s="46"/>
      <c r="C15" s="40"/>
      <c r="D15" s="40"/>
      <c r="E15" s="40"/>
      <c r="F15" s="40"/>
      <c r="G15" s="40"/>
      <c r="H15" s="40"/>
      <c r="I15" s="40"/>
      <c r="J15" s="40"/>
      <c r="K15" s="40"/>
      <c r="L15" s="14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12" customHeight="1">
      <c r="A16" s="40"/>
      <c r="B16" s="46"/>
      <c r="C16" s="40"/>
      <c r="D16" s="144" t="s">
        <v>25</v>
      </c>
      <c r="E16" s="40"/>
      <c r="F16" s="40"/>
      <c r="G16" s="40"/>
      <c r="H16" s="40"/>
      <c r="I16" s="144" t="s">
        <v>26</v>
      </c>
      <c r="J16" s="135" t="s">
        <v>19</v>
      </c>
      <c r="K16" s="40"/>
      <c r="L16" s="14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8" customHeight="1">
      <c r="A17" s="40"/>
      <c r="B17" s="46"/>
      <c r="C17" s="40"/>
      <c r="D17" s="40"/>
      <c r="E17" s="135" t="s">
        <v>27</v>
      </c>
      <c r="F17" s="40"/>
      <c r="G17" s="40"/>
      <c r="H17" s="40"/>
      <c r="I17" s="144" t="s">
        <v>28</v>
      </c>
      <c r="J17" s="135" t="s">
        <v>19</v>
      </c>
      <c r="K17" s="40"/>
      <c r="L17" s="14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6.96" customHeight="1">
      <c r="A18" s="40"/>
      <c r="B18" s="46"/>
      <c r="C18" s="40"/>
      <c r="D18" s="40"/>
      <c r="E18" s="40"/>
      <c r="F18" s="40"/>
      <c r="G18" s="40"/>
      <c r="H18" s="40"/>
      <c r="I18" s="40"/>
      <c r="J18" s="40"/>
      <c r="K18" s="40"/>
      <c r="L18" s="14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12" customHeight="1">
      <c r="A19" s="40"/>
      <c r="B19" s="46"/>
      <c r="C19" s="40"/>
      <c r="D19" s="144" t="s">
        <v>29</v>
      </c>
      <c r="E19" s="40"/>
      <c r="F19" s="40"/>
      <c r="G19" s="40"/>
      <c r="H19" s="40"/>
      <c r="I19" s="144" t="s">
        <v>26</v>
      </c>
      <c r="J19" s="35" t="str">
        <f>'Rekapitulace stavby'!AN13</f>
        <v>Vyplň údaj</v>
      </c>
      <c r="K19" s="40"/>
      <c r="L19" s="14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8" customHeight="1">
      <c r="A20" s="40"/>
      <c r="B20" s="46"/>
      <c r="C20" s="40"/>
      <c r="D20" s="40"/>
      <c r="E20" s="35" t="str">
        <f>'Rekapitulace stavby'!E14</f>
        <v>Vyplň údaj</v>
      </c>
      <c r="F20" s="135"/>
      <c r="G20" s="135"/>
      <c r="H20" s="135"/>
      <c r="I20" s="144" t="s">
        <v>28</v>
      </c>
      <c r="J20" s="35" t="str">
        <f>'Rekapitulace stavby'!AN14</f>
        <v>Vyplň údaj</v>
      </c>
      <c r="K20" s="40"/>
      <c r="L20" s="14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6.96" customHeight="1">
      <c r="A21" s="40"/>
      <c r="B21" s="46"/>
      <c r="C21" s="40"/>
      <c r="D21" s="40"/>
      <c r="E21" s="40"/>
      <c r="F21" s="40"/>
      <c r="G21" s="40"/>
      <c r="H21" s="40"/>
      <c r="I21" s="40"/>
      <c r="J21" s="40"/>
      <c r="K21" s="40"/>
      <c r="L21" s="14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12" customHeight="1">
      <c r="A22" s="40"/>
      <c r="B22" s="46"/>
      <c r="C22" s="40"/>
      <c r="D22" s="144" t="s">
        <v>31</v>
      </c>
      <c r="E22" s="40"/>
      <c r="F22" s="40"/>
      <c r="G22" s="40"/>
      <c r="H22" s="40"/>
      <c r="I22" s="144" t="s">
        <v>26</v>
      </c>
      <c r="J22" s="135" t="s">
        <v>19</v>
      </c>
      <c r="K22" s="40"/>
      <c r="L22" s="14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8" customHeight="1">
      <c r="A23" s="40"/>
      <c r="B23" s="46"/>
      <c r="C23" s="40"/>
      <c r="D23" s="40"/>
      <c r="E23" s="135" t="s">
        <v>32</v>
      </c>
      <c r="F23" s="40"/>
      <c r="G23" s="40"/>
      <c r="H23" s="40"/>
      <c r="I23" s="144" t="s">
        <v>28</v>
      </c>
      <c r="J23" s="135" t="s">
        <v>19</v>
      </c>
      <c r="K23" s="40"/>
      <c r="L23" s="14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6.96" customHeight="1">
      <c r="A24" s="40"/>
      <c r="B24" s="46"/>
      <c r="C24" s="40"/>
      <c r="D24" s="40"/>
      <c r="E24" s="40"/>
      <c r="F24" s="40"/>
      <c r="G24" s="40"/>
      <c r="H24" s="40"/>
      <c r="I24" s="40"/>
      <c r="J24" s="40"/>
      <c r="K24" s="40"/>
      <c r="L24" s="14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12" customHeight="1">
      <c r="A25" s="40"/>
      <c r="B25" s="46"/>
      <c r="C25" s="40"/>
      <c r="D25" s="144" t="s">
        <v>34</v>
      </c>
      <c r="E25" s="40"/>
      <c r="F25" s="40"/>
      <c r="G25" s="40"/>
      <c r="H25" s="40"/>
      <c r="I25" s="144" t="s">
        <v>26</v>
      </c>
      <c r="J25" s="135" t="s">
        <v>19</v>
      </c>
      <c r="K25" s="40"/>
      <c r="L25" s="14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8" customHeight="1">
      <c r="A26" s="40"/>
      <c r="B26" s="46"/>
      <c r="C26" s="40"/>
      <c r="D26" s="40"/>
      <c r="E26" s="135" t="s">
        <v>35</v>
      </c>
      <c r="F26" s="40"/>
      <c r="G26" s="40"/>
      <c r="H26" s="40"/>
      <c r="I26" s="144" t="s">
        <v>28</v>
      </c>
      <c r="J26" s="135" t="s">
        <v>19</v>
      </c>
      <c r="K26" s="40"/>
      <c r="L26" s="14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2" customFormat="1" ht="6.96" customHeight="1">
      <c r="A27" s="40"/>
      <c r="B27" s="46"/>
      <c r="C27" s="40"/>
      <c r="D27" s="40"/>
      <c r="E27" s="40"/>
      <c r="F27" s="40"/>
      <c r="G27" s="40"/>
      <c r="H27" s="40"/>
      <c r="I27" s="40"/>
      <c r="J27" s="40"/>
      <c r="K27" s="40"/>
      <c r="L27" s="146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</row>
    <row r="28" s="2" customFormat="1" ht="12" customHeight="1">
      <c r="A28" s="40"/>
      <c r="B28" s="46"/>
      <c r="C28" s="40"/>
      <c r="D28" s="144" t="s">
        <v>36</v>
      </c>
      <c r="E28" s="40"/>
      <c r="F28" s="40"/>
      <c r="G28" s="40"/>
      <c r="H28" s="40"/>
      <c r="I28" s="40"/>
      <c r="J28" s="40"/>
      <c r="K28" s="40"/>
      <c r="L28" s="14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8" customFormat="1" ht="16.5" customHeight="1">
      <c r="A29" s="149"/>
      <c r="B29" s="150"/>
      <c r="C29" s="149"/>
      <c r="D29" s="149"/>
      <c r="E29" s="151" t="s">
        <v>19</v>
      </c>
      <c r="F29" s="151"/>
      <c r="G29" s="151"/>
      <c r="H29" s="151"/>
      <c r="I29" s="149"/>
      <c r="J29" s="149"/>
      <c r="K29" s="149"/>
      <c r="L29" s="152"/>
      <c r="S29" s="149"/>
      <c r="T29" s="149"/>
      <c r="U29" s="149"/>
      <c r="V29" s="149"/>
      <c r="W29" s="149"/>
      <c r="X29" s="149"/>
      <c r="Y29" s="149"/>
      <c r="Z29" s="149"/>
      <c r="AA29" s="149"/>
      <c r="AB29" s="149"/>
      <c r="AC29" s="149"/>
      <c r="AD29" s="149"/>
      <c r="AE29" s="149"/>
    </row>
    <row r="30" s="2" customFormat="1" ht="6.96" customHeight="1">
      <c r="A30" s="40"/>
      <c r="B30" s="46"/>
      <c r="C30" s="40"/>
      <c r="D30" s="40"/>
      <c r="E30" s="40"/>
      <c r="F30" s="40"/>
      <c r="G30" s="40"/>
      <c r="H30" s="40"/>
      <c r="I30" s="40"/>
      <c r="J30" s="40"/>
      <c r="K30" s="40"/>
      <c r="L30" s="14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53"/>
      <c r="E31" s="153"/>
      <c r="F31" s="153"/>
      <c r="G31" s="153"/>
      <c r="H31" s="153"/>
      <c r="I31" s="153"/>
      <c r="J31" s="153"/>
      <c r="K31" s="153"/>
      <c r="L31" s="14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25.44" customHeight="1">
      <c r="A32" s="40"/>
      <c r="B32" s="46"/>
      <c r="C32" s="40"/>
      <c r="D32" s="154" t="s">
        <v>38</v>
      </c>
      <c r="E32" s="40"/>
      <c r="F32" s="40"/>
      <c r="G32" s="40"/>
      <c r="H32" s="40"/>
      <c r="I32" s="40"/>
      <c r="J32" s="155">
        <f>ROUND(J97, 2)</f>
        <v>0</v>
      </c>
      <c r="K32" s="40"/>
      <c r="L32" s="14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6.96" customHeight="1">
      <c r="A33" s="40"/>
      <c r="B33" s="46"/>
      <c r="C33" s="40"/>
      <c r="D33" s="153"/>
      <c r="E33" s="153"/>
      <c r="F33" s="153"/>
      <c r="G33" s="153"/>
      <c r="H33" s="153"/>
      <c r="I33" s="153"/>
      <c r="J33" s="153"/>
      <c r="K33" s="153"/>
      <c r="L33" s="14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40"/>
      <c r="F34" s="156" t="s">
        <v>40</v>
      </c>
      <c r="G34" s="40"/>
      <c r="H34" s="40"/>
      <c r="I34" s="156" t="s">
        <v>39</v>
      </c>
      <c r="J34" s="156" t="s">
        <v>41</v>
      </c>
      <c r="K34" s="40"/>
      <c r="L34" s="14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s="2" customFormat="1" ht="14.4" customHeight="1">
      <c r="A35" s="40"/>
      <c r="B35" s="46"/>
      <c r="C35" s="40"/>
      <c r="D35" s="157" t="s">
        <v>42</v>
      </c>
      <c r="E35" s="144" t="s">
        <v>43</v>
      </c>
      <c r="F35" s="158">
        <f>ROUND((SUM(BE97:BE272)),  2)</f>
        <v>0</v>
      </c>
      <c r="G35" s="40"/>
      <c r="H35" s="40"/>
      <c r="I35" s="159">
        <v>0.20999999999999999</v>
      </c>
      <c r="J35" s="158">
        <f>ROUND(((SUM(BE97:BE272))*I35),  2)</f>
        <v>0</v>
      </c>
      <c r="K35" s="40"/>
      <c r="L35" s="14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s="2" customFormat="1" ht="14.4" customHeight="1">
      <c r="A36" s="40"/>
      <c r="B36" s="46"/>
      <c r="C36" s="40"/>
      <c r="D36" s="40"/>
      <c r="E36" s="144" t="s">
        <v>44</v>
      </c>
      <c r="F36" s="158">
        <f>ROUND((SUM(BF97:BF272)),  2)</f>
        <v>0</v>
      </c>
      <c r="G36" s="40"/>
      <c r="H36" s="40"/>
      <c r="I36" s="159">
        <v>0.12</v>
      </c>
      <c r="J36" s="158">
        <f>ROUND(((SUM(BF97:BF272))*I36),  2)</f>
        <v>0</v>
      </c>
      <c r="K36" s="40"/>
      <c r="L36" s="14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44" t="s">
        <v>45</v>
      </c>
      <c r="F37" s="158">
        <f>ROUND((SUM(BG97:BG272)),  2)</f>
        <v>0</v>
      </c>
      <c r="G37" s="40"/>
      <c r="H37" s="40"/>
      <c r="I37" s="159">
        <v>0.20999999999999999</v>
      </c>
      <c r="J37" s="158">
        <f>0</f>
        <v>0</v>
      </c>
      <c r="K37" s="40"/>
      <c r="L37" s="14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hidden="1" s="2" customFormat="1" ht="14.4" customHeight="1">
      <c r="A38" s="40"/>
      <c r="B38" s="46"/>
      <c r="C38" s="40"/>
      <c r="D38" s="40"/>
      <c r="E38" s="144" t="s">
        <v>46</v>
      </c>
      <c r="F38" s="158">
        <f>ROUND((SUM(BH97:BH272)),  2)</f>
        <v>0</v>
      </c>
      <c r="G38" s="40"/>
      <c r="H38" s="40"/>
      <c r="I38" s="159">
        <v>0.12</v>
      </c>
      <c r="J38" s="158">
        <f>0</f>
        <v>0</v>
      </c>
      <c r="K38" s="40"/>
      <c r="L38" s="14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hidden="1" s="2" customFormat="1" ht="14.4" customHeight="1">
      <c r="A39" s="40"/>
      <c r="B39" s="46"/>
      <c r="C39" s="40"/>
      <c r="D39" s="40"/>
      <c r="E39" s="144" t="s">
        <v>47</v>
      </c>
      <c r="F39" s="158">
        <f>ROUND((SUM(BI97:BI272)),  2)</f>
        <v>0</v>
      </c>
      <c r="G39" s="40"/>
      <c r="H39" s="40"/>
      <c r="I39" s="159">
        <v>0</v>
      </c>
      <c r="J39" s="158">
        <f>0</f>
        <v>0</v>
      </c>
      <c r="K39" s="40"/>
      <c r="L39" s="14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6.96" customHeight="1">
      <c r="A40" s="40"/>
      <c r="B40" s="46"/>
      <c r="C40" s="40"/>
      <c r="D40" s="40"/>
      <c r="E40" s="40"/>
      <c r="F40" s="40"/>
      <c r="G40" s="40"/>
      <c r="H40" s="40"/>
      <c r="I40" s="40"/>
      <c r="J40" s="40"/>
      <c r="K40" s="40"/>
      <c r="L40" s="14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1" s="2" customFormat="1" ht="25.44" customHeight="1">
      <c r="A41" s="40"/>
      <c r="B41" s="46"/>
      <c r="C41" s="160"/>
      <c r="D41" s="161" t="s">
        <v>48</v>
      </c>
      <c r="E41" s="162"/>
      <c r="F41" s="162"/>
      <c r="G41" s="163" t="s">
        <v>49</v>
      </c>
      <c r="H41" s="164" t="s">
        <v>50</v>
      </c>
      <c r="I41" s="162"/>
      <c r="J41" s="165">
        <f>SUM(J32:J39)</f>
        <v>0</v>
      </c>
      <c r="K41" s="166"/>
      <c r="L41" s="146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</row>
    <row r="42" s="2" customFormat="1" ht="14.4" customHeight="1">
      <c r="A42" s="40"/>
      <c r="B42" s="167"/>
      <c r="C42" s="168"/>
      <c r="D42" s="168"/>
      <c r="E42" s="168"/>
      <c r="F42" s="168"/>
      <c r="G42" s="168"/>
      <c r="H42" s="168"/>
      <c r="I42" s="168"/>
      <c r="J42" s="168"/>
      <c r="K42" s="168"/>
      <c r="L42" s="146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</row>
    <row r="46" s="2" customFormat="1" ht="6.96" customHeight="1">
      <c r="A46" s="40"/>
      <c r="B46" s="169"/>
      <c r="C46" s="170"/>
      <c r="D46" s="170"/>
      <c r="E46" s="170"/>
      <c r="F46" s="170"/>
      <c r="G46" s="170"/>
      <c r="H46" s="170"/>
      <c r="I46" s="170"/>
      <c r="J46" s="170"/>
      <c r="K46" s="170"/>
      <c r="L46" s="14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24.96" customHeight="1">
      <c r="A47" s="40"/>
      <c r="B47" s="41"/>
      <c r="C47" s="25" t="s">
        <v>118</v>
      </c>
      <c r="D47" s="42"/>
      <c r="E47" s="42"/>
      <c r="F47" s="42"/>
      <c r="G47" s="42"/>
      <c r="H47" s="42"/>
      <c r="I47" s="42"/>
      <c r="J47" s="42"/>
      <c r="K47" s="42"/>
      <c r="L47" s="14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6.96" customHeight="1">
      <c r="A48" s="40"/>
      <c r="B48" s="41"/>
      <c r="C48" s="42"/>
      <c r="D48" s="42"/>
      <c r="E48" s="42"/>
      <c r="F48" s="42"/>
      <c r="G48" s="42"/>
      <c r="H48" s="42"/>
      <c r="I48" s="42"/>
      <c r="J48" s="42"/>
      <c r="K48" s="42"/>
      <c r="L48" s="14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16</v>
      </c>
      <c r="D49" s="42"/>
      <c r="E49" s="42"/>
      <c r="F49" s="42"/>
      <c r="G49" s="42"/>
      <c r="H49" s="42"/>
      <c r="I49" s="42"/>
      <c r="J49" s="42"/>
      <c r="K49" s="42"/>
      <c r="L49" s="14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171" t="str">
        <f>E7</f>
        <v>Tuchlovice, oprava místních komunikací - lokalita východ</v>
      </c>
      <c r="F50" s="34"/>
      <c r="G50" s="34"/>
      <c r="H50" s="34"/>
      <c r="I50" s="42"/>
      <c r="J50" s="42"/>
      <c r="K50" s="42"/>
      <c r="L50" s="14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1" customFormat="1" ht="12" customHeight="1">
      <c r="B51" s="23"/>
      <c r="C51" s="34" t="s">
        <v>114</v>
      </c>
      <c r="D51" s="24"/>
      <c r="E51" s="24"/>
      <c r="F51" s="24"/>
      <c r="G51" s="24"/>
      <c r="H51" s="24"/>
      <c r="I51" s="24"/>
      <c r="J51" s="24"/>
      <c r="K51" s="24"/>
      <c r="L51" s="22"/>
    </row>
    <row r="52" s="2" customFormat="1" ht="16.5" customHeight="1">
      <c r="A52" s="40"/>
      <c r="B52" s="41"/>
      <c r="C52" s="42"/>
      <c r="D52" s="42"/>
      <c r="E52" s="171" t="s">
        <v>1368</v>
      </c>
      <c r="F52" s="42"/>
      <c r="G52" s="42"/>
      <c r="H52" s="42"/>
      <c r="I52" s="42"/>
      <c r="J52" s="42"/>
      <c r="K52" s="42"/>
      <c r="L52" s="14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12" customHeight="1">
      <c r="A53" s="40"/>
      <c r="B53" s="41"/>
      <c r="C53" s="34" t="s">
        <v>116</v>
      </c>
      <c r="D53" s="42"/>
      <c r="E53" s="42"/>
      <c r="F53" s="42"/>
      <c r="G53" s="42"/>
      <c r="H53" s="42"/>
      <c r="I53" s="42"/>
      <c r="J53" s="42"/>
      <c r="K53" s="42"/>
      <c r="L53" s="14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6.5" customHeight="1">
      <c r="A54" s="40"/>
      <c r="B54" s="41"/>
      <c r="C54" s="42"/>
      <c r="D54" s="42"/>
      <c r="E54" s="71" t="str">
        <f>E11</f>
        <v>SO 103.2 - Kanalizace a odvodnění</v>
      </c>
      <c r="F54" s="42"/>
      <c r="G54" s="42"/>
      <c r="H54" s="42"/>
      <c r="I54" s="42"/>
      <c r="J54" s="42"/>
      <c r="K54" s="42"/>
      <c r="L54" s="14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6.96" customHeight="1">
      <c r="A55" s="40"/>
      <c r="B55" s="41"/>
      <c r="C55" s="42"/>
      <c r="D55" s="42"/>
      <c r="E55" s="42"/>
      <c r="F55" s="42"/>
      <c r="G55" s="42"/>
      <c r="H55" s="42"/>
      <c r="I55" s="42"/>
      <c r="J55" s="42"/>
      <c r="K55" s="42"/>
      <c r="L55" s="14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2" customHeight="1">
      <c r="A56" s="40"/>
      <c r="B56" s="41"/>
      <c r="C56" s="34" t="s">
        <v>21</v>
      </c>
      <c r="D56" s="42"/>
      <c r="E56" s="42"/>
      <c r="F56" s="29" t="str">
        <f>F14</f>
        <v>obec Tuchlovice</v>
      </c>
      <c r="G56" s="42"/>
      <c r="H56" s="42"/>
      <c r="I56" s="34" t="s">
        <v>23</v>
      </c>
      <c r="J56" s="74" t="str">
        <f>IF(J14="","",J14)</f>
        <v>14. 3. 2024</v>
      </c>
      <c r="K56" s="42"/>
      <c r="L56" s="14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6.96" customHeight="1">
      <c r="A57" s="40"/>
      <c r="B57" s="41"/>
      <c r="C57" s="42"/>
      <c r="D57" s="42"/>
      <c r="E57" s="42"/>
      <c r="F57" s="42"/>
      <c r="G57" s="42"/>
      <c r="H57" s="42"/>
      <c r="I57" s="42"/>
      <c r="J57" s="42"/>
      <c r="K57" s="42"/>
      <c r="L57" s="14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5.15" customHeight="1">
      <c r="A58" s="40"/>
      <c r="B58" s="41"/>
      <c r="C58" s="34" t="s">
        <v>25</v>
      </c>
      <c r="D58" s="42"/>
      <c r="E58" s="42"/>
      <c r="F58" s="29" t="str">
        <f>E17</f>
        <v>Obec Tuchlovice</v>
      </c>
      <c r="G58" s="42"/>
      <c r="H58" s="42"/>
      <c r="I58" s="34" t="s">
        <v>31</v>
      </c>
      <c r="J58" s="38" t="str">
        <f>E23</f>
        <v>PFProjekt s.r.o.</v>
      </c>
      <c r="K58" s="42"/>
      <c r="L58" s="14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15.15" customHeight="1">
      <c r="A59" s="40"/>
      <c r="B59" s="41"/>
      <c r="C59" s="34" t="s">
        <v>29</v>
      </c>
      <c r="D59" s="42"/>
      <c r="E59" s="42"/>
      <c r="F59" s="29" t="str">
        <f>IF(E20="","",E20)</f>
        <v>Vyplň údaj</v>
      </c>
      <c r="G59" s="42"/>
      <c r="H59" s="42"/>
      <c r="I59" s="34" t="s">
        <v>34</v>
      </c>
      <c r="J59" s="38" t="str">
        <f>E26</f>
        <v>Lukáš Novák</v>
      </c>
      <c r="K59" s="42"/>
      <c r="L59" s="14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</row>
    <row r="60" s="2" customFormat="1" ht="10.32" customHeight="1">
      <c r="A60" s="40"/>
      <c r="B60" s="41"/>
      <c r="C60" s="42"/>
      <c r="D60" s="42"/>
      <c r="E60" s="42"/>
      <c r="F60" s="42"/>
      <c r="G60" s="42"/>
      <c r="H60" s="42"/>
      <c r="I60" s="42"/>
      <c r="J60" s="42"/>
      <c r="K60" s="42"/>
      <c r="L60" s="146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</row>
    <row r="61" s="2" customFormat="1" ht="29.28" customHeight="1">
      <c r="A61" s="40"/>
      <c r="B61" s="41"/>
      <c r="C61" s="172" t="s">
        <v>119</v>
      </c>
      <c r="D61" s="173"/>
      <c r="E61" s="173"/>
      <c r="F61" s="173"/>
      <c r="G61" s="173"/>
      <c r="H61" s="173"/>
      <c r="I61" s="173"/>
      <c r="J61" s="174" t="s">
        <v>120</v>
      </c>
      <c r="K61" s="173"/>
      <c r="L61" s="146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</row>
    <row r="62" s="2" customFormat="1" ht="10.32" customHeight="1">
      <c r="A62" s="40"/>
      <c r="B62" s="41"/>
      <c r="C62" s="42"/>
      <c r="D62" s="42"/>
      <c r="E62" s="42"/>
      <c r="F62" s="42"/>
      <c r="G62" s="42"/>
      <c r="H62" s="42"/>
      <c r="I62" s="42"/>
      <c r="J62" s="42"/>
      <c r="K62" s="42"/>
      <c r="L62" s="146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</row>
    <row r="63" s="2" customFormat="1" ht="22.8" customHeight="1">
      <c r="A63" s="40"/>
      <c r="B63" s="41"/>
      <c r="C63" s="175" t="s">
        <v>70</v>
      </c>
      <c r="D63" s="42"/>
      <c r="E63" s="42"/>
      <c r="F63" s="42"/>
      <c r="G63" s="42"/>
      <c r="H63" s="42"/>
      <c r="I63" s="42"/>
      <c r="J63" s="104">
        <f>J97</f>
        <v>0</v>
      </c>
      <c r="K63" s="42"/>
      <c r="L63" s="146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U63" s="19" t="s">
        <v>121</v>
      </c>
    </row>
    <row r="64" s="9" customFormat="1" ht="24.96" customHeight="1">
      <c r="A64" s="9"/>
      <c r="B64" s="176"/>
      <c r="C64" s="177"/>
      <c r="D64" s="178" t="s">
        <v>122</v>
      </c>
      <c r="E64" s="179"/>
      <c r="F64" s="179"/>
      <c r="G64" s="179"/>
      <c r="H64" s="179"/>
      <c r="I64" s="179"/>
      <c r="J64" s="180">
        <f>J98</f>
        <v>0</v>
      </c>
      <c r="K64" s="177"/>
      <c r="L64" s="181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10" customFormat="1" ht="19.92" customHeight="1">
      <c r="A65" s="10"/>
      <c r="B65" s="182"/>
      <c r="C65" s="127"/>
      <c r="D65" s="183" t="s">
        <v>123</v>
      </c>
      <c r="E65" s="184"/>
      <c r="F65" s="184"/>
      <c r="G65" s="184"/>
      <c r="H65" s="184"/>
      <c r="I65" s="184"/>
      <c r="J65" s="185">
        <f>J99</f>
        <v>0</v>
      </c>
      <c r="K65" s="127"/>
      <c r="L65" s="186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82"/>
      <c r="C66" s="127"/>
      <c r="D66" s="183" t="s">
        <v>729</v>
      </c>
      <c r="E66" s="184"/>
      <c r="F66" s="184"/>
      <c r="G66" s="184"/>
      <c r="H66" s="184"/>
      <c r="I66" s="184"/>
      <c r="J66" s="185">
        <f>J143</f>
        <v>0</v>
      </c>
      <c r="K66" s="127"/>
      <c r="L66" s="186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82"/>
      <c r="C67" s="127"/>
      <c r="D67" s="183" t="s">
        <v>730</v>
      </c>
      <c r="E67" s="184"/>
      <c r="F67" s="184"/>
      <c r="G67" s="184"/>
      <c r="H67" s="184"/>
      <c r="I67" s="184"/>
      <c r="J67" s="185">
        <f>J149</f>
        <v>0</v>
      </c>
      <c r="K67" s="127"/>
      <c r="L67" s="186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82"/>
      <c r="C68" s="127"/>
      <c r="D68" s="183" t="s">
        <v>127</v>
      </c>
      <c r="E68" s="184"/>
      <c r="F68" s="184"/>
      <c r="G68" s="184"/>
      <c r="H68" s="184"/>
      <c r="I68" s="184"/>
      <c r="J68" s="185">
        <f>J234</f>
        <v>0</v>
      </c>
      <c r="K68" s="127"/>
      <c r="L68" s="186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82"/>
      <c r="C69" s="127"/>
      <c r="D69" s="183" t="s">
        <v>128</v>
      </c>
      <c r="E69" s="184"/>
      <c r="F69" s="184"/>
      <c r="G69" s="184"/>
      <c r="H69" s="184"/>
      <c r="I69" s="184"/>
      <c r="J69" s="185">
        <f>J243</f>
        <v>0</v>
      </c>
      <c r="K69" s="127"/>
      <c r="L69" s="186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9.92" customHeight="1">
      <c r="A70" s="10"/>
      <c r="B70" s="182"/>
      <c r="C70" s="127"/>
      <c r="D70" s="183" t="s">
        <v>129</v>
      </c>
      <c r="E70" s="184"/>
      <c r="F70" s="184"/>
      <c r="G70" s="184"/>
      <c r="H70" s="184"/>
      <c r="I70" s="184"/>
      <c r="J70" s="185">
        <f>J255</f>
        <v>0</v>
      </c>
      <c r="K70" s="127"/>
      <c r="L70" s="186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9" customFormat="1" ht="24.96" customHeight="1">
      <c r="A71" s="9"/>
      <c r="B71" s="176"/>
      <c r="C71" s="177"/>
      <c r="D71" s="178" t="s">
        <v>130</v>
      </c>
      <c r="E71" s="179"/>
      <c r="F71" s="179"/>
      <c r="G71" s="179"/>
      <c r="H71" s="179"/>
      <c r="I71" s="179"/>
      <c r="J71" s="180">
        <f>J258</f>
        <v>0</v>
      </c>
      <c r="K71" s="177"/>
      <c r="L71" s="181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</row>
    <row r="72" s="10" customFormat="1" ht="19.92" customHeight="1">
      <c r="A72" s="10"/>
      <c r="B72" s="182"/>
      <c r="C72" s="127"/>
      <c r="D72" s="183" t="s">
        <v>731</v>
      </c>
      <c r="E72" s="184"/>
      <c r="F72" s="184"/>
      <c r="G72" s="184"/>
      <c r="H72" s="184"/>
      <c r="I72" s="184"/>
      <c r="J72" s="185">
        <f>J259</f>
        <v>0</v>
      </c>
      <c r="K72" s="127"/>
      <c r="L72" s="186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</row>
    <row r="73" s="9" customFormat="1" ht="24.96" customHeight="1">
      <c r="A73" s="9"/>
      <c r="B73" s="176"/>
      <c r="C73" s="177"/>
      <c r="D73" s="178" t="s">
        <v>133</v>
      </c>
      <c r="E73" s="179"/>
      <c r="F73" s="179"/>
      <c r="G73" s="179"/>
      <c r="H73" s="179"/>
      <c r="I73" s="179"/>
      <c r="J73" s="180">
        <f>J264</f>
        <v>0</v>
      </c>
      <c r="K73" s="177"/>
      <c r="L73" s="181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</row>
    <row r="74" s="10" customFormat="1" ht="19.92" customHeight="1">
      <c r="A74" s="10"/>
      <c r="B74" s="182"/>
      <c r="C74" s="127"/>
      <c r="D74" s="183" t="s">
        <v>134</v>
      </c>
      <c r="E74" s="184"/>
      <c r="F74" s="184"/>
      <c r="G74" s="184"/>
      <c r="H74" s="184"/>
      <c r="I74" s="184"/>
      <c r="J74" s="185">
        <f>J265</f>
        <v>0</v>
      </c>
      <c r="K74" s="127"/>
      <c r="L74" s="186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</row>
    <row r="75" s="10" customFormat="1" ht="19.92" customHeight="1">
      <c r="A75" s="10"/>
      <c r="B75" s="182"/>
      <c r="C75" s="127"/>
      <c r="D75" s="183" t="s">
        <v>135</v>
      </c>
      <c r="E75" s="184"/>
      <c r="F75" s="184"/>
      <c r="G75" s="184"/>
      <c r="H75" s="184"/>
      <c r="I75" s="184"/>
      <c r="J75" s="185">
        <f>J271</f>
        <v>0</v>
      </c>
      <c r="K75" s="127"/>
      <c r="L75" s="186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</row>
    <row r="76" s="2" customFormat="1" ht="21.84" customHeight="1">
      <c r="A76" s="40"/>
      <c r="B76" s="41"/>
      <c r="C76" s="42"/>
      <c r="D76" s="42"/>
      <c r="E76" s="42"/>
      <c r="F76" s="42"/>
      <c r="G76" s="42"/>
      <c r="H76" s="42"/>
      <c r="I76" s="42"/>
      <c r="J76" s="42"/>
      <c r="K76" s="42"/>
      <c r="L76" s="146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6.96" customHeight="1">
      <c r="A77" s="40"/>
      <c r="B77" s="61"/>
      <c r="C77" s="62"/>
      <c r="D77" s="62"/>
      <c r="E77" s="62"/>
      <c r="F77" s="62"/>
      <c r="G77" s="62"/>
      <c r="H77" s="62"/>
      <c r="I77" s="62"/>
      <c r="J77" s="62"/>
      <c r="K77" s="62"/>
      <c r="L77" s="14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81" s="2" customFormat="1" ht="6.96" customHeight="1">
      <c r="A81" s="40"/>
      <c r="B81" s="63"/>
      <c r="C81" s="64"/>
      <c r="D81" s="64"/>
      <c r="E81" s="64"/>
      <c r="F81" s="64"/>
      <c r="G81" s="64"/>
      <c r="H81" s="64"/>
      <c r="I81" s="64"/>
      <c r="J81" s="64"/>
      <c r="K81" s="64"/>
      <c r="L81" s="146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24.96" customHeight="1">
      <c r="A82" s="40"/>
      <c r="B82" s="41"/>
      <c r="C82" s="25" t="s">
        <v>137</v>
      </c>
      <c r="D82" s="42"/>
      <c r="E82" s="42"/>
      <c r="F82" s="42"/>
      <c r="G82" s="42"/>
      <c r="H82" s="42"/>
      <c r="I82" s="42"/>
      <c r="J82" s="42"/>
      <c r="K82" s="42"/>
      <c r="L82" s="146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6.96" customHeight="1">
      <c r="A83" s="40"/>
      <c r="B83" s="41"/>
      <c r="C83" s="42"/>
      <c r="D83" s="42"/>
      <c r="E83" s="42"/>
      <c r="F83" s="42"/>
      <c r="G83" s="42"/>
      <c r="H83" s="42"/>
      <c r="I83" s="42"/>
      <c r="J83" s="42"/>
      <c r="K83" s="42"/>
      <c r="L83" s="146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12" customHeight="1">
      <c r="A84" s="40"/>
      <c r="B84" s="41"/>
      <c r="C84" s="34" t="s">
        <v>16</v>
      </c>
      <c r="D84" s="42"/>
      <c r="E84" s="42"/>
      <c r="F84" s="42"/>
      <c r="G84" s="42"/>
      <c r="H84" s="42"/>
      <c r="I84" s="42"/>
      <c r="J84" s="42"/>
      <c r="K84" s="42"/>
      <c r="L84" s="146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2" customFormat="1" ht="16.5" customHeight="1">
      <c r="A85" s="40"/>
      <c r="B85" s="41"/>
      <c r="C85" s="42"/>
      <c r="D85" s="42"/>
      <c r="E85" s="171" t="str">
        <f>E7</f>
        <v>Tuchlovice, oprava místních komunikací - lokalita východ</v>
      </c>
      <c r="F85" s="34"/>
      <c r="G85" s="34"/>
      <c r="H85" s="34"/>
      <c r="I85" s="42"/>
      <c r="J85" s="42"/>
      <c r="K85" s="42"/>
      <c r="L85" s="146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1" customFormat="1" ht="12" customHeight="1">
      <c r="B86" s="23"/>
      <c r="C86" s="34" t="s">
        <v>114</v>
      </c>
      <c r="D86" s="24"/>
      <c r="E86" s="24"/>
      <c r="F86" s="24"/>
      <c r="G86" s="24"/>
      <c r="H86" s="24"/>
      <c r="I86" s="24"/>
      <c r="J86" s="24"/>
      <c r="K86" s="24"/>
      <c r="L86" s="22"/>
    </row>
    <row r="87" s="2" customFormat="1" ht="16.5" customHeight="1">
      <c r="A87" s="40"/>
      <c r="B87" s="41"/>
      <c r="C87" s="42"/>
      <c r="D87" s="42"/>
      <c r="E87" s="171" t="s">
        <v>1368</v>
      </c>
      <c r="F87" s="42"/>
      <c r="G87" s="42"/>
      <c r="H87" s="42"/>
      <c r="I87" s="42"/>
      <c r="J87" s="42"/>
      <c r="K87" s="42"/>
      <c r="L87" s="146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</row>
    <row r="88" s="2" customFormat="1" ht="12" customHeight="1">
      <c r="A88" s="40"/>
      <c r="B88" s="41"/>
      <c r="C88" s="34" t="s">
        <v>116</v>
      </c>
      <c r="D88" s="42"/>
      <c r="E88" s="42"/>
      <c r="F88" s="42"/>
      <c r="G88" s="42"/>
      <c r="H88" s="42"/>
      <c r="I88" s="42"/>
      <c r="J88" s="42"/>
      <c r="K88" s="42"/>
      <c r="L88" s="146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</row>
    <row r="89" s="2" customFormat="1" ht="16.5" customHeight="1">
      <c r="A89" s="40"/>
      <c r="B89" s="41"/>
      <c r="C89" s="42"/>
      <c r="D89" s="42"/>
      <c r="E89" s="71" t="str">
        <f>E11</f>
        <v>SO 103.2 - Kanalizace a odvodnění</v>
      </c>
      <c r="F89" s="42"/>
      <c r="G89" s="42"/>
      <c r="H89" s="42"/>
      <c r="I89" s="42"/>
      <c r="J89" s="42"/>
      <c r="K89" s="42"/>
      <c r="L89" s="146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</row>
    <row r="90" s="2" customFormat="1" ht="6.96" customHeight="1">
      <c r="A90" s="40"/>
      <c r="B90" s="41"/>
      <c r="C90" s="42"/>
      <c r="D90" s="42"/>
      <c r="E90" s="42"/>
      <c r="F90" s="42"/>
      <c r="G90" s="42"/>
      <c r="H90" s="42"/>
      <c r="I90" s="42"/>
      <c r="J90" s="42"/>
      <c r="K90" s="42"/>
      <c r="L90" s="146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</row>
    <row r="91" s="2" customFormat="1" ht="12" customHeight="1">
      <c r="A91" s="40"/>
      <c r="B91" s="41"/>
      <c r="C91" s="34" t="s">
        <v>21</v>
      </c>
      <c r="D91" s="42"/>
      <c r="E91" s="42"/>
      <c r="F91" s="29" t="str">
        <f>F14</f>
        <v>obec Tuchlovice</v>
      </c>
      <c r="G91" s="42"/>
      <c r="H91" s="42"/>
      <c r="I91" s="34" t="s">
        <v>23</v>
      </c>
      <c r="J91" s="74" t="str">
        <f>IF(J14="","",J14)</f>
        <v>14. 3. 2024</v>
      </c>
      <c r="K91" s="42"/>
      <c r="L91" s="146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</row>
    <row r="92" s="2" customFormat="1" ht="6.96" customHeight="1">
      <c r="A92" s="40"/>
      <c r="B92" s="41"/>
      <c r="C92" s="42"/>
      <c r="D92" s="42"/>
      <c r="E92" s="42"/>
      <c r="F92" s="42"/>
      <c r="G92" s="42"/>
      <c r="H92" s="42"/>
      <c r="I92" s="42"/>
      <c r="J92" s="42"/>
      <c r="K92" s="42"/>
      <c r="L92" s="146"/>
      <c r="S92" s="40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</row>
    <row r="93" s="2" customFormat="1" ht="15.15" customHeight="1">
      <c r="A93" s="40"/>
      <c r="B93" s="41"/>
      <c r="C93" s="34" t="s">
        <v>25</v>
      </c>
      <c r="D93" s="42"/>
      <c r="E93" s="42"/>
      <c r="F93" s="29" t="str">
        <f>E17</f>
        <v>Obec Tuchlovice</v>
      </c>
      <c r="G93" s="42"/>
      <c r="H93" s="42"/>
      <c r="I93" s="34" t="s">
        <v>31</v>
      </c>
      <c r="J93" s="38" t="str">
        <f>E23</f>
        <v>PFProjekt s.r.o.</v>
      </c>
      <c r="K93" s="42"/>
      <c r="L93" s="146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</row>
    <row r="94" s="2" customFormat="1" ht="15.15" customHeight="1">
      <c r="A94" s="40"/>
      <c r="B94" s="41"/>
      <c r="C94" s="34" t="s">
        <v>29</v>
      </c>
      <c r="D94" s="42"/>
      <c r="E94" s="42"/>
      <c r="F94" s="29" t="str">
        <f>IF(E20="","",E20)</f>
        <v>Vyplň údaj</v>
      </c>
      <c r="G94" s="42"/>
      <c r="H94" s="42"/>
      <c r="I94" s="34" t="s">
        <v>34</v>
      </c>
      <c r="J94" s="38" t="str">
        <f>E26</f>
        <v>Lukáš Novák</v>
      </c>
      <c r="K94" s="42"/>
      <c r="L94" s="146"/>
      <c r="S94" s="40"/>
      <c r="T94" s="40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</row>
    <row r="95" s="2" customFormat="1" ht="10.32" customHeight="1">
      <c r="A95" s="40"/>
      <c r="B95" s="41"/>
      <c r="C95" s="42"/>
      <c r="D95" s="42"/>
      <c r="E95" s="42"/>
      <c r="F95" s="42"/>
      <c r="G95" s="42"/>
      <c r="H95" s="42"/>
      <c r="I95" s="42"/>
      <c r="J95" s="42"/>
      <c r="K95" s="42"/>
      <c r="L95" s="146"/>
      <c r="S95" s="40"/>
      <c r="T95" s="40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</row>
    <row r="96" s="11" customFormat="1" ht="29.28" customHeight="1">
      <c r="A96" s="187"/>
      <c r="B96" s="188"/>
      <c r="C96" s="189" t="s">
        <v>138</v>
      </c>
      <c r="D96" s="190" t="s">
        <v>57</v>
      </c>
      <c r="E96" s="190" t="s">
        <v>53</v>
      </c>
      <c r="F96" s="190" t="s">
        <v>54</v>
      </c>
      <c r="G96" s="190" t="s">
        <v>139</v>
      </c>
      <c r="H96" s="190" t="s">
        <v>140</v>
      </c>
      <c r="I96" s="190" t="s">
        <v>141</v>
      </c>
      <c r="J96" s="190" t="s">
        <v>120</v>
      </c>
      <c r="K96" s="191" t="s">
        <v>142</v>
      </c>
      <c r="L96" s="192"/>
      <c r="M96" s="94" t="s">
        <v>19</v>
      </c>
      <c r="N96" s="95" t="s">
        <v>42</v>
      </c>
      <c r="O96" s="95" t="s">
        <v>143</v>
      </c>
      <c r="P96" s="95" t="s">
        <v>144</v>
      </c>
      <c r="Q96" s="95" t="s">
        <v>145</v>
      </c>
      <c r="R96" s="95" t="s">
        <v>146</v>
      </c>
      <c r="S96" s="95" t="s">
        <v>147</v>
      </c>
      <c r="T96" s="96" t="s">
        <v>148</v>
      </c>
      <c r="U96" s="187"/>
      <c r="V96" s="187"/>
      <c r="W96" s="187"/>
      <c r="X96" s="187"/>
      <c r="Y96" s="187"/>
      <c r="Z96" s="187"/>
      <c r="AA96" s="187"/>
      <c r="AB96" s="187"/>
      <c r="AC96" s="187"/>
      <c r="AD96" s="187"/>
      <c r="AE96" s="187"/>
    </row>
    <row r="97" s="2" customFormat="1" ht="22.8" customHeight="1">
      <c r="A97" s="40"/>
      <c r="B97" s="41"/>
      <c r="C97" s="101" t="s">
        <v>149</v>
      </c>
      <c r="D97" s="42"/>
      <c r="E97" s="42"/>
      <c r="F97" s="42"/>
      <c r="G97" s="42"/>
      <c r="H97" s="42"/>
      <c r="I97" s="42"/>
      <c r="J97" s="193">
        <f>BK97</f>
        <v>0</v>
      </c>
      <c r="K97" s="42"/>
      <c r="L97" s="46"/>
      <c r="M97" s="97"/>
      <c r="N97" s="194"/>
      <c r="O97" s="98"/>
      <c r="P97" s="195">
        <f>P98+P258+P264</f>
        <v>0</v>
      </c>
      <c r="Q97" s="98"/>
      <c r="R97" s="195">
        <f>R98+R258+R264</f>
        <v>163.82230855999998</v>
      </c>
      <c r="S97" s="98"/>
      <c r="T97" s="196">
        <f>T98+T258+T264</f>
        <v>5.7599999999999998</v>
      </c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T97" s="19" t="s">
        <v>71</v>
      </c>
      <c r="AU97" s="19" t="s">
        <v>121</v>
      </c>
      <c r="BK97" s="197">
        <f>BK98+BK258+BK264</f>
        <v>0</v>
      </c>
    </row>
    <row r="98" s="12" customFormat="1" ht="25.92" customHeight="1">
      <c r="A98" s="12"/>
      <c r="B98" s="198"/>
      <c r="C98" s="199"/>
      <c r="D98" s="200" t="s">
        <v>71</v>
      </c>
      <c r="E98" s="201" t="s">
        <v>150</v>
      </c>
      <c r="F98" s="201" t="s">
        <v>151</v>
      </c>
      <c r="G98" s="199"/>
      <c r="H98" s="199"/>
      <c r="I98" s="202"/>
      <c r="J98" s="203">
        <f>BK98</f>
        <v>0</v>
      </c>
      <c r="K98" s="199"/>
      <c r="L98" s="204"/>
      <c r="M98" s="205"/>
      <c r="N98" s="206"/>
      <c r="O98" s="206"/>
      <c r="P98" s="207">
        <f>P99+P143+P149+P234+P243+P255</f>
        <v>0</v>
      </c>
      <c r="Q98" s="206"/>
      <c r="R98" s="207">
        <f>R99+R143+R149+R234+R243+R255</f>
        <v>163.81930856</v>
      </c>
      <c r="S98" s="206"/>
      <c r="T98" s="208">
        <f>T99+T143+T149+T234+T243+T255</f>
        <v>5.7599999999999998</v>
      </c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R98" s="209" t="s">
        <v>79</v>
      </c>
      <c r="AT98" s="210" t="s">
        <v>71</v>
      </c>
      <c r="AU98" s="210" t="s">
        <v>72</v>
      </c>
      <c r="AY98" s="209" t="s">
        <v>152</v>
      </c>
      <c r="BK98" s="211">
        <f>BK99+BK143+BK149+BK234+BK243+BK255</f>
        <v>0</v>
      </c>
    </row>
    <row r="99" s="12" customFormat="1" ht="22.8" customHeight="1">
      <c r="A99" s="12"/>
      <c r="B99" s="198"/>
      <c r="C99" s="199"/>
      <c r="D99" s="200" t="s">
        <v>71</v>
      </c>
      <c r="E99" s="212" t="s">
        <v>79</v>
      </c>
      <c r="F99" s="212" t="s">
        <v>153</v>
      </c>
      <c r="G99" s="199"/>
      <c r="H99" s="199"/>
      <c r="I99" s="202"/>
      <c r="J99" s="213">
        <f>BK99</f>
        <v>0</v>
      </c>
      <c r="K99" s="199"/>
      <c r="L99" s="204"/>
      <c r="M99" s="205"/>
      <c r="N99" s="206"/>
      <c r="O99" s="206"/>
      <c r="P99" s="207">
        <f>SUM(P100:P142)</f>
        <v>0</v>
      </c>
      <c r="Q99" s="206"/>
      <c r="R99" s="207">
        <f>SUM(R100:R142)</f>
        <v>118.20580560000001</v>
      </c>
      <c r="S99" s="206"/>
      <c r="T99" s="208">
        <f>SUM(T100:T142)</f>
        <v>0</v>
      </c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R99" s="209" t="s">
        <v>79</v>
      </c>
      <c r="AT99" s="210" t="s">
        <v>71</v>
      </c>
      <c r="AU99" s="210" t="s">
        <v>79</v>
      </c>
      <c r="AY99" s="209" t="s">
        <v>152</v>
      </c>
      <c r="BK99" s="211">
        <f>SUM(BK100:BK142)</f>
        <v>0</v>
      </c>
    </row>
    <row r="100" s="2" customFormat="1" ht="24.15" customHeight="1">
      <c r="A100" s="40"/>
      <c r="B100" s="41"/>
      <c r="C100" s="214" t="s">
        <v>79</v>
      </c>
      <c r="D100" s="214" t="s">
        <v>154</v>
      </c>
      <c r="E100" s="215" t="s">
        <v>732</v>
      </c>
      <c r="F100" s="216" t="s">
        <v>733</v>
      </c>
      <c r="G100" s="217" t="s">
        <v>239</v>
      </c>
      <c r="H100" s="218">
        <v>27</v>
      </c>
      <c r="I100" s="219"/>
      <c r="J100" s="220">
        <f>ROUND(I100*H100,2)</f>
        <v>0</v>
      </c>
      <c r="K100" s="216" t="s">
        <v>158</v>
      </c>
      <c r="L100" s="46"/>
      <c r="M100" s="221" t="s">
        <v>19</v>
      </c>
      <c r="N100" s="222" t="s">
        <v>43</v>
      </c>
      <c r="O100" s="86"/>
      <c r="P100" s="223">
        <f>O100*H100</f>
        <v>0</v>
      </c>
      <c r="Q100" s="223">
        <v>0</v>
      </c>
      <c r="R100" s="223">
        <f>Q100*H100</f>
        <v>0</v>
      </c>
      <c r="S100" s="223">
        <v>0</v>
      </c>
      <c r="T100" s="224">
        <f>S100*H100</f>
        <v>0</v>
      </c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R100" s="225" t="s">
        <v>159</v>
      </c>
      <c r="AT100" s="225" t="s">
        <v>154</v>
      </c>
      <c r="AU100" s="225" t="s">
        <v>81</v>
      </c>
      <c r="AY100" s="19" t="s">
        <v>152</v>
      </c>
      <c r="BE100" s="226">
        <f>IF(N100="základní",J100,0)</f>
        <v>0</v>
      </c>
      <c r="BF100" s="226">
        <f>IF(N100="snížená",J100,0)</f>
        <v>0</v>
      </c>
      <c r="BG100" s="226">
        <f>IF(N100="zákl. přenesená",J100,0)</f>
        <v>0</v>
      </c>
      <c r="BH100" s="226">
        <f>IF(N100="sníž. přenesená",J100,0)</f>
        <v>0</v>
      </c>
      <c r="BI100" s="226">
        <f>IF(N100="nulová",J100,0)</f>
        <v>0</v>
      </c>
      <c r="BJ100" s="19" t="s">
        <v>79</v>
      </c>
      <c r="BK100" s="226">
        <f>ROUND(I100*H100,2)</f>
        <v>0</v>
      </c>
      <c r="BL100" s="19" t="s">
        <v>159</v>
      </c>
      <c r="BM100" s="225" t="s">
        <v>734</v>
      </c>
    </row>
    <row r="101" s="2" customFormat="1">
      <c r="A101" s="40"/>
      <c r="B101" s="41"/>
      <c r="C101" s="42"/>
      <c r="D101" s="227" t="s">
        <v>161</v>
      </c>
      <c r="E101" s="42"/>
      <c r="F101" s="228" t="s">
        <v>735</v>
      </c>
      <c r="G101" s="42"/>
      <c r="H101" s="42"/>
      <c r="I101" s="229"/>
      <c r="J101" s="42"/>
      <c r="K101" s="42"/>
      <c r="L101" s="46"/>
      <c r="M101" s="230"/>
      <c r="N101" s="231"/>
      <c r="O101" s="86"/>
      <c r="P101" s="86"/>
      <c r="Q101" s="86"/>
      <c r="R101" s="86"/>
      <c r="S101" s="86"/>
      <c r="T101" s="87"/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T101" s="19" t="s">
        <v>161</v>
      </c>
      <c r="AU101" s="19" t="s">
        <v>81</v>
      </c>
    </row>
    <row r="102" s="13" customFormat="1">
      <c r="A102" s="13"/>
      <c r="B102" s="232"/>
      <c r="C102" s="233"/>
      <c r="D102" s="234" t="s">
        <v>163</v>
      </c>
      <c r="E102" s="235" t="s">
        <v>19</v>
      </c>
      <c r="F102" s="236" t="s">
        <v>736</v>
      </c>
      <c r="G102" s="233"/>
      <c r="H102" s="235" t="s">
        <v>19</v>
      </c>
      <c r="I102" s="237"/>
      <c r="J102" s="233"/>
      <c r="K102" s="233"/>
      <c r="L102" s="238"/>
      <c r="M102" s="239"/>
      <c r="N102" s="240"/>
      <c r="O102" s="240"/>
      <c r="P102" s="240"/>
      <c r="Q102" s="240"/>
      <c r="R102" s="240"/>
      <c r="S102" s="240"/>
      <c r="T102" s="241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T102" s="242" t="s">
        <v>163</v>
      </c>
      <c r="AU102" s="242" t="s">
        <v>81</v>
      </c>
      <c r="AV102" s="13" t="s">
        <v>79</v>
      </c>
      <c r="AW102" s="13" t="s">
        <v>33</v>
      </c>
      <c r="AX102" s="13" t="s">
        <v>72</v>
      </c>
      <c r="AY102" s="242" t="s">
        <v>152</v>
      </c>
    </row>
    <row r="103" s="14" customFormat="1">
      <c r="A103" s="14"/>
      <c r="B103" s="243"/>
      <c r="C103" s="244"/>
      <c r="D103" s="234" t="s">
        <v>163</v>
      </c>
      <c r="E103" s="245" t="s">
        <v>19</v>
      </c>
      <c r="F103" s="246" t="s">
        <v>1480</v>
      </c>
      <c r="G103" s="244"/>
      <c r="H103" s="247">
        <v>27</v>
      </c>
      <c r="I103" s="248"/>
      <c r="J103" s="244"/>
      <c r="K103" s="244"/>
      <c r="L103" s="249"/>
      <c r="M103" s="250"/>
      <c r="N103" s="251"/>
      <c r="O103" s="251"/>
      <c r="P103" s="251"/>
      <c r="Q103" s="251"/>
      <c r="R103" s="251"/>
      <c r="S103" s="251"/>
      <c r="T103" s="252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T103" s="253" t="s">
        <v>163</v>
      </c>
      <c r="AU103" s="253" t="s">
        <v>81</v>
      </c>
      <c r="AV103" s="14" t="s">
        <v>81</v>
      </c>
      <c r="AW103" s="14" t="s">
        <v>33</v>
      </c>
      <c r="AX103" s="14" t="s">
        <v>72</v>
      </c>
      <c r="AY103" s="253" t="s">
        <v>152</v>
      </c>
    </row>
    <row r="104" s="15" customFormat="1">
      <c r="A104" s="15"/>
      <c r="B104" s="254"/>
      <c r="C104" s="255"/>
      <c r="D104" s="234" t="s">
        <v>163</v>
      </c>
      <c r="E104" s="256" t="s">
        <v>19</v>
      </c>
      <c r="F104" s="257" t="s">
        <v>212</v>
      </c>
      <c r="G104" s="255"/>
      <c r="H104" s="258">
        <v>27</v>
      </c>
      <c r="I104" s="259"/>
      <c r="J104" s="255"/>
      <c r="K104" s="255"/>
      <c r="L104" s="260"/>
      <c r="M104" s="261"/>
      <c r="N104" s="262"/>
      <c r="O104" s="262"/>
      <c r="P104" s="262"/>
      <c r="Q104" s="262"/>
      <c r="R104" s="262"/>
      <c r="S104" s="262"/>
      <c r="T104" s="263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T104" s="264" t="s">
        <v>163</v>
      </c>
      <c r="AU104" s="264" t="s">
        <v>81</v>
      </c>
      <c r="AV104" s="15" t="s">
        <v>159</v>
      </c>
      <c r="AW104" s="15" t="s">
        <v>33</v>
      </c>
      <c r="AX104" s="15" t="s">
        <v>79</v>
      </c>
      <c r="AY104" s="264" t="s">
        <v>152</v>
      </c>
    </row>
    <row r="105" s="2" customFormat="1" ht="24.15" customHeight="1">
      <c r="A105" s="40"/>
      <c r="B105" s="41"/>
      <c r="C105" s="214" t="s">
        <v>81</v>
      </c>
      <c r="D105" s="214" t="s">
        <v>154</v>
      </c>
      <c r="E105" s="215" t="s">
        <v>738</v>
      </c>
      <c r="F105" s="216" t="s">
        <v>739</v>
      </c>
      <c r="G105" s="217" t="s">
        <v>239</v>
      </c>
      <c r="H105" s="218">
        <v>157.15199999999999</v>
      </c>
      <c r="I105" s="219"/>
      <c r="J105" s="220">
        <f>ROUND(I105*H105,2)</f>
        <v>0</v>
      </c>
      <c r="K105" s="216" t="s">
        <v>158</v>
      </c>
      <c r="L105" s="46"/>
      <c r="M105" s="221" t="s">
        <v>19</v>
      </c>
      <c r="N105" s="222" t="s">
        <v>43</v>
      </c>
      <c r="O105" s="86"/>
      <c r="P105" s="223">
        <f>O105*H105</f>
        <v>0</v>
      </c>
      <c r="Q105" s="223">
        <v>0</v>
      </c>
      <c r="R105" s="223">
        <f>Q105*H105</f>
        <v>0</v>
      </c>
      <c r="S105" s="223">
        <v>0</v>
      </c>
      <c r="T105" s="224">
        <f>S105*H105</f>
        <v>0</v>
      </c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R105" s="225" t="s">
        <v>159</v>
      </c>
      <c r="AT105" s="225" t="s">
        <v>154</v>
      </c>
      <c r="AU105" s="225" t="s">
        <v>81</v>
      </c>
      <c r="AY105" s="19" t="s">
        <v>152</v>
      </c>
      <c r="BE105" s="226">
        <f>IF(N105="základní",J105,0)</f>
        <v>0</v>
      </c>
      <c r="BF105" s="226">
        <f>IF(N105="snížená",J105,0)</f>
        <v>0</v>
      </c>
      <c r="BG105" s="226">
        <f>IF(N105="zákl. přenesená",J105,0)</f>
        <v>0</v>
      </c>
      <c r="BH105" s="226">
        <f>IF(N105="sníž. přenesená",J105,0)</f>
        <v>0</v>
      </c>
      <c r="BI105" s="226">
        <f>IF(N105="nulová",J105,0)</f>
        <v>0</v>
      </c>
      <c r="BJ105" s="19" t="s">
        <v>79</v>
      </c>
      <c r="BK105" s="226">
        <f>ROUND(I105*H105,2)</f>
        <v>0</v>
      </c>
      <c r="BL105" s="19" t="s">
        <v>159</v>
      </c>
      <c r="BM105" s="225" t="s">
        <v>740</v>
      </c>
    </row>
    <row r="106" s="2" customFormat="1">
      <c r="A106" s="40"/>
      <c r="B106" s="41"/>
      <c r="C106" s="42"/>
      <c r="D106" s="227" t="s">
        <v>161</v>
      </c>
      <c r="E106" s="42"/>
      <c r="F106" s="228" t="s">
        <v>741</v>
      </c>
      <c r="G106" s="42"/>
      <c r="H106" s="42"/>
      <c r="I106" s="229"/>
      <c r="J106" s="42"/>
      <c r="K106" s="42"/>
      <c r="L106" s="46"/>
      <c r="M106" s="230"/>
      <c r="N106" s="231"/>
      <c r="O106" s="86"/>
      <c r="P106" s="86"/>
      <c r="Q106" s="86"/>
      <c r="R106" s="86"/>
      <c r="S106" s="86"/>
      <c r="T106" s="87"/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T106" s="19" t="s">
        <v>161</v>
      </c>
      <c r="AU106" s="19" t="s">
        <v>81</v>
      </c>
    </row>
    <row r="107" s="13" customFormat="1">
      <c r="A107" s="13"/>
      <c r="B107" s="232"/>
      <c r="C107" s="233"/>
      <c r="D107" s="234" t="s">
        <v>163</v>
      </c>
      <c r="E107" s="235" t="s">
        <v>19</v>
      </c>
      <c r="F107" s="236" t="s">
        <v>742</v>
      </c>
      <c r="G107" s="233"/>
      <c r="H107" s="235" t="s">
        <v>19</v>
      </c>
      <c r="I107" s="237"/>
      <c r="J107" s="233"/>
      <c r="K107" s="233"/>
      <c r="L107" s="238"/>
      <c r="M107" s="239"/>
      <c r="N107" s="240"/>
      <c r="O107" s="240"/>
      <c r="P107" s="240"/>
      <c r="Q107" s="240"/>
      <c r="R107" s="240"/>
      <c r="S107" s="240"/>
      <c r="T107" s="241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T107" s="242" t="s">
        <v>163</v>
      </c>
      <c r="AU107" s="242" t="s">
        <v>81</v>
      </c>
      <c r="AV107" s="13" t="s">
        <v>79</v>
      </c>
      <c r="AW107" s="13" t="s">
        <v>33</v>
      </c>
      <c r="AX107" s="13" t="s">
        <v>72</v>
      </c>
      <c r="AY107" s="242" t="s">
        <v>152</v>
      </c>
    </row>
    <row r="108" s="14" customFormat="1">
      <c r="A108" s="14"/>
      <c r="B108" s="243"/>
      <c r="C108" s="244"/>
      <c r="D108" s="234" t="s">
        <v>163</v>
      </c>
      <c r="E108" s="245" t="s">
        <v>19</v>
      </c>
      <c r="F108" s="246" t="s">
        <v>1481</v>
      </c>
      <c r="G108" s="244"/>
      <c r="H108" s="247">
        <v>157.15199999999999</v>
      </c>
      <c r="I108" s="248"/>
      <c r="J108" s="244"/>
      <c r="K108" s="244"/>
      <c r="L108" s="249"/>
      <c r="M108" s="250"/>
      <c r="N108" s="251"/>
      <c r="O108" s="251"/>
      <c r="P108" s="251"/>
      <c r="Q108" s="251"/>
      <c r="R108" s="251"/>
      <c r="S108" s="251"/>
      <c r="T108" s="252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T108" s="253" t="s">
        <v>163</v>
      </c>
      <c r="AU108" s="253" t="s">
        <v>81</v>
      </c>
      <c r="AV108" s="14" t="s">
        <v>81</v>
      </c>
      <c r="AW108" s="14" t="s">
        <v>33</v>
      </c>
      <c r="AX108" s="14" t="s">
        <v>72</v>
      </c>
      <c r="AY108" s="253" t="s">
        <v>152</v>
      </c>
    </row>
    <row r="109" s="15" customFormat="1">
      <c r="A109" s="15"/>
      <c r="B109" s="254"/>
      <c r="C109" s="255"/>
      <c r="D109" s="234" t="s">
        <v>163</v>
      </c>
      <c r="E109" s="256" t="s">
        <v>19</v>
      </c>
      <c r="F109" s="257" t="s">
        <v>212</v>
      </c>
      <c r="G109" s="255"/>
      <c r="H109" s="258">
        <v>157.15199999999999</v>
      </c>
      <c r="I109" s="259"/>
      <c r="J109" s="255"/>
      <c r="K109" s="255"/>
      <c r="L109" s="260"/>
      <c r="M109" s="261"/>
      <c r="N109" s="262"/>
      <c r="O109" s="262"/>
      <c r="P109" s="262"/>
      <c r="Q109" s="262"/>
      <c r="R109" s="262"/>
      <c r="S109" s="262"/>
      <c r="T109" s="263"/>
      <c r="U109" s="15"/>
      <c r="V109" s="15"/>
      <c r="W109" s="15"/>
      <c r="X109" s="15"/>
      <c r="Y109" s="15"/>
      <c r="Z109" s="15"/>
      <c r="AA109" s="15"/>
      <c r="AB109" s="15"/>
      <c r="AC109" s="15"/>
      <c r="AD109" s="15"/>
      <c r="AE109" s="15"/>
      <c r="AT109" s="264" t="s">
        <v>163</v>
      </c>
      <c r="AU109" s="264" t="s">
        <v>81</v>
      </c>
      <c r="AV109" s="15" t="s">
        <v>159</v>
      </c>
      <c r="AW109" s="15" t="s">
        <v>33</v>
      </c>
      <c r="AX109" s="15" t="s">
        <v>79</v>
      </c>
      <c r="AY109" s="264" t="s">
        <v>152</v>
      </c>
    </row>
    <row r="110" s="2" customFormat="1" ht="24.15" customHeight="1">
      <c r="A110" s="40"/>
      <c r="B110" s="41"/>
      <c r="C110" s="214" t="s">
        <v>170</v>
      </c>
      <c r="D110" s="214" t="s">
        <v>154</v>
      </c>
      <c r="E110" s="215" t="s">
        <v>745</v>
      </c>
      <c r="F110" s="216" t="s">
        <v>746</v>
      </c>
      <c r="G110" s="217" t="s">
        <v>182</v>
      </c>
      <c r="H110" s="218">
        <v>589.32000000000005</v>
      </c>
      <c r="I110" s="219"/>
      <c r="J110" s="220">
        <f>ROUND(I110*H110,2)</f>
        <v>0</v>
      </c>
      <c r="K110" s="216" t="s">
        <v>158</v>
      </c>
      <c r="L110" s="46"/>
      <c r="M110" s="221" t="s">
        <v>19</v>
      </c>
      <c r="N110" s="222" t="s">
        <v>43</v>
      </c>
      <c r="O110" s="86"/>
      <c r="P110" s="223">
        <f>O110*H110</f>
        <v>0</v>
      </c>
      <c r="Q110" s="223">
        <v>0.00058</v>
      </c>
      <c r="R110" s="223">
        <f>Q110*H110</f>
        <v>0.34180560000000004</v>
      </c>
      <c r="S110" s="223">
        <v>0</v>
      </c>
      <c r="T110" s="224">
        <f>S110*H110</f>
        <v>0</v>
      </c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R110" s="225" t="s">
        <v>159</v>
      </c>
      <c r="AT110" s="225" t="s">
        <v>154</v>
      </c>
      <c r="AU110" s="225" t="s">
        <v>81</v>
      </c>
      <c r="AY110" s="19" t="s">
        <v>152</v>
      </c>
      <c r="BE110" s="226">
        <f>IF(N110="základní",J110,0)</f>
        <v>0</v>
      </c>
      <c r="BF110" s="226">
        <f>IF(N110="snížená",J110,0)</f>
        <v>0</v>
      </c>
      <c r="BG110" s="226">
        <f>IF(N110="zákl. přenesená",J110,0)</f>
        <v>0</v>
      </c>
      <c r="BH110" s="226">
        <f>IF(N110="sníž. přenesená",J110,0)</f>
        <v>0</v>
      </c>
      <c r="BI110" s="226">
        <f>IF(N110="nulová",J110,0)</f>
        <v>0</v>
      </c>
      <c r="BJ110" s="19" t="s">
        <v>79</v>
      </c>
      <c r="BK110" s="226">
        <f>ROUND(I110*H110,2)</f>
        <v>0</v>
      </c>
      <c r="BL110" s="19" t="s">
        <v>159</v>
      </c>
      <c r="BM110" s="225" t="s">
        <v>747</v>
      </c>
    </row>
    <row r="111" s="2" customFormat="1">
      <c r="A111" s="40"/>
      <c r="B111" s="41"/>
      <c r="C111" s="42"/>
      <c r="D111" s="227" t="s">
        <v>161</v>
      </c>
      <c r="E111" s="42"/>
      <c r="F111" s="228" t="s">
        <v>748</v>
      </c>
      <c r="G111" s="42"/>
      <c r="H111" s="42"/>
      <c r="I111" s="229"/>
      <c r="J111" s="42"/>
      <c r="K111" s="42"/>
      <c r="L111" s="46"/>
      <c r="M111" s="230"/>
      <c r="N111" s="231"/>
      <c r="O111" s="86"/>
      <c r="P111" s="86"/>
      <c r="Q111" s="86"/>
      <c r="R111" s="86"/>
      <c r="S111" s="86"/>
      <c r="T111" s="87"/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T111" s="19" t="s">
        <v>161</v>
      </c>
      <c r="AU111" s="19" t="s">
        <v>81</v>
      </c>
    </row>
    <row r="112" s="13" customFormat="1">
      <c r="A112" s="13"/>
      <c r="B112" s="232"/>
      <c r="C112" s="233"/>
      <c r="D112" s="234" t="s">
        <v>163</v>
      </c>
      <c r="E112" s="235" t="s">
        <v>19</v>
      </c>
      <c r="F112" s="236" t="s">
        <v>742</v>
      </c>
      <c r="G112" s="233"/>
      <c r="H112" s="235" t="s">
        <v>19</v>
      </c>
      <c r="I112" s="237"/>
      <c r="J112" s="233"/>
      <c r="K112" s="233"/>
      <c r="L112" s="238"/>
      <c r="M112" s="239"/>
      <c r="N112" s="240"/>
      <c r="O112" s="240"/>
      <c r="P112" s="240"/>
      <c r="Q112" s="240"/>
      <c r="R112" s="240"/>
      <c r="S112" s="240"/>
      <c r="T112" s="241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T112" s="242" t="s">
        <v>163</v>
      </c>
      <c r="AU112" s="242" t="s">
        <v>81</v>
      </c>
      <c r="AV112" s="13" t="s">
        <v>79</v>
      </c>
      <c r="AW112" s="13" t="s">
        <v>33</v>
      </c>
      <c r="AX112" s="13" t="s">
        <v>72</v>
      </c>
      <c r="AY112" s="242" t="s">
        <v>152</v>
      </c>
    </row>
    <row r="113" s="14" customFormat="1">
      <c r="A113" s="14"/>
      <c r="B113" s="243"/>
      <c r="C113" s="244"/>
      <c r="D113" s="234" t="s">
        <v>163</v>
      </c>
      <c r="E113" s="245" t="s">
        <v>19</v>
      </c>
      <c r="F113" s="246" t="s">
        <v>1482</v>
      </c>
      <c r="G113" s="244"/>
      <c r="H113" s="247">
        <v>589.32000000000005</v>
      </c>
      <c r="I113" s="248"/>
      <c r="J113" s="244"/>
      <c r="K113" s="244"/>
      <c r="L113" s="249"/>
      <c r="M113" s="250"/>
      <c r="N113" s="251"/>
      <c r="O113" s="251"/>
      <c r="P113" s="251"/>
      <c r="Q113" s="251"/>
      <c r="R113" s="251"/>
      <c r="S113" s="251"/>
      <c r="T113" s="252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T113" s="253" t="s">
        <v>163</v>
      </c>
      <c r="AU113" s="253" t="s">
        <v>81</v>
      </c>
      <c r="AV113" s="14" t="s">
        <v>81</v>
      </c>
      <c r="AW113" s="14" t="s">
        <v>33</v>
      </c>
      <c r="AX113" s="14" t="s">
        <v>72</v>
      </c>
      <c r="AY113" s="253" t="s">
        <v>152</v>
      </c>
    </row>
    <row r="114" s="15" customFormat="1">
      <c r="A114" s="15"/>
      <c r="B114" s="254"/>
      <c r="C114" s="255"/>
      <c r="D114" s="234" t="s">
        <v>163</v>
      </c>
      <c r="E114" s="256" t="s">
        <v>19</v>
      </c>
      <c r="F114" s="257" t="s">
        <v>212</v>
      </c>
      <c r="G114" s="255"/>
      <c r="H114" s="258">
        <v>589.32000000000005</v>
      </c>
      <c r="I114" s="259"/>
      <c r="J114" s="255"/>
      <c r="K114" s="255"/>
      <c r="L114" s="260"/>
      <c r="M114" s="261"/>
      <c r="N114" s="262"/>
      <c r="O114" s="262"/>
      <c r="P114" s="262"/>
      <c r="Q114" s="262"/>
      <c r="R114" s="262"/>
      <c r="S114" s="262"/>
      <c r="T114" s="263"/>
      <c r="U114" s="15"/>
      <c r="V114" s="15"/>
      <c r="W114" s="15"/>
      <c r="X114" s="15"/>
      <c r="Y114" s="15"/>
      <c r="Z114" s="15"/>
      <c r="AA114" s="15"/>
      <c r="AB114" s="15"/>
      <c r="AC114" s="15"/>
      <c r="AD114" s="15"/>
      <c r="AE114" s="15"/>
      <c r="AT114" s="264" t="s">
        <v>163</v>
      </c>
      <c r="AU114" s="264" t="s">
        <v>81</v>
      </c>
      <c r="AV114" s="15" t="s">
        <v>159</v>
      </c>
      <c r="AW114" s="15" t="s">
        <v>33</v>
      </c>
      <c r="AX114" s="15" t="s">
        <v>79</v>
      </c>
      <c r="AY114" s="264" t="s">
        <v>152</v>
      </c>
    </row>
    <row r="115" s="2" customFormat="1" ht="24.15" customHeight="1">
      <c r="A115" s="40"/>
      <c r="B115" s="41"/>
      <c r="C115" s="214" t="s">
        <v>159</v>
      </c>
      <c r="D115" s="214" t="s">
        <v>154</v>
      </c>
      <c r="E115" s="215" t="s">
        <v>750</v>
      </c>
      <c r="F115" s="216" t="s">
        <v>751</v>
      </c>
      <c r="G115" s="217" t="s">
        <v>182</v>
      </c>
      <c r="H115" s="218">
        <v>589.32000000000005</v>
      </c>
      <c r="I115" s="219"/>
      <c r="J115" s="220">
        <f>ROUND(I115*H115,2)</f>
        <v>0</v>
      </c>
      <c r="K115" s="216" t="s">
        <v>158</v>
      </c>
      <c r="L115" s="46"/>
      <c r="M115" s="221" t="s">
        <v>19</v>
      </c>
      <c r="N115" s="222" t="s">
        <v>43</v>
      </c>
      <c r="O115" s="86"/>
      <c r="P115" s="223">
        <f>O115*H115</f>
        <v>0</v>
      </c>
      <c r="Q115" s="223">
        <v>0</v>
      </c>
      <c r="R115" s="223">
        <f>Q115*H115</f>
        <v>0</v>
      </c>
      <c r="S115" s="223">
        <v>0</v>
      </c>
      <c r="T115" s="224">
        <f>S115*H115</f>
        <v>0</v>
      </c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R115" s="225" t="s">
        <v>159</v>
      </c>
      <c r="AT115" s="225" t="s">
        <v>154</v>
      </c>
      <c r="AU115" s="225" t="s">
        <v>81</v>
      </c>
      <c r="AY115" s="19" t="s">
        <v>152</v>
      </c>
      <c r="BE115" s="226">
        <f>IF(N115="základní",J115,0)</f>
        <v>0</v>
      </c>
      <c r="BF115" s="226">
        <f>IF(N115="snížená",J115,0)</f>
        <v>0</v>
      </c>
      <c r="BG115" s="226">
        <f>IF(N115="zákl. přenesená",J115,0)</f>
        <v>0</v>
      </c>
      <c r="BH115" s="226">
        <f>IF(N115="sníž. přenesená",J115,0)</f>
        <v>0</v>
      </c>
      <c r="BI115" s="226">
        <f>IF(N115="nulová",J115,0)</f>
        <v>0</v>
      </c>
      <c r="BJ115" s="19" t="s">
        <v>79</v>
      </c>
      <c r="BK115" s="226">
        <f>ROUND(I115*H115,2)</f>
        <v>0</v>
      </c>
      <c r="BL115" s="19" t="s">
        <v>159</v>
      </c>
      <c r="BM115" s="225" t="s">
        <v>752</v>
      </c>
    </row>
    <row r="116" s="2" customFormat="1">
      <c r="A116" s="40"/>
      <c r="B116" s="41"/>
      <c r="C116" s="42"/>
      <c r="D116" s="227" t="s">
        <v>161</v>
      </c>
      <c r="E116" s="42"/>
      <c r="F116" s="228" t="s">
        <v>753</v>
      </c>
      <c r="G116" s="42"/>
      <c r="H116" s="42"/>
      <c r="I116" s="229"/>
      <c r="J116" s="42"/>
      <c r="K116" s="42"/>
      <c r="L116" s="46"/>
      <c r="M116" s="230"/>
      <c r="N116" s="231"/>
      <c r="O116" s="86"/>
      <c r="P116" s="86"/>
      <c r="Q116" s="86"/>
      <c r="R116" s="86"/>
      <c r="S116" s="86"/>
      <c r="T116" s="87"/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T116" s="19" t="s">
        <v>161</v>
      </c>
      <c r="AU116" s="19" t="s">
        <v>81</v>
      </c>
    </row>
    <row r="117" s="2" customFormat="1" ht="37.8" customHeight="1">
      <c r="A117" s="40"/>
      <c r="B117" s="41"/>
      <c r="C117" s="214" t="s">
        <v>179</v>
      </c>
      <c r="D117" s="214" t="s">
        <v>154</v>
      </c>
      <c r="E117" s="215" t="s">
        <v>254</v>
      </c>
      <c r="F117" s="216" t="s">
        <v>255</v>
      </c>
      <c r="G117" s="217" t="s">
        <v>239</v>
      </c>
      <c r="H117" s="218">
        <v>105.57599999999999</v>
      </c>
      <c r="I117" s="219"/>
      <c r="J117" s="220">
        <f>ROUND(I117*H117,2)</f>
        <v>0</v>
      </c>
      <c r="K117" s="216" t="s">
        <v>158</v>
      </c>
      <c r="L117" s="46"/>
      <c r="M117" s="221" t="s">
        <v>19</v>
      </c>
      <c r="N117" s="222" t="s">
        <v>43</v>
      </c>
      <c r="O117" s="86"/>
      <c r="P117" s="223">
        <f>O117*H117</f>
        <v>0</v>
      </c>
      <c r="Q117" s="223">
        <v>0</v>
      </c>
      <c r="R117" s="223">
        <f>Q117*H117</f>
        <v>0</v>
      </c>
      <c r="S117" s="223">
        <v>0</v>
      </c>
      <c r="T117" s="224">
        <f>S117*H117</f>
        <v>0</v>
      </c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R117" s="225" t="s">
        <v>159</v>
      </c>
      <c r="AT117" s="225" t="s">
        <v>154</v>
      </c>
      <c r="AU117" s="225" t="s">
        <v>81</v>
      </c>
      <c r="AY117" s="19" t="s">
        <v>152</v>
      </c>
      <c r="BE117" s="226">
        <f>IF(N117="základní",J117,0)</f>
        <v>0</v>
      </c>
      <c r="BF117" s="226">
        <f>IF(N117="snížená",J117,0)</f>
        <v>0</v>
      </c>
      <c r="BG117" s="226">
        <f>IF(N117="zákl. přenesená",J117,0)</f>
        <v>0</v>
      </c>
      <c r="BH117" s="226">
        <f>IF(N117="sníž. přenesená",J117,0)</f>
        <v>0</v>
      </c>
      <c r="BI117" s="226">
        <f>IF(N117="nulová",J117,0)</f>
        <v>0</v>
      </c>
      <c r="BJ117" s="19" t="s">
        <v>79</v>
      </c>
      <c r="BK117" s="226">
        <f>ROUND(I117*H117,2)</f>
        <v>0</v>
      </c>
      <c r="BL117" s="19" t="s">
        <v>159</v>
      </c>
      <c r="BM117" s="225" t="s">
        <v>754</v>
      </c>
    </row>
    <row r="118" s="2" customFormat="1">
      <c r="A118" s="40"/>
      <c r="B118" s="41"/>
      <c r="C118" s="42"/>
      <c r="D118" s="227" t="s">
        <v>161</v>
      </c>
      <c r="E118" s="42"/>
      <c r="F118" s="228" t="s">
        <v>257</v>
      </c>
      <c r="G118" s="42"/>
      <c r="H118" s="42"/>
      <c r="I118" s="229"/>
      <c r="J118" s="42"/>
      <c r="K118" s="42"/>
      <c r="L118" s="46"/>
      <c r="M118" s="230"/>
      <c r="N118" s="231"/>
      <c r="O118" s="86"/>
      <c r="P118" s="86"/>
      <c r="Q118" s="86"/>
      <c r="R118" s="86"/>
      <c r="S118" s="86"/>
      <c r="T118" s="87"/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T118" s="19" t="s">
        <v>161</v>
      </c>
      <c r="AU118" s="19" t="s">
        <v>81</v>
      </c>
    </row>
    <row r="119" s="14" customFormat="1">
      <c r="A119" s="14"/>
      <c r="B119" s="243"/>
      <c r="C119" s="244"/>
      <c r="D119" s="234" t="s">
        <v>163</v>
      </c>
      <c r="E119" s="245" t="s">
        <v>19</v>
      </c>
      <c r="F119" s="246" t="s">
        <v>1483</v>
      </c>
      <c r="G119" s="244"/>
      <c r="H119" s="247">
        <v>105.57599999999999</v>
      </c>
      <c r="I119" s="248"/>
      <c r="J119" s="244"/>
      <c r="K119" s="244"/>
      <c r="L119" s="249"/>
      <c r="M119" s="250"/>
      <c r="N119" s="251"/>
      <c r="O119" s="251"/>
      <c r="P119" s="251"/>
      <c r="Q119" s="251"/>
      <c r="R119" s="251"/>
      <c r="S119" s="251"/>
      <c r="T119" s="252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T119" s="253" t="s">
        <v>163</v>
      </c>
      <c r="AU119" s="253" t="s">
        <v>81</v>
      </c>
      <c r="AV119" s="14" t="s">
        <v>81</v>
      </c>
      <c r="AW119" s="14" t="s">
        <v>33</v>
      </c>
      <c r="AX119" s="14" t="s">
        <v>79</v>
      </c>
      <c r="AY119" s="253" t="s">
        <v>152</v>
      </c>
    </row>
    <row r="120" s="2" customFormat="1" ht="37.8" customHeight="1">
      <c r="A120" s="40"/>
      <c r="B120" s="41"/>
      <c r="C120" s="214" t="s">
        <v>187</v>
      </c>
      <c r="D120" s="214" t="s">
        <v>154</v>
      </c>
      <c r="E120" s="215" t="s">
        <v>262</v>
      </c>
      <c r="F120" s="216" t="s">
        <v>263</v>
      </c>
      <c r="G120" s="217" t="s">
        <v>239</v>
      </c>
      <c r="H120" s="218">
        <v>1583.6400000000001</v>
      </c>
      <c r="I120" s="219"/>
      <c r="J120" s="220">
        <f>ROUND(I120*H120,2)</f>
        <v>0</v>
      </c>
      <c r="K120" s="216" t="s">
        <v>158</v>
      </c>
      <c r="L120" s="46"/>
      <c r="M120" s="221" t="s">
        <v>19</v>
      </c>
      <c r="N120" s="222" t="s">
        <v>43</v>
      </c>
      <c r="O120" s="86"/>
      <c r="P120" s="223">
        <f>O120*H120</f>
        <v>0</v>
      </c>
      <c r="Q120" s="223">
        <v>0</v>
      </c>
      <c r="R120" s="223">
        <f>Q120*H120</f>
        <v>0</v>
      </c>
      <c r="S120" s="223">
        <v>0</v>
      </c>
      <c r="T120" s="224">
        <f>S120*H120</f>
        <v>0</v>
      </c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R120" s="225" t="s">
        <v>159</v>
      </c>
      <c r="AT120" s="225" t="s">
        <v>154</v>
      </c>
      <c r="AU120" s="225" t="s">
        <v>81</v>
      </c>
      <c r="AY120" s="19" t="s">
        <v>152</v>
      </c>
      <c r="BE120" s="226">
        <f>IF(N120="základní",J120,0)</f>
        <v>0</v>
      </c>
      <c r="BF120" s="226">
        <f>IF(N120="snížená",J120,0)</f>
        <v>0</v>
      </c>
      <c r="BG120" s="226">
        <f>IF(N120="zákl. přenesená",J120,0)</f>
        <v>0</v>
      </c>
      <c r="BH120" s="226">
        <f>IF(N120="sníž. přenesená",J120,0)</f>
        <v>0</v>
      </c>
      <c r="BI120" s="226">
        <f>IF(N120="nulová",J120,0)</f>
        <v>0</v>
      </c>
      <c r="BJ120" s="19" t="s">
        <v>79</v>
      </c>
      <c r="BK120" s="226">
        <f>ROUND(I120*H120,2)</f>
        <v>0</v>
      </c>
      <c r="BL120" s="19" t="s">
        <v>159</v>
      </c>
      <c r="BM120" s="225" t="s">
        <v>756</v>
      </c>
    </row>
    <row r="121" s="2" customFormat="1">
      <c r="A121" s="40"/>
      <c r="B121" s="41"/>
      <c r="C121" s="42"/>
      <c r="D121" s="227" t="s">
        <v>161</v>
      </c>
      <c r="E121" s="42"/>
      <c r="F121" s="228" t="s">
        <v>265</v>
      </c>
      <c r="G121" s="42"/>
      <c r="H121" s="42"/>
      <c r="I121" s="229"/>
      <c r="J121" s="42"/>
      <c r="K121" s="42"/>
      <c r="L121" s="46"/>
      <c r="M121" s="230"/>
      <c r="N121" s="231"/>
      <c r="O121" s="86"/>
      <c r="P121" s="86"/>
      <c r="Q121" s="86"/>
      <c r="R121" s="86"/>
      <c r="S121" s="86"/>
      <c r="T121" s="87"/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T121" s="19" t="s">
        <v>161</v>
      </c>
      <c r="AU121" s="19" t="s">
        <v>81</v>
      </c>
    </row>
    <row r="122" s="14" customFormat="1">
      <c r="A122" s="14"/>
      <c r="B122" s="243"/>
      <c r="C122" s="244"/>
      <c r="D122" s="234" t="s">
        <v>163</v>
      </c>
      <c r="E122" s="245" t="s">
        <v>19</v>
      </c>
      <c r="F122" s="246" t="s">
        <v>1484</v>
      </c>
      <c r="G122" s="244"/>
      <c r="H122" s="247">
        <v>1583.6400000000001</v>
      </c>
      <c r="I122" s="248"/>
      <c r="J122" s="244"/>
      <c r="K122" s="244"/>
      <c r="L122" s="249"/>
      <c r="M122" s="250"/>
      <c r="N122" s="251"/>
      <c r="O122" s="251"/>
      <c r="P122" s="251"/>
      <c r="Q122" s="251"/>
      <c r="R122" s="251"/>
      <c r="S122" s="251"/>
      <c r="T122" s="252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T122" s="253" t="s">
        <v>163</v>
      </c>
      <c r="AU122" s="253" t="s">
        <v>81</v>
      </c>
      <c r="AV122" s="14" t="s">
        <v>81</v>
      </c>
      <c r="AW122" s="14" t="s">
        <v>33</v>
      </c>
      <c r="AX122" s="14" t="s">
        <v>79</v>
      </c>
      <c r="AY122" s="253" t="s">
        <v>152</v>
      </c>
    </row>
    <row r="123" s="2" customFormat="1" ht="24.15" customHeight="1">
      <c r="A123" s="40"/>
      <c r="B123" s="41"/>
      <c r="C123" s="214" t="s">
        <v>192</v>
      </c>
      <c r="D123" s="214" t="s">
        <v>154</v>
      </c>
      <c r="E123" s="215" t="s">
        <v>268</v>
      </c>
      <c r="F123" s="216" t="s">
        <v>269</v>
      </c>
      <c r="G123" s="217" t="s">
        <v>239</v>
      </c>
      <c r="H123" s="218">
        <v>105.57599999999999</v>
      </c>
      <c r="I123" s="219"/>
      <c r="J123" s="220">
        <f>ROUND(I123*H123,2)</f>
        <v>0</v>
      </c>
      <c r="K123" s="216" t="s">
        <v>158</v>
      </c>
      <c r="L123" s="46"/>
      <c r="M123" s="221" t="s">
        <v>19</v>
      </c>
      <c r="N123" s="222" t="s">
        <v>43</v>
      </c>
      <c r="O123" s="86"/>
      <c r="P123" s="223">
        <f>O123*H123</f>
        <v>0</v>
      </c>
      <c r="Q123" s="223">
        <v>0</v>
      </c>
      <c r="R123" s="223">
        <f>Q123*H123</f>
        <v>0</v>
      </c>
      <c r="S123" s="223">
        <v>0</v>
      </c>
      <c r="T123" s="224">
        <f>S123*H123</f>
        <v>0</v>
      </c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R123" s="225" t="s">
        <v>159</v>
      </c>
      <c r="AT123" s="225" t="s">
        <v>154</v>
      </c>
      <c r="AU123" s="225" t="s">
        <v>81</v>
      </c>
      <c r="AY123" s="19" t="s">
        <v>152</v>
      </c>
      <c r="BE123" s="226">
        <f>IF(N123="základní",J123,0)</f>
        <v>0</v>
      </c>
      <c r="BF123" s="226">
        <f>IF(N123="snížená",J123,0)</f>
        <v>0</v>
      </c>
      <c r="BG123" s="226">
        <f>IF(N123="zákl. přenesená",J123,0)</f>
        <v>0</v>
      </c>
      <c r="BH123" s="226">
        <f>IF(N123="sníž. přenesená",J123,0)</f>
        <v>0</v>
      </c>
      <c r="BI123" s="226">
        <f>IF(N123="nulová",J123,0)</f>
        <v>0</v>
      </c>
      <c r="BJ123" s="19" t="s">
        <v>79</v>
      </c>
      <c r="BK123" s="226">
        <f>ROUND(I123*H123,2)</f>
        <v>0</v>
      </c>
      <c r="BL123" s="19" t="s">
        <v>159</v>
      </c>
      <c r="BM123" s="225" t="s">
        <v>758</v>
      </c>
    </row>
    <row r="124" s="2" customFormat="1">
      <c r="A124" s="40"/>
      <c r="B124" s="41"/>
      <c r="C124" s="42"/>
      <c r="D124" s="227" t="s">
        <v>161</v>
      </c>
      <c r="E124" s="42"/>
      <c r="F124" s="228" t="s">
        <v>271</v>
      </c>
      <c r="G124" s="42"/>
      <c r="H124" s="42"/>
      <c r="I124" s="229"/>
      <c r="J124" s="42"/>
      <c r="K124" s="42"/>
      <c r="L124" s="46"/>
      <c r="M124" s="230"/>
      <c r="N124" s="231"/>
      <c r="O124" s="86"/>
      <c r="P124" s="86"/>
      <c r="Q124" s="86"/>
      <c r="R124" s="86"/>
      <c r="S124" s="86"/>
      <c r="T124" s="87"/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T124" s="19" t="s">
        <v>161</v>
      </c>
      <c r="AU124" s="19" t="s">
        <v>81</v>
      </c>
    </row>
    <row r="125" s="14" customFormat="1">
      <c r="A125" s="14"/>
      <c r="B125" s="243"/>
      <c r="C125" s="244"/>
      <c r="D125" s="234" t="s">
        <v>163</v>
      </c>
      <c r="E125" s="245" t="s">
        <v>19</v>
      </c>
      <c r="F125" s="246" t="s">
        <v>1485</v>
      </c>
      <c r="G125" s="244"/>
      <c r="H125" s="247">
        <v>105.57599999999999</v>
      </c>
      <c r="I125" s="248"/>
      <c r="J125" s="244"/>
      <c r="K125" s="244"/>
      <c r="L125" s="249"/>
      <c r="M125" s="250"/>
      <c r="N125" s="251"/>
      <c r="O125" s="251"/>
      <c r="P125" s="251"/>
      <c r="Q125" s="251"/>
      <c r="R125" s="251"/>
      <c r="S125" s="251"/>
      <c r="T125" s="252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T125" s="253" t="s">
        <v>163</v>
      </c>
      <c r="AU125" s="253" t="s">
        <v>81</v>
      </c>
      <c r="AV125" s="14" t="s">
        <v>81</v>
      </c>
      <c r="AW125" s="14" t="s">
        <v>33</v>
      </c>
      <c r="AX125" s="14" t="s">
        <v>79</v>
      </c>
      <c r="AY125" s="253" t="s">
        <v>152</v>
      </c>
    </row>
    <row r="126" s="2" customFormat="1" ht="24.15" customHeight="1">
      <c r="A126" s="40"/>
      <c r="B126" s="41"/>
      <c r="C126" s="214" t="s">
        <v>199</v>
      </c>
      <c r="D126" s="214" t="s">
        <v>154</v>
      </c>
      <c r="E126" s="215" t="s">
        <v>280</v>
      </c>
      <c r="F126" s="216" t="s">
        <v>281</v>
      </c>
      <c r="G126" s="217" t="s">
        <v>282</v>
      </c>
      <c r="H126" s="218">
        <v>190.03700000000001</v>
      </c>
      <c r="I126" s="219"/>
      <c r="J126" s="220">
        <f>ROUND(I126*H126,2)</f>
        <v>0</v>
      </c>
      <c r="K126" s="216" t="s">
        <v>158</v>
      </c>
      <c r="L126" s="46"/>
      <c r="M126" s="221" t="s">
        <v>19</v>
      </c>
      <c r="N126" s="222" t="s">
        <v>43</v>
      </c>
      <c r="O126" s="86"/>
      <c r="P126" s="223">
        <f>O126*H126</f>
        <v>0</v>
      </c>
      <c r="Q126" s="223">
        <v>0</v>
      </c>
      <c r="R126" s="223">
        <f>Q126*H126</f>
        <v>0</v>
      </c>
      <c r="S126" s="223">
        <v>0</v>
      </c>
      <c r="T126" s="224">
        <f>S126*H126</f>
        <v>0</v>
      </c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R126" s="225" t="s">
        <v>159</v>
      </c>
      <c r="AT126" s="225" t="s">
        <v>154</v>
      </c>
      <c r="AU126" s="225" t="s">
        <v>81</v>
      </c>
      <c r="AY126" s="19" t="s">
        <v>152</v>
      </c>
      <c r="BE126" s="226">
        <f>IF(N126="základní",J126,0)</f>
        <v>0</v>
      </c>
      <c r="BF126" s="226">
        <f>IF(N126="snížená",J126,0)</f>
        <v>0</v>
      </c>
      <c r="BG126" s="226">
        <f>IF(N126="zákl. přenesená",J126,0)</f>
        <v>0</v>
      </c>
      <c r="BH126" s="226">
        <f>IF(N126="sníž. přenesená",J126,0)</f>
        <v>0</v>
      </c>
      <c r="BI126" s="226">
        <f>IF(N126="nulová",J126,0)</f>
        <v>0</v>
      </c>
      <c r="BJ126" s="19" t="s">
        <v>79</v>
      </c>
      <c r="BK126" s="226">
        <f>ROUND(I126*H126,2)</f>
        <v>0</v>
      </c>
      <c r="BL126" s="19" t="s">
        <v>159</v>
      </c>
      <c r="BM126" s="225" t="s">
        <v>760</v>
      </c>
    </row>
    <row r="127" s="2" customFormat="1">
      <c r="A127" s="40"/>
      <c r="B127" s="41"/>
      <c r="C127" s="42"/>
      <c r="D127" s="227" t="s">
        <v>161</v>
      </c>
      <c r="E127" s="42"/>
      <c r="F127" s="228" t="s">
        <v>284</v>
      </c>
      <c r="G127" s="42"/>
      <c r="H127" s="42"/>
      <c r="I127" s="229"/>
      <c r="J127" s="42"/>
      <c r="K127" s="42"/>
      <c r="L127" s="46"/>
      <c r="M127" s="230"/>
      <c r="N127" s="231"/>
      <c r="O127" s="86"/>
      <c r="P127" s="86"/>
      <c r="Q127" s="86"/>
      <c r="R127" s="86"/>
      <c r="S127" s="86"/>
      <c r="T127" s="87"/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T127" s="19" t="s">
        <v>161</v>
      </c>
      <c r="AU127" s="19" t="s">
        <v>81</v>
      </c>
    </row>
    <row r="128" s="14" customFormat="1">
      <c r="A128" s="14"/>
      <c r="B128" s="243"/>
      <c r="C128" s="244"/>
      <c r="D128" s="234" t="s">
        <v>163</v>
      </c>
      <c r="E128" s="245" t="s">
        <v>19</v>
      </c>
      <c r="F128" s="246" t="s">
        <v>1486</v>
      </c>
      <c r="G128" s="244"/>
      <c r="H128" s="247">
        <v>190.03700000000001</v>
      </c>
      <c r="I128" s="248"/>
      <c r="J128" s="244"/>
      <c r="K128" s="244"/>
      <c r="L128" s="249"/>
      <c r="M128" s="250"/>
      <c r="N128" s="251"/>
      <c r="O128" s="251"/>
      <c r="P128" s="251"/>
      <c r="Q128" s="251"/>
      <c r="R128" s="251"/>
      <c r="S128" s="251"/>
      <c r="T128" s="252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T128" s="253" t="s">
        <v>163</v>
      </c>
      <c r="AU128" s="253" t="s">
        <v>81</v>
      </c>
      <c r="AV128" s="14" t="s">
        <v>81</v>
      </c>
      <c r="AW128" s="14" t="s">
        <v>33</v>
      </c>
      <c r="AX128" s="14" t="s">
        <v>79</v>
      </c>
      <c r="AY128" s="253" t="s">
        <v>152</v>
      </c>
    </row>
    <row r="129" s="2" customFormat="1" ht="24.15" customHeight="1">
      <c r="A129" s="40"/>
      <c r="B129" s="41"/>
      <c r="C129" s="214" t="s">
        <v>204</v>
      </c>
      <c r="D129" s="214" t="s">
        <v>154</v>
      </c>
      <c r="E129" s="215" t="s">
        <v>286</v>
      </c>
      <c r="F129" s="216" t="s">
        <v>287</v>
      </c>
      <c r="G129" s="217" t="s">
        <v>239</v>
      </c>
      <c r="H129" s="218">
        <v>105.57599999999999</v>
      </c>
      <c r="I129" s="219"/>
      <c r="J129" s="220">
        <f>ROUND(I129*H129,2)</f>
        <v>0</v>
      </c>
      <c r="K129" s="216" t="s">
        <v>158</v>
      </c>
      <c r="L129" s="46"/>
      <c r="M129" s="221" t="s">
        <v>19</v>
      </c>
      <c r="N129" s="222" t="s">
        <v>43</v>
      </c>
      <c r="O129" s="86"/>
      <c r="P129" s="223">
        <f>O129*H129</f>
        <v>0</v>
      </c>
      <c r="Q129" s="223">
        <v>0</v>
      </c>
      <c r="R129" s="223">
        <f>Q129*H129</f>
        <v>0</v>
      </c>
      <c r="S129" s="223">
        <v>0</v>
      </c>
      <c r="T129" s="224">
        <f>S129*H129</f>
        <v>0</v>
      </c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R129" s="225" t="s">
        <v>159</v>
      </c>
      <c r="AT129" s="225" t="s">
        <v>154</v>
      </c>
      <c r="AU129" s="225" t="s">
        <v>81</v>
      </c>
      <c r="AY129" s="19" t="s">
        <v>152</v>
      </c>
      <c r="BE129" s="226">
        <f>IF(N129="základní",J129,0)</f>
        <v>0</v>
      </c>
      <c r="BF129" s="226">
        <f>IF(N129="snížená",J129,0)</f>
        <v>0</v>
      </c>
      <c r="BG129" s="226">
        <f>IF(N129="zákl. přenesená",J129,0)</f>
        <v>0</v>
      </c>
      <c r="BH129" s="226">
        <f>IF(N129="sníž. přenesená",J129,0)</f>
        <v>0</v>
      </c>
      <c r="BI129" s="226">
        <f>IF(N129="nulová",J129,0)</f>
        <v>0</v>
      </c>
      <c r="BJ129" s="19" t="s">
        <v>79</v>
      </c>
      <c r="BK129" s="226">
        <f>ROUND(I129*H129,2)</f>
        <v>0</v>
      </c>
      <c r="BL129" s="19" t="s">
        <v>159</v>
      </c>
      <c r="BM129" s="225" t="s">
        <v>762</v>
      </c>
    </row>
    <row r="130" s="2" customFormat="1">
      <c r="A130" s="40"/>
      <c r="B130" s="41"/>
      <c r="C130" s="42"/>
      <c r="D130" s="227" t="s">
        <v>161</v>
      </c>
      <c r="E130" s="42"/>
      <c r="F130" s="228" t="s">
        <v>289</v>
      </c>
      <c r="G130" s="42"/>
      <c r="H130" s="42"/>
      <c r="I130" s="229"/>
      <c r="J130" s="42"/>
      <c r="K130" s="42"/>
      <c r="L130" s="46"/>
      <c r="M130" s="230"/>
      <c r="N130" s="231"/>
      <c r="O130" s="86"/>
      <c r="P130" s="86"/>
      <c r="Q130" s="86"/>
      <c r="R130" s="86"/>
      <c r="S130" s="86"/>
      <c r="T130" s="87"/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T130" s="19" t="s">
        <v>161</v>
      </c>
      <c r="AU130" s="19" t="s">
        <v>81</v>
      </c>
    </row>
    <row r="131" s="14" customFormat="1">
      <c r="A131" s="14"/>
      <c r="B131" s="243"/>
      <c r="C131" s="244"/>
      <c r="D131" s="234" t="s">
        <v>163</v>
      </c>
      <c r="E131" s="245" t="s">
        <v>19</v>
      </c>
      <c r="F131" s="246" t="s">
        <v>1485</v>
      </c>
      <c r="G131" s="244"/>
      <c r="H131" s="247">
        <v>105.57599999999999</v>
      </c>
      <c r="I131" s="248"/>
      <c r="J131" s="244"/>
      <c r="K131" s="244"/>
      <c r="L131" s="249"/>
      <c r="M131" s="250"/>
      <c r="N131" s="251"/>
      <c r="O131" s="251"/>
      <c r="P131" s="251"/>
      <c r="Q131" s="251"/>
      <c r="R131" s="251"/>
      <c r="S131" s="251"/>
      <c r="T131" s="252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T131" s="253" t="s">
        <v>163</v>
      </c>
      <c r="AU131" s="253" t="s">
        <v>81</v>
      </c>
      <c r="AV131" s="14" t="s">
        <v>81</v>
      </c>
      <c r="AW131" s="14" t="s">
        <v>33</v>
      </c>
      <c r="AX131" s="14" t="s">
        <v>79</v>
      </c>
      <c r="AY131" s="253" t="s">
        <v>152</v>
      </c>
    </row>
    <row r="132" s="2" customFormat="1" ht="24.15" customHeight="1">
      <c r="A132" s="40"/>
      <c r="B132" s="41"/>
      <c r="C132" s="214" t="s">
        <v>213</v>
      </c>
      <c r="D132" s="214" t="s">
        <v>154</v>
      </c>
      <c r="E132" s="215" t="s">
        <v>763</v>
      </c>
      <c r="F132" s="216" t="s">
        <v>764</v>
      </c>
      <c r="G132" s="217" t="s">
        <v>239</v>
      </c>
      <c r="H132" s="218">
        <v>78.575999999999993</v>
      </c>
      <c r="I132" s="219"/>
      <c r="J132" s="220">
        <f>ROUND(I132*H132,2)</f>
        <v>0</v>
      </c>
      <c r="K132" s="216" t="s">
        <v>158</v>
      </c>
      <c r="L132" s="46"/>
      <c r="M132" s="221" t="s">
        <v>19</v>
      </c>
      <c r="N132" s="222" t="s">
        <v>43</v>
      </c>
      <c r="O132" s="86"/>
      <c r="P132" s="223">
        <f>O132*H132</f>
        <v>0</v>
      </c>
      <c r="Q132" s="223">
        <v>0</v>
      </c>
      <c r="R132" s="223">
        <f>Q132*H132</f>
        <v>0</v>
      </c>
      <c r="S132" s="223">
        <v>0</v>
      </c>
      <c r="T132" s="224">
        <f>S132*H132</f>
        <v>0</v>
      </c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R132" s="225" t="s">
        <v>159</v>
      </c>
      <c r="AT132" s="225" t="s">
        <v>154</v>
      </c>
      <c r="AU132" s="225" t="s">
        <v>81</v>
      </c>
      <c r="AY132" s="19" t="s">
        <v>152</v>
      </c>
      <c r="BE132" s="226">
        <f>IF(N132="základní",J132,0)</f>
        <v>0</v>
      </c>
      <c r="BF132" s="226">
        <f>IF(N132="snížená",J132,0)</f>
        <v>0</v>
      </c>
      <c r="BG132" s="226">
        <f>IF(N132="zákl. přenesená",J132,0)</f>
        <v>0</v>
      </c>
      <c r="BH132" s="226">
        <f>IF(N132="sníž. přenesená",J132,0)</f>
        <v>0</v>
      </c>
      <c r="BI132" s="226">
        <f>IF(N132="nulová",J132,0)</f>
        <v>0</v>
      </c>
      <c r="BJ132" s="19" t="s">
        <v>79</v>
      </c>
      <c r="BK132" s="226">
        <f>ROUND(I132*H132,2)</f>
        <v>0</v>
      </c>
      <c r="BL132" s="19" t="s">
        <v>159</v>
      </c>
      <c r="BM132" s="225" t="s">
        <v>765</v>
      </c>
    </row>
    <row r="133" s="2" customFormat="1">
      <c r="A133" s="40"/>
      <c r="B133" s="41"/>
      <c r="C133" s="42"/>
      <c r="D133" s="227" t="s">
        <v>161</v>
      </c>
      <c r="E133" s="42"/>
      <c r="F133" s="228" t="s">
        <v>766</v>
      </c>
      <c r="G133" s="42"/>
      <c r="H133" s="42"/>
      <c r="I133" s="229"/>
      <c r="J133" s="42"/>
      <c r="K133" s="42"/>
      <c r="L133" s="46"/>
      <c r="M133" s="230"/>
      <c r="N133" s="231"/>
      <c r="O133" s="86"/>
      <c r="P133" s="86"/>
      <c r="Q133" s="86"/>
      <c r="R133" s="86"/>
      <c r="S133" s="86"/>
      <c r="T133" s="87"/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T133" s="19" t="s">
        <v>161</v>
      </c>
      <c r="AU133" s="19" t="s">
        <v>81</v>
      </c>
    </row>
    <row r="134" s="13" customFormat="1">
      <c r="A134" s="13"/>
      <c r="B134" s="232"/>
      <c r="C134" s="233"/>
      <c r="D134" s="234" t="s">
        <v>163</v>
      </c>
      <c r="E134" s="235" t="s">
        <v>19</v>
      </c>
      <c r="F134" s="236" t="s">
        <v>767</v>
      </c>
      <c r="G134" s="233"/>
      <c r="H134" s="235" t="s">
        <v>19</v>
      </c>
      <c r="I134" s="237"/>
      <c r="J134" s="233"/>
      <c r="K134" s="233"/>
      <c r="L134" s="238"/>
      <c r="M134" s="239"/>
      <c r="N134" s="240"/>
      <c r="O134" s="240"/>
      <c r="P134" s="240"/>
      <c r="Q134" s="240"/>
      <c r="R134" s="240"/>
      <c r="S134" s="240"/>
      <c r="T134" s="241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42" t="s">
        <v>163</v>
      </c>
      <c r="AU134" s="242" t="s">
        <v>81</v>
      </c>
      <c r="AV134" s="13" t="s">
        <v>79</v>
      </c>
      <c r="AW134" s="13" t="s">
        <v>33</v>
      </c>
      <c r="AX134" s="13" t="s">
        <v>72</v>
      </c>
      <c r="AY134" s="242" t="s">
        <v>152</v>
      </c>
    </row>
    <row r="135" s="14" customFormat="1">
      <c r="A135" s="14"/>
      <c r="B135" s="243"/>
      <c r="C135" s="244"/>
      <c r="D135" s="234" t="s">
        <v>163</v>
      </c>
      <c r="E135" s="245" t="s">
        <v>19</v>
      </c>
      <c r="F135" s="246" t="s">
        <v>1487</v>
      </c>
      <c r="G135" s="244"/>
      <c r="H135" s="247">
        <v>78.575999999999993</v>
      </c>
      <c r="I135" s="248"/>
      <c r="J135" s="244"/>
      <c r="K135" s="244"/>
      <c r="L135" s="249"/>
      <c r="M135" s="250"/>
      <c r="N135" s="251"/>
      <c r="O135" s="251"/>
      <c r="P135" s="251"/>
      <c r="Q135" s="251"/>
      <c r="R135" s="251"/>
      <c r="S135" s="251"/>
      <c r="T135" s="252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T135" s="253" t="s">
        <v>163</v>
      </c>
      <c r="AU135" s="253" t="s">
        <v>81</v>
      </c>
      <c r="AV135" s="14" t="s">
        <v>81</v>
      </c>
      <c r="AW135" s="14" t="s">
        <v>33</v>
      </c>
      <c r="AX135" s="14" t="s">
        <v>79</v>
      </c>
      <c r="AY135" s="253" t="s">
        <v>152</v>
      </c>
    </row>
    <row r="136" s="2" customFormat="1" ht="37.8" customHeight="1">
      <c r="A136" s="40"/>
      <c r="B136" s="41"/>
      <c r="C136" s="214" t="s">
        <v>220</v>
      </c>
      <c r="D136" s="214" t="s">
        <v>154</v>
      </c>
      <c r="E136" s="215" t="s">
        <v>769</v>
      </c>
      <c r="F136" s="216" t="s">
        <v>770</v>
      </c>
      <c r="G136" s="217" t="s">
        <v>239</v>
      </c>
      <c r="H136" s="218">
        <v>58.932000000000002</v>
      </c>
      <c r="I136" s="219"/>
      <c r="J136" s="220">
        <f>ROUND(I136*H136,2)</f>
        <v>0</v>
      </c>
      <c r="K136" s="216" t="s">
        <v>158</v>
      </c>
      <c r="L136" s="46"/>
      <c r="M136" s="221" t="s">
        <v>19</v>
      </c>
      <c r="N136" s="222" t="s">
        <v>43</v>
      </c>
      <c r="O136" s="86"/>
      <c r="P136" s="223">
        <f>O136*H136</f>
        <v>0</v>
      </c>
      <c r="Q136" s="223">
        <v>0</v>
      </c>
      <c r="R136" s="223">
        <f>Q136*H136</f>
        <v>0</v>
      </c>
      <c r="S136" s="223">
        <v>0</v>
      </c>
      <c r="T136" s="224">
        <f>S136*H136</f>
        <v>0</v>
      </c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R136" s="225" t="s">
        <v>159</v>
      </c>
      <c r="AT136" s="225" t="s">
        <v>154</v>
      </c>
      <c r="AU136" s="225" t="s">
        <v>81</v>
      </c>
      <c r="AY136" s="19" t="s">
        <v>152</v>
      </c>
      <c r="BE136" s="226">
        <f>IF(N136="základní",J136,0)</f>
        <v>0</v>
      </c>
      <c r="BF136" s="226">
        <f>IF(N136="snížená",J136,0)</f>
        <v>0</v>
      </c>
      <c r="BG136" s="226">
        <f>IF(N136="zákl. přenesená",J136,0)</f>
        <v>0</v>
      </c>
      <c r="BH136" s="226">
        <f>IF(N136="sníž. přenesená",J136,0)</f>
        <v>0</v>
      </c>
      <c r="BI136" s="226">
        <f>IF(N136="nulová",J136,0)</f>
        <v>0</v>
      </c>
      <c r="BJ136" s="19" t="s">
        <v>79</v>
      </c>
      <c r="BK136" s="226">
        <f>ROUND(I136*H136,2)</f>
        <v>0</v>
      </c>
      <c r="BL136" s="19" t="s">
        <v>159</v>
      </c>
      <c r="BM136" s="225" t="s">
        <v>771</v>
      </c>
    </row>
    <row r="137" s="2" customFormat="1">
      <c r="A137" s="40"/>
      <c r="B137" s="41"/>
      <c r="C137" s="42"/>
      <c r="D137" s="227" t="s">
        <v>161</v>
      </c>
      <c r="E137" s="42"/>
      <c r="F137" s="228" t="s">
        <v>772</v>
      </c>
      <c r="G137" s="42"/>
      <c r="H137" s="42"/>
      <c r="I137" s="229"/>
      <c r="J137" s="42"/>
      <c r="K137" s="42"/>
      <c r="L137" s="46"/>
      <c r="M137" s="230"/>
      <c r="N137" s="231"/>
      <c r="O137" s="86"/>
      <c r="P137" s="86"/>
      <c r="Q137" s="86"/>
      <c r="R137" s="86"/>
      <c r="S137" s="86"/>
      <c r="T137" s="87"/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T137" s="19" t="s">
        <v>161</v>
      </c>
      <c r="AU137" s="19" t="s">
        <v>81</v>
      </c>
    </row>
    <row r="138" s="13" customFormat="1">
      <c r="A138" s="13"/>
      <c r="B138" s="232"/>
      <c r="C138" s="233"/>
      <c r="D138" s="234" t="s">
        <v>163</v>
      </c>
      <c r="E138" s="235" t="s">
        <v>19</v>
      </c>
      <c r="F138" s="236" t="s">
        <v>742</v>
      </c>
      <c r="G138" s="233"/>
      <c r="H138" s="235" t="s">
        <v>19</v>
      </c>
      <c r="I138" s="237"/>
      <c r="J138" s="233"/>
      <c r="K138" s="233"/>
      <c r="L138" s="238"/>
      <c r="M138" s="239"/>
      <c r="N138" s="240"/>
      <c r="O138" s="240"/>
      <c r="P138" s="240"/>
      <c r="Q138" s="240"/>
      <c r="R138" s="240"/>
      <c r="S138" s="240"/>
      <c r="T138" s="241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42" t="s">
        <v>163</v>
      </c>
      <c r="AU138" s="242" t="s">
        <v>81</v>
      </c>
      <c r="AV138" s="13" t="s">
        <v>79</v>
      </c>
      <c r="AW138" s="13" t="s">
        <v>33</v>
      </c>
      <c r="AX138" s="13" t="s">
        <v>72</v>
      </c>
      <c r="AY138" s="242" t="s">
        <v>152</v>
      </c>
    </row>
    <row r="139" s="14" customFormat="1">
      <c r="A139" s="14"/>
      <c r="B139" s="243"/>
      <c r="C139" s="244"/>
      <c r="D139" s="234" t="s">
        <v>163</v>
      </c>
      <c r="E139" s="245" t="s">
        <v>19</v>
      </c>
      <c r="F139" s="246" t="s">
        <v>1488</v>
      </c>
      <c r="G139" s="244"/>
      <c r="H139" s="247">
        <v>58.932000000000002</v>
      </c>
      <c r="I139" s="248"/>
      <c r="J139" s="244"/>
      <c r="K139" s="244"/>
      <c r="L139" s="249"/>
      <c r="M139" s="250"/>
      <c r="N139" s="251"/>
      <c r="O139" s="251"/>
      <c r="P139" s="251"/>
      <c r="Q139" s="251"/>
      <c r="R139" s="251"/>
      <c r="S139" s="251"/>
      <c r="T139" s="252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T139" s="253" t="s">
        <v>163</v>
      </c>
      <c r="AU139" s="253" t="s">
        <v>81</v>
      </c>
      <c r="AV139" s="14" t="s">
        <v>81</v>
      </c>
      <c r="AW139" s="14" t="s">
        <v>33</v>
      </c>
      <c r="AX139" s="14" t="s">
        <v>72</v>
      </c>
      <c r="AY139" s="253" t="s">
        <v>152</v>
      </c>
    </row>
    <row r="140" s="15" customFormat="1">
      <c r="A140" s="15"/>
      <c r="B140" s="254"/>
      <c r="C140" s="255"/>
      <c r="D140" s="234" t="s">
        <v>163</v>
      </c>
      <c r="E140" s="256" t="s">
        <v>19</v>
      </c>
      <c r="F140" s="257" t="s">
        <v>212</v>
      </c>
      <c r="G140" s="255"/>
      <c r="H140" s="258">
        <v>58.932000000000002</v>
      </c>
      <c r="I140" s="259"/>
      <c r="J140" s="255"/>
      <c r="K140" s="255"/>
      <c r="L140" s="260"/>
      <c r="M140" s="261"/>
      <c r="N140" s="262"/>
      <c r="O140" s="262"/>
      <c r="P140" s="262"/>
      <c r="Q140" s="262"/>
      <c r="R140" s="262"/>
      <c r="S140" s="262"/>
      <c r="T140" s="263"/>
      <c r="U140" s="15"/>
      <c r="V140" s="15"/>
      <c r="W140" s="15"/>
      <c r="X140" s="15"/>
      <c r="Y140" s="15"/>
      <c r="Z140" s="15"/>
      <c r="AA140" s="15"/>
      <c r="AB140" s="15"/>
      <c r="AC140" s="15"/>
      <c r="AD140" s="15"/>
      <c r="AE140" s="15"/>
      <c r="AT140" s="264" t="s">
        <v>163</v>
      </c>
      <c r="AU140" s="264" t="s">
        <v>81</v>
      </c>
      <c r="AV140" s="15" t="s">
        <v>159</v>
      </c>
      <c r="AW140" s="15" t="s">
        <v>33</v>
      </c>
      <c r="AX140" s="15" t="s">
        <v>79</v>
      </c>
      <c r="AY140" s="264" t="s">
        <v>152</v>
      </c>
    </row>
    <row r="141" s="2" customFormat="1" ht="16.5" customHeight="1">
      <c r="A141" s="40"/>
      <c r="B141" s="41"/>
      <c r="C141" s="265" t="s">
        <v>8</v>
      </c>
      <c r="D141" s="265" t="s">
        <v>298</v>
      </c>
      <c r="E141" s="266" t="s">
        <v>774</v>
      </c>
      <c r="F141" s="267" t="s">
        <v>775</v>
      </c>
      <c r="G141" s="268" t="s">
        <v>282</v>
      </c>
      <c r="H141" s="269">
        <v>117.864</v>
      </c>
      <c r="I141" s="270"/>
      <c r="J141" s="271">
        <f>ROUND(I141*H141,2)</f>
        <v>0</v>
      </c>
      <c r="K141" s="267" t="s">
        <v>158</v>
      </c>
      <c r="L141" s="272"/>
      <c r="M141" s="273" t="s">
        <v>19</v>
      </c>
      <c r="N141" s="274" t="s">
        <v>43</v>
      </c>
      <c r="O141" s="86"/>
      <c r="P141" s="223">
        <f>O141*H141</f>
        <v>0</v>
      </c>
      <c r="Q141" s="223">
        <v>1</v>
      </c>
      <c r="R141" s="223">
        <f>Q141*H141</f>
        <v>117.864</v>
      </c>
      <c r="S141" s="223">
        <v>0</v>
      </c>
      <c r="T141" s="224">
        <f>S141*H141</f>
        <v>0</v>
      </c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R141" s="225" t="s">
        <v>199</v>
      </c>
      <c r="AT141" s="225" t="s">
        <v>298</v>
      </c>
      <c r="AU141" s="225" t="s">
        <v>81</v>
      </c>
      <c r="AY141" s="19" t="s">
        <v>152</v>
      </c>
      <c r="BE141" s="226">
        <f>IF(N141="základní",J141,0)</f>
        <v>0</v>
      </c>
      <c r="BF141" s="226">
        <f>IF(N141="snížená",J141,0)</f>
        <v>0</v>
      </c>
      <c r="BG141" s="226">
        <f>IF(N141="zákl. přenesená",J141,0)</f>
        <v>0</v>
      </c>
      <c r="BH141" s="226">
        <f>IF(N141="sníž. přenesená",J141,0)</f>
        <v>0</v>
      </c>
      <c r="BI141" s="226">
        <f>IF(N141="nulová",J141,0)</f>
        <v>0</v>
      </c>
      <c r="BJ141" s="19" t="s">
        <v>79</v>
      </c>
      <c r="BK141" s="226">
        <f>ROUND(I141*H141,2)</f>
        <v>0</v>
      </c>
      <c r="BL141" s="19" t="s">
        <v>159</v>
      </c>
      <c r="BM141" s="225" t="s">
        <v>776</v>
      </c>
    </row>
    <row r="142" s="14" customFormat="1">
      <c r="A142" s="14"/>
      <c r="B142" s="243"/>
      <c r="C142" s="244"/>
      <c r="D142" s="234" t="s">
        <v>163</v>
      </c>
      <c r="E142" s="244"/>
      <c r="F142" s="246" t="s">
        <v>1489</v>
      </c>
      <c r="G142" s="244"/>
      <c r="H142" s="247">
        <v>117.864</v>
      </c>
      <c r="I142" s="248"/>
      <c r="J142" s="244"/>
      <c r="K142" s="244"/>
      <c r="L142" s="249"/>
      <c r="M142" s="250"/>
      <c r="N142" s="251"/>
      <c r="O142" s="251"/>
      <c r="P142" s="251"/>
      <c r="Q142" s="251"/>
      <c r="R142" s="251"/>
      <c r="S142" s="251"/>
      <c r="T142" s="252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T142" s="253" t="s">
        <v>163</v>
      </c>
      <c r="AU142" s="253" t="s">
        <v>81</v>
      </c>
      <c r="AV142" s="14" t="s">
        <v>81</v>
      </c>
      <c r="AW142" s="14" t="s">
        <v>4</v>
      </c>
      <c r="AX142" s="14" t="s">
        <v>79</v>
      </c>
      <c r="AY142" s="253" t="s">
        <v>152</v>
      </c>
    </row>
    <row r="143" s="12" customFormat="1" ht="22.8" customHeight="1">
      <c r="A143" s="12"/>
      <c r="B143" s="198"/>
      <c r="C143" s="199"/>
      <c r="D143" s="200" t="s">
        <v>71</v>
      </c>
      <c r="E143" s="212" t="s">
        <v>159</v>
      </c>
      <c r="F143" s="212" t="s">
        <v>778</v>
      </c>
      <c r="G143" s="199"/>
      <c r="H143" s="199"/>
      <c r="I143" s="202"/>
      <c r="J143" s="213">
        <f>BK143</f>
        <v>0</v>
      </c>
      <c r="K143" s="199"/>
      <c r="L143" s="204"/>
      <c r="M143" s="205"/>
      <c r="N143" s="206"/>
      <c r="O143" s="206"/>
      <c r="P143" s="207">
        <f>SUM(P144:P148)</f>
        <v>0</v>
      </c>
      <c r="Q143" s="206"/>
      <c r="R143" s="207">
        <f>SUM(R144:R148)</f>
        <v>37.142285879999996</v>
      </c>
      <c r="S143" s="206"/>
      <c r="T143" s="208">
        <f>SUM(T144:T148)</f>
        <v>0</v>
      </c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R143" s="209" t="s">
        <v>79</v>
      </c>
      <c r="AT143" s="210" t="s">
        <v>71</v>
      </c>
      <c r="AU143" s="210" t="s">
        <v>79</v>
      </c>
      <c r="AY143" s="209" t="s">
        <v>152</v>
      </c>
      <c r="BK143" s="211">
        <f>SUM(BK144:BK148)</f>
        <v>0</v>
      </c>
    </row>
    <row r="144" s="2" customFormat="1" ht="21.75" customHeight="1">
      <c r="A144" s="40"/>
      <c r="B144" s="41"/>
      <c r="C144" s="214" t="s">
        <v>231</v>
      </c>
      <c r="D144" s="214" t="s">
        <v>154</v>
      </c>
      <c r="E144" s="215" t="s">
        <v>779</v>
      </c>
      <c r="F144" s="216" t="s">
        <v>780</v>
      </c>
      <c r="G144" s="217" t="s">
        <v>239</v>
      </c>
      <c r="H144" s="218">
        <v>19.643999999999998</v>
      </c>
      <c r="I144" s="219"/>
      <c r="J144" s="220">
        <f>ROUND(I144*H144,2)</f>
        <v>0</v>
      </c>
      <c r="K144" s="216" t="s">
        <v>158</v>
      </c>
      <c r="L144" s="46"/>
      <c r="M144" s="221" t="s">
        <v>19</v>
      </c>
      <c r="N144" s="222" t="s">
        <v>43</v>
      </c>
      <c r="O144" s="86"/>
      <c r="P144" s="223">
        <f>O144*H144</f>
        <v>0</v>
      </c>
      <c r="Q144" s="223">
        <v>1.8907700000000001</v>
      </c>
      <c r="R144" s="223">
        <f>Q144*H144</f>
        <v>37.142285879999996</v>
      </c>
      <c r="S144" s="223">
        <v>0</v>
      </c>
      <c r="T144" s="224">
        <f>S144*H144</f>
        <v>0</v>
      </c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R144" s="225" t="s">
        <v>159</v>
      </c>
      <c r="AT144" s="225" t="s">
        <v>154</v>
      </c>
      <c r="AU144" s="225" t="s">
        <v>81</v>
      </c>
      <c r="AY144" s="19" t="s">
        <v>152</v>
      </c>
      <c r="BE144" s="226">
        <f>IF(N144="základní",J144,0)</f>
        <v>0</v>
      </c>
      <c r="BF144" s="226">
        <f>IF(N144="snížená",J144,0)</f>
        <v>0</v>
      </c>
      <c r="BG144" s="226">
        <f>IF(N144="zákl. přenesená",J144,0)</f>
        <v>0</v>
      </c>
      <c r="BH144" s="226">
        <f>IF(N144="sníž. přenesená",J144,0)</f>
        <v>0</v>
      </c>
      <c r="BI144" s="226">
        <f>IF(N144="nulová",J144,0)</f>
        <v>0</v>
      </c>
      <c r="BJ144" s="19" t="s">
        <v>79</v>
      </c>
      <c r="BK144" s="226">
        <f>ROUND(I144*H144,2)</f>
        <v>0</v>
      </c>
      <c r="BL144" s="19" t="s">
        <v>159</v>
      </c>
      <c r="BM144" s="225" t="s">
        <v>781</v>
      </c>
    </row>
    <row r="145" s="2" customFormat="1">
      <c r="A145" s="40"/>
      <c r="B145" s="41"/>
      <c r="C145" s="42"/>
      <c r="D145" s="227" t="s">
        <v>161</v>
      </c>
      <c r="E145" s="42"/>
      <c r="F145" s="228" t="s">
        <v>782</v>
      </c>
      <c r="G145" s="42"/>
      <c r="H145" s="42"/>
      <c r="I145" s="229"/>
      <c r="J145" s="42"/>
      <c r="K145" s="42"/>
      <c r="L145" s="46"/>
      <c r="M145" s="230"/>
      <c r="N145" s="231"/>
      <c r="O145" s="86"/>
      <c r="P145" s="86"/>
      <c r="Q145" s="86"/>
      <c r="R145" s="86"/>
      <c r="S145" s="86"/>
      <c r="T145" s="87"/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T145" s="19" t="s">
        <v>161</v>
      </c>
      <c r="AU145" s="19" t="s">
        <v>81</v>
      </c>
    </row>
    <row r="146" s="13" customFormat="1">
      <c r="A146" s="13"/>
      <c r="B146" s="232"/>
      <c r="C146" s="233"/>
      <c r="D146" s="234" t="s">
        <v>163</v>
      </c>
      <c r="E146" s="235" t="s">
        <v>19</v>
      </c>
      <c r="F146" s="236" t="s">
        <v>742</v>
      </c>
      <c r="G146" s="233"/>
      <c r="H146" s="235" t="s">
        <v>19</v>
      </c>
      <c r="I146" s="237"/>
      <c r="J146" s="233"/>
      <c r="K146" s="233"/>
      <c r="L146" s="238"/>
      <c r="M146" s="239"/>
      <c r="N146" s="240"/>
      <c r="O146" s="240"/>
      <c r="P146" s="240"/>
      <c r="Q146" s="240"/>
      <c r="R146" s="240"/>
      <c r="S146" s="240"/>
      <c r="T146" s="241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42" t="s">
        <v>163</v>
      </c>
      <c r="AU146" s="242" t="s">
        <v>81</v>
      </c>
      <c r="AV146" s="13" t="s">
        <v>79</v>
      </c>
      <c r="AW146" s="13" t="s">
        <v>33</v>
      </c>
      <c r="AX146" s="13" t="s">
        <v>72</v>
      </c>
      <c r="AY146" s="242" t="s">
        <v>152</v>
      </c>
    </row>
    <row r="147" s="14" customFormat="1">
      <c r="A147" s="14"/>
      <c r="B147" s="243"/>
      <c r="C147" s="244"/>
      <c r="D147" s="234" t="s">
        <v>163</v>
      </c>
      <c r="E147" s="245" t="s">
        <v>19</v>
      </c>
      <c r="F147" s="246" t="s">
        <v>1490</v>
      </c>
      <c r="G147" s="244"/>
      <c r="H147" s="247">
        <v>19.643999999999998</v>
      </c>
      <c r="I147" s="248"/>
      <c r="J147" s="244"/>
      <c r="K147" s="244"/>
      <c r="L147" s="249"/>
      <c r="M147" s="250"/>
      <c r="N147" s="251"/>
      <c r="O147" s="251"/>
      <c r="P147" s="251"/>
      <c r="Q147" s="251"/>
      <c r="R147" s="251"/>
      <c r="S147" s="251"/>
      <c r="T147" s="252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T147" s="253" t="s">
        <v>163</v>
      </c>
      <c r="AU147" s="253" t="s">
        <v>81</v>
      </c>
      <c r="AV147" s="14" t="s">
        <v>81</v>
      </c>
      <c r="AW147" s="14" t="s">
        <v>33</v>
      </c>
      <c r="AX147" s="14" t="s">
        <v>72</v>
      </c>
      <c r="AY147" s="253" t="s">
        <v>152</v>
      </c>
    </row>
    <row r="148" s="15" customFormat="1">
      <c r="A148" s="15"/>
      <c r="B148" s="254"/>
      <c r="C148" s="255"/>
      <c r="D148" s="234" t="s">
        <v>163</v>
      </c>
      <c r="E148" s="256" t="s">
        <v>19</v>
      </c>
      <c r="F148" s="257" t="s">
        <v>212</v>
      </c>
      <c r="G148" s="255"/>
      <c r="H148" s="258">
        <v>19.643999999999998</v>
      </c>
      <c r="I148" s="259"/>
      <c r="J148" s="255"/>
      <c r="K148" s="255"/>
      <c r="L148" s="260"/>
      <c r="M148" s="261"/>
      <c r="N148" s="262"/>
      <c r="O148" s="262"/>
      <c r="P148" s="262"/>
      <c r="Q148" s="262"/>
      <c r="R148" s="262"/>
      <c r="S148" s="262"/>
      <c r="T148" s="263"/>
      <c r="U148" s="15"/>
      <c r="V148" s="15"/>
      <c r="W148" s="15"/>
      <c r="X148" s="15"/>
      <c r="Y148" s="15"/>
      <c r="Z148" s="15"/>
      <c r="AA148" s="15"/>
      <c r="AB148" s="15"/>
      <c r="AC148" s="15"/>
      <c r="AD148" s="15"/>
      <c r="AE148" s="15"/>
      <c r="AT148" s="264" t="s">
        <v>163</v>
      </c>
      <c r="AU148" s="264" t="s">
        <v>81</v>
      </c>
      <c r="AV148" s="15" t="s">
        <v>159</v>
      </c>
      <c r="AW148" s="15" t="s">
        <v>33</v>
      </c>
      <c r="AX148" s="15" t="s">
        <v>79</v>
      </c>
      <c r="AY148" s="264" t="s">
        <v>152</v>
      </c>
    </row>
    <row r="149" s="12" customFormat="1" ht="22.8" customHeight="1">
      <c r="A149" s="12"/>
      <c r="B149" s="198"/>
      <c r="C149" s="199"/>
      <c r="D149" s="200" t="s">
        <v>71</v>
      </c>
      <c r="E149" s="212" t="s">
        <v>199</v>
      </c>
      <c r="F149" s="212" t="s">
        <v>784</v>
      </c>
      <c r="G149" s="199"/>
      <c r="H149" s="199"/>
      <c r="I149" s="202"/>
      <c r="J149" s="213">
        <f>BK149</f>
        <v>0</v>
      </c>
      <c r="K149" s="199"/>
      <c r="L149" s="204"/>
      <c r="M149" s="205"/>
      <c r="N149" s="206"/>
      <c r="O149" s="206"/>
      <c r="P149" s="207">
        <f>SUM(P150:P233)</f>
        <v>0</v>
      </c>
      <c r="Q149" s="206"/>
      <c r="R149" s="207">
        <f>SUM(R150:R233)</f>
        <v>4.8788170800000001</v>
      </c>
      <c r="S149" s="206"/>
      <c r="T149" s="208">
        <f>SUM(T150:T233)</f>
        <v>5.7599999999999998</v>
      </c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R149" s="209" t="s">
        <v>79</v>
      </c>
      <c r="AT149" s="210" t="s">
        <v>71</v>
      </c>
      <c r="AU149" s="210" t="s">
        <v>79</v>
      </c>
      <c r="AY149" s="209" t="s">
        <v>152</v>
      </c>
      <c r="BK149" s="211">
        <f>SUM(BK150:BK233)</f>
        <v>0</v>
      </c>
    </row>
    <row r="150" s="2" customFormat="1" ht="21.75" customHeight="1">
      <c r="A150" s="40"/>
      <c r="B150" s="41"/>
      <c r="C150" s="214" t="s">
        <v>236</v>
      </c>
      <c r="D150" s="214" t="s">
        <v>154</v>
      </c>
      <c r="E150" s="215" t="s">
        <v>785</v>
      </c>
      <c r="F150" s="216" t="s">
        <v>786</v>
      </c>
      <c r="G150" s="217" t="s">
        <v>239</v>
      </c>
      <c r="H150" s="218">
        <v>3</v>
      </c>
      <c r="I150" s="219"/>
      <c r="J150" s="220">
        <f>ROUND(I150*H150,2)</f>
        <v>0</v>
      </c>
      <c r="K150" s="216" t="s">
        <v>158</v>
      </c>
      <c r="L150" s="46"/>
      <c r="M150" s="221" t="s">
        <v>19</v>
      </c>
      <c r="N150" s="222" t="s">
        <v>43</v>
      </c>
      <c r="O150" s="86"/>
      <c r="P150" s="223">
        <f>O150*H150</f>
        <v>0</v>
      </c>
      <c r="Q150" s="223">
        <v>0</v>
      </c>
      <c r="R150" s="223">
        <f>Q150*H150</f>
        <v>0</v>
      </c>
      <c r="S150" s="223">
        <v>1.9199999999999999</v>
      </c>
      <c r="T150" s="224">
        <f>S150*H150</f>
        <v>5.7599999999999998</v>
      </c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R150" s="225" t="s">
        <v>159</v>
      </c>
      <c r="AT150" s="225" t="s">
        <v>154</v>
      </c>
      <c r="AU150" s="225" t="s">
        <v>81</v>
      </c>
      <c r="AY150" s="19" t="s">
        <v>152</v>
      </c>
      <c r="BE150" s="226">
        <f>IF(N150="základní",J150,0)</f>
        <v>0</v>
      </c>
      <c r="BF150" s="226">
        <f>IF(N150="snížená",J150,0)</f>
        <v>0</v>
      </c>
      <c r="BG150" s="226">
        <f>IF(N150="zákl. přenesená",J150,0)</f>
        <v>0</v>
      </c>
      <c r="BH150" s="226">
        <f>IF(N150="sníž. přenesená",J150,0)</f>
        <v>0</v>
      </c>
      <c r="BI150" s="226">
        <f>IF(N150="nulová",J150,0)</f>
        <v>0</v>
      </c>
      <c r="BJ150" s="19" t="s">
        <v>79</v>
      </c>
      <c r="BK150" s="226">
        <f>ROUND(I150*H150,2)</f>
        <v>0</v>
      </c>
      <c r="BL150" s="19" t="s">
        <v>159</v>
      </c>
      <c r="BM150" s="225" t="s">
        <v>787</v>
      </c>
    </row>
    <row r="151" s="2" customFormat="1">
      <c r="A151" s="40"/>
      <c r="B151" s="41"/>
      <c r="C151" s="42"/>
      <c r="D151" s="227" t="s">
        <v>161</v>
      </c>
      <c r="E151" s="42"/>
      <c r="F151" s="228" t="s">
        <v>788</v>
      </c>
      <c r="G151" s="42"/>
      <c r="H151" s="42"/>
      <c r="I151" s="229"/>
      <c r="J151" s="42"/>
      <c r="K151" s="42"/>
      <c r="L151" s="46"/>
      <c r="M151" s="230"/>
      <c r="N151" s="231"/>
      <c r="O151" s="86"/>
      <c r="P151" s="86"/>
      <c r="Q151" s="86"/>
      <c r="R151" s="86"/>
      <c r="S151" s="86"/>
      <c r="T151" s="87"/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T151" s="19" t="s">
        <v>161</v>
      </c>
      <c r="AU151" s="19" t="s">
        <v>81</v>
      </c>
    </row>
    <row r="152" s="14" customFormat="1">
      <c r="A152" s="14"/>
      <c r="B152" s="243"/>
      <c r="C152" s="244"/>
      <c r="D152" s="234" t="s">
        <v>163</v>
      </c>
      <c r="E152" s="245" t="s">
        <v>19</v>
      </c>
      <c r="F152" s="246" t="s">
        <v>1491</v>
      </c>
      <c r="G152" s="244"/>
      <c r="H152" s="247">
        <v>3</v>
      </c>
      <c r="I152" s="248"/>
      <c r="J152" s="244"/>
      <c r="K152" s="244"/>
      <c r="L152" s="249"/>
      <c r="M152" s="250"/>
      <c r="N152" s="251"/>
      <c r="O152" s="251"/>
      <c r="P152" s="251"/>
      <c r="Q152" s="251"/>
      <c r="R152" s="251"/>
      <c r="S152" s="251"/>
      <c r="T152" s="252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T152" s="253" t="s">
        <v>163</v>
      </c>
      <c r="AU152" s="253" t="s">
        <v>81</v>
      </c>
      <c r="AV152" s="14" t="s">
        <v>81</v>
      </c>
      <c r="AW152" s="14" t="s">
        <v>33</v>
      </c>
      <c r="AX152" s="14" t="s">
        <v>79</v>
      </c>
      <c r="AY152" s="253" t="s">
        <v>152</v>
      </c>
    </row>
    <row r="153" s="2" customFormat="1" ht="16.5" customHeight="1">
      <c r="A153" s="40"/>
      <c r="B153" s="41"/>
      <c r="C153" s="214" t="s">
        <v>246</v>
      </c>
      <c r="D153" s="214" t="s">
        <v>154</v>
      </c>
      <c r="E153" s="215" t="s">
        <v>790</v>
      </c>
      <c r="F153" s="216" t="s">
        <v>791</v>
      </c>
      <c r="G153" s="217" t="s">
        <v>227</v>
      </c>
      <c r="H153" s="218">
        <v>47.600000000000001</v>
      </c>
      <c r="I153" s="219"/>
      <c r="J153" s="220">
        <f>ROUND(I153*H153,2)</f>
        <v>0</v>
      </c>
      <c r="K153" s="216" t="s">
        <v>158</v>
      </c>
      <c r="L153" s="46"/>
      <c r="M153" s="221" t="s">
        <v>19</v>
      </c>
      <c r="N153" s="222" t="s">
        <v>43</v>
      </c>
      <c r="O153" s="86"/>
      <c r="P153" s="223">
        <f>O153*H153</f>
        <v>0</v>
      </c>
      <c r="Q153" s="223">
        <v>1.0000000000000001E-05</v>
      </c>
      <c r="R153" s="223">
        <f>Q153*H153</f>
        <v>0.00047600000000000008</v>
      </c>
      <c r="S153" s="223">
        <v>0</v>
      </c>
      <c r="T153" s="224">
        <f>S153*H153</f>
        <v>0</v>
      </c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R153" s="225" t="s">
        <v>159</v>
      </c>
      <c r="AT153" s="225" t="s">
        <v>154</v>
      </c>
      <c r="AU153" s="225" t="s">
        <v>81</v>
      </c>
      <c r="AY153" s="19" t="s">
        <v>152</v>
      </c>
      <c r="BE153" s="226">
        <f>IF(N153="základní",J153,0)</f>
        <v>0</v>
      </c>
      <c r="BF153" s="226">
        <f>IF(N153="snížená",J153,0)</f>
        <v>0</v>
      </c>
      <c r="BG153" s="226">
        <f>IF(N153="zákl. přenesená",J153,0)</f>
        <v>0</v>
      </c>
      <c r="BH153" s="226">
        <f>IF(N153="sníž. přenesená",J153,0)</f>
        <v>0</v>
      </c>
      <c r="BI153" s="226">
        <f>IF(N153="nulová",J153,0)</f>
        <v>0</v>
      </c>
      <c r="BJ153" s="19" t="s">
        <v>79</v>
      </c>
      <c r="BK153" s="226">
        <f>ROUND(I153*H153,2)</f>
        <v>0</v>
      </c>
      <c r="BL153" s="19" t="s">
        <v>159</v>
      </c>
      <c r="BM153" s="225" t="s">
        <v>792</v>
      </c>
    </row>
    <row r="154" s="2" customFormat="1">
      <c r="A154" s="40"/>
      <c r="B154" s="41"/>
      <c r="C154" s="42"/>
      <c r="D154" s="227" t="s">
        <v>161</v>
      </c>
      <c r="E154" s="42"/>
      <c r="F154" s="228" t="s">
        <v>793</v>
      </c>
      <c r="G154" s="42"/>
      <c r="H154" s="42"/>
      <c r="I154" s="229"/>
      <c r="J154" s="42"/>
      <c r="K154" s="42"/>
      <c r="L154" s="46"/>
      <c r="M154" s="230"/>
      <c r="N154" s="231"/>
      <c r="O154" s="86"/>
      <c r="P154" s="86"/>
      <c r="Q154" s="86"/>
      <c r="R154" s="86"/>
      <c r="S154" s="86"/>
      <c r="T154" s="87"/>
      <c r="U154" s="40"/>
      <c r="V154" s="40"/>
      <c r="W154" s="40"/>
      <c r="X154" s="40"/>
      <c r="Y154" s="40"/>
      <c r="Z154" s="40"/>
      <c r="AA154" s="40"/>
      <c r="AB154" s="40"/>
      <c r="AC154" s="40"/>
      <c r="AD154" s="40"/>
      <c r="AE154" s="40"/>
      <c r="AT154" s="19" t="s">
        <v>161</v>
      </c>
      <c r="AU154" s="19" t="s">
        <v>81</v>
      </c>
    </row>
    <row r="155" s="14" customFormat="1">
      <c r="A155" s="14"/>
      <c r="B155" s="243"/>
      <c r="C155" s="244"/>
      <c r="D155" s="234" t="s">
        <v>163</v>
      </c>
      <c r="E155" s="245" t="s">
        <v>19</v>
      </c>
      <c r="F155" s="246" t="s">
        <v>1492</v>
      </c>
      <c r="G155" s="244"/>
      <c r="H155" s="247">
        <v>47.600000000000001</v>
      </c>
      <c r="I155" s="248"/>
      <c r="J155" s="244"/>
      <c r="K155" s="244"/>
      <c r="L155" s="249"/>
      <c r="M155" s="250"/>
      <c r="N155" s="251"/>
      <c r="O155" s="251"/>
      <c r="P155" s="251"/>
      <c r="Q155" s="251"/>
      <c r="R155" s="251"/>
      <c r="S155" s="251"/>
      <c r="T155" s="252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T155" s="253" t="s">
        <v>163</v>
      </c>
      <c r="AU155" s="253" t="s">
        <v>81</v>
      </c>
      <c r="AV155" s="14" t="s">
        <v>81</v>
      </c>
      <c r="AW155" s="14" t="s">
        <v>33</v>
      </c>
      <c r="AX155" s="14" t="s">
        <v>79</v>
      </c>
      <c r="AY155" s="253" t="s">
        <v>152</v>
      </c>
    </row>
    <row r="156" s="2" customFormat="1" ht="16.5" customHeight="1">
      <c r="A156" s="40"/>
      <c r="B156" s="41"/>
      <c r="C156" s="265" t="s">
        <v>253</v>
      </c>
      <c r="D156" s="265" t="s">
        <v>298</v>
      </c>
      <c r="E156" s="266" t="s">
        <v>795</v>
      </c>
      <c r="F156" s="267" t="s">
        <v>796</v>
      </c>
      <c r="G156" s="268" t="s">
        <v>227</v>
      </c>
      <c r="H156" s="269">
        <v>48.314</v>
      </c>
      <c r="I156" s="270"/>
      <c r="J156" s="271">
        <f>ROUND(I156*H156,2)</f>
        <v>0</v>
      </c>
      <c r="K156" s="267" t="s">
        <v>158</v>
      </c>
      <c r="L156" s="272"/>
      <c r="M156" s="273" t="s">
        <v>19</v>
      </c>
      <c r="N156" s="274" t="s">
        <v>43</v>
      </c>
      <c r="O156" s="86"/>
      <c r="P156" s="223">
        <f>O156*H156</f>
        <v>0</v>
      </c>
      <c r="Q156" s="223">
        <v>0.00365</v>
      </c>
      <c r="R156" s="223">
        <f>Q156*H156</f>
        <v>0.17634610000000001</v>
      </c>
      <c r="S156" s="223">
        <v>0</v>
      </c>
      <c r="T156" s="224">
        <f>S156*H156</f>
        <v>0</v>
      </c>
      <c r="U156" s="40"/>
      <c r="V156" s="40"/>
      <c r="W156" s="40"/>
      <c r="X156" s="40"/>
      <c r="Y156" s="40"/>
      <c r="Z156" s="40"/>
      <c r="AA156" s="40"/>
      <c r="AB156" s="40"/>
      <c r="AC156" s="40"/>
      <c r="AD156" s="40"/>
      <c r="AE156" s="40"/>
      <c r="AR156" s="225" t="s">
        <v>199</v>
      </c>
      <c r="AT156" s="225" t="s">
        <v>298</v>
      </c>
      <c r="AU156" s="225" t="s">
        <v>81</v>
      </c>
      <c r="AY156" s="19" t="s">
        <v>152</v>
      </c>
      <c r="BE156" s="226">
        <f>IF(N156="základní",J156,0)</f>
        <v>0</v>
      </c>
      <c r="BF156" s="226">
        <f>IF(N156="snížená",J156,0)</f>
        <v>0</v>
      </c>
      <c r="BG156" s="226">
        <f>IF(N156="zákl. přenesená",J156,0)</f>
        <v>0</v>
      </c>
      <c r="BH156" s="226">
        <f>IF(N156="sníž. přenesená",J156,0)</f>
        <v>0</v>
      </c>
      <c r="BI156" s="226">
        <f>IF(N156="nulová",J156,0)</f>
        <v>0</v>
      </c>
      <c r="BJ156" s="19" t="s">
        <v>79</v>
      </c>
      <c r="BK156" s="226">
        <f>ROUND(I156*H156,2)</f>
        <v>0</v>
      </c>
      <c r="BL156" s="19" t="s">
        <v>159</v>
      </c>
      <c r="BM156" s="225" t="s">
        <v>797</v>
      </c>
    </row>
    <row r="157" s="14" customFormat="1">
      <c r="A157" s="14"/>
      <c r="B157" s="243"/>
      <c r="C157" s="244"/>
      <c r="D157" s="234" t="s">
        <v>163</v>
      </c>
      <c r="E157" s="244"/>
      <c r="F157" s="246" t="s">
        <v>1493</v>
      </c>
      <c r="G157" s="244"/>
      <c r="H157" s="247">
        <v>48.314</v>
      </c>
      <c r="I157" s="248"/>
      <c r="J157" s="244"/>
      <c r="K157" s="244"/>
      <c r="L157" s="249"/>
      <c r="M157" s="250"/>
      <c r="N157" s="251"/>
      <c r="O157" s="251"/>
      <c r="P157" s="251"/>
      <c r="Q157" s="251"/>
      <c r="R157" s="251"/>
      <c r="S157" s="251"/>
      <c r="T157" s="252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T157" s="253" t="s">
        <v>163</v>
      </c>
      <c r="AU157" s="253" t="s">
        <v>81</v>
      </c>
      <c r="AV157" s="14" t="s">
        <v>81</v>
      </c>
      <c r="AW157" s="14" t="s">
        <v>4</v>
      </c>
      <c r="AX157" s="14" t="s">
        <v>79</v>
      </c>
      <c r="AY157" s="253" t="s">
        <v>152</v>
      </c>
    </row>
    <row r="158" s="2" customFormat="1" ht="16.5" customHeight="1">
      <c r="A158" s="40"/>
      <c r="B158" s="41"/>
      <c r="C158" s="214" t="s">
        <v>261</v>
      </c>
      <c r="D158" s="214" t="s">
        <v>154</v>
      </c>
      <c r="E158" s="215" t="s">
        <v>799</v>
      </c>
      <c r="F158" s="216" t="s">
        <v>800</v>
      </c>
      <c r="G158" s="217" t="s">
        <v>227</v>
      </c>
      <c r="H158" s="218">
        <v>10.199999999999999</v>
      </c>
      <c r="I158" s="219"/>
      <c r="J158" s="220">
        <f>ROUND(I158*H158,2)</f>
        <v>0</v>
      </c>
      <c r="K158" s="216" t="s">
        <v>158</v>
      </c>
      <c r="L158" s="46"/>
      <c r="M158" s="221" t="s">
        <v>19</v>
      </c>
      <c r="N158" s="222" t="s">
        <v>43</v>
      </c>
      <c r="O158" s="86"/>
      <c r="P158" s="223">
        <f>O158*H158</f>
        <v>0</v>
      </c>
      <c r="Q158" s="223">
        <v>1.0000000000000001E-05</v>
      </c>
      <c r="R158" s="223">
        <f>Q158*H158</f>
        <v>0.000102</v>
      </c>
      <c r="S158" s="223">
        <v>0</v>
      </c>
      <c r="T158" s="224">
        <f>S158*H158</f>
        <v>0</v>
      </c>
      <c r="U158" s="40"/>
      <c r="V158" s="40"/>
      <c r="W158" s="40"/>
      <c r="X158" s="40"/>
      <c r="Y158" s="40"/>
      <c r="Z158" s="40"/>
      <c r="AA158" s="40"/>
      <c r="AB158" s="40"/>
      <c r="AC158" s="40"/>
      <c r="AD158" s="40"/>
      <c r="AE158" s="40"/>
      <c r="AR158" s="225" t="s">
        <v>159</v>
      </c>
      <c r="AT158" s="225" t="s">
        <v>154</v>
      </c>
      <c r="AU158" s="225" t="s">
        <v>81</v>
      </c>
      <c r="AY158" s="19" t="s">
        <v>152</v>
      </c>
      <c r="BE158" s="226">
        <f>IF(N158="základní",J158,0)</f>
        <v>0</v>
      </c>
      <c r="BF158" s="226">
        <f>IF(N158="snížená",J158,0)</f>
        <v>0</v>
      </c>
      <c r="BG158" s="226">
        <f>IF(N158="zákl. přenesená",J158,0)</f>
        <v>0</v>
      </c>
      <c r="BH158" s="226">
        <f>IF(N158="sníž. přenesená",J158,0)</f>
        <v>0</v>
      </c>
      <c r="BI158" s="226">
        <f>IF(N158="nulová",J158,0)</f>
        <v>0</v>
      </c>
      <c r="BJ158" s="19" t="s">
        <v>79</v>
      </c>
      <c r="BK158" s="226">
        <f>ROUND(I158*H158,2)</f>
        <v>0</v>
      </c>
      <c r="BL158" s="19" t="s">
        <v>159</v>
      </c>
      <c r="BM158" s="225" t="s">
        <v>801</v>
      </c>
    </row>
    <row r="159" s="2" customFormat="1">
      <c r="A159" s="40"/>
      <c r="B159" s="41"/>
      <c r="C159" s="42"/>
      <c r="D159" s="227" t="s">
        <v>161</v>
      </c>
      <c r="E159" s="42"/>
      <c r="F159" s="228" t="s">
        <v>802</v>
      </c>
      <c r="G159" s="42"/>
      <c r="H159" s="42"/>
      <c r="I159" s="229"/>
      <c r="J159" s="42"/>
      <c r="K159" s="42"/>
      <c r="L159" s="46"/>
      <c r="M159" s="230"/>
      <c r="N159" s="231"/>
      <c r="O159" s="86"/>
      <c r="P159" s="86"/>
      <c r="Q159" s="86"/>
      <c r="R159" s="86"/>
      <c r="S159" s="86"/>
      <c r="T159" s="87"/>
      <c r="U159" s="40"/>
      <c r="V159" s="40"/>
      <c r="W159" s="40"/>
      <c r="X159" s="40"/>
      <c r="Y159" s="40"/>
      <c r="Z159" s="40"/>
      <c r="AA159" s="40"/>
      <c r="AB159" s="40"/>
      <c r="AC159" s="40"/>
      <c r="AD159" s="40"/>
      <c r="AE159" s="40"/>
      <c r="AT159" s="19" t="s">
        <v>161</v>
      </c>
      <c r="AU159" s="19" t="s">
        <v>81</v>
      </c>
    </row>
    <row r="160" s="14" customFormat="1">
      <c r="A160" s="14"/>
      <c r="B160" s="243"/>
      <c r="C160" s="244"/>
      <c r="D160" s="234" t="s">
        <v>163</v>
      </c>
      <c r="E160" s="245" t="s">
        <v>19</v>
      </c>
      <c r="F160" s="246" t="s">
        <v>1494</v>
      </c>
      <c r="G160" s="244"/>
      <c r="H160" s="247">
        <v>10.199999999999999</v>
      </c>
      <c r="I160" s="248"/>
      <c r="J160" s="244"/>
      <c r="K160" s="244"/>
      <c r="L160" s="249"/>
      <c r="M160" s="250"/>
      <c r="N160" s="251"/>
      <c r="O160" s="251"/>
      <c r="P160" s="251"/>
      <c r="Q160" s="251"/>
      <c r="R160" s="251"/>
      <c r="S160" s="251"/>
      <c r="T160" s="252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T160" s="253" t="s">
        <v>163</v>
      </c>
      <c r="AU160" s="253" t="s">
        <v>81</v>
      </c>
      <c r="AV160" s="14" t="s">
        <v>81</v>
      </c>
      <c r="AW160" s="14" t="s">
        <v>33</v>
      </c>
      <c r="AX160" s="14" t="s">
        <v>79</v>
      </c>
      <c r="AY160" s="253" t="s">
        <v>152</v>
      </c>
    </row>
    <row r="161" s="2" customFormat="1" ht="16.5" customHeight="1">
      <c r="A161" s="40"/>
      <c r="B161" s="41"/>
      <c r="C161" s="265" t="s">
        <v>267</v>
      </c>
      <c r="D161" s="265" t="s">
        <v>298</v>
      </c>
      <c r="E161" s="266" t="s">
        <v>804</v>
      </c>
      <c r="F161" s="267" t="s">
        <v>805</v>
      </c>
      <c r="G161" s="268" t="s">
        <v>227</v>
      </c>
      <c r="H161" s="269">
        <v>10.353</v>
      </c>
      <c r="I161" s="270"/>
      <c r="J161" s="271">
        <f>ROUND(I161*H161,2)</f>
        <v>0</v>
      </c>
      <c r="K161" s="267" t="s">
        <v>158</v>
      </c>
      <c r="L161" s="272"/>
      <c r="M161" s="273" t="s">
        <v>19</v>
      </c>
      <c r="N161" s="274" t="s">
        <v>43</v>
      </c>
      <c r="O161" s="86"/>
      <c r="P161" s="223">
        <f>O161*H161</f>
        <v>0</v>
      </c>
      <c r="Q161" s="223">
        <v>0.0051399999999999996</v>
      </c>
      <c r="R161" s="223">
        <f>Q161*H161</f>
        <v>0.053214419999999991</v>
      </c>
      <c r="S161" s="223">
        <v>0</v>
      </c>
      <c r="T161" s="224">
        <f>S161*H161</f>
        <v>0</v>
      </c>
      <c r="U161" s="40"/>
      <c r="V161" s="40"/>
      <c r="W161" s="40"/>
      <c r="X161" s="40"/>
      <c r="Y161" s="40"/>
      <c r="Z161" s="40"/>
      <c r="AA161" s="40"/>
      <c r="AB161" s="40"/>
      <c r="AC161" s="40"/>
      <c r="AD161" s="40"/>
      <c r="AE161" s="40"/>
      <c r="AR161" s="225" t="s">
        <v>199</v>
      </c>
      <c r="AT161" s="225" t="s">
        <v>298</v>
      </c>
      <c r="AU161" s="225" t="s">
        <v>81</v>
      </c>
      <c r="AY161" s="19" t="s">
        <v>152</v>
      </c>
      <c r="BE161" s="226">
        <f>IF(N161="základní",J161,0)</f>
        <v>0</v>
      </c>
      <c r="BF161" s="226">
        <f>IF(N161="snížená",J161,0)</f>
        <v>0</v>
      </c>
      <c r="BG161" s="226">
        <f>IF(N161="zákl. přenesená",J161,0)</f>
        <v>0</v>
      </c>
      <c r="BH161" s="226">
        <f>IF(N161="sníž. přenesená",J161,0)</f>
        <v>0</v>
      </c>
      <c r="BI161" s="226">
        <f>IF(N161="nulová",J161,0)</f>
        <v>0</v>
      </c>
      <c r="BJ161" s="19" t="s">
        <v>79</v>
      </c>
      <c r="BK161" s="226">
        <f>ROUND(I161*H161,2)</f>
        <v>0</v>
      </c>
      <c r="BL161" s="19" t="s">
        <v>159</v>
      </c>
      <c r="BM161" s="225" t="s">
        <v>806</v>
      </c>
    </row>
    <row r="162" s="14" customFormat="1">
      <c r="A162" s="14"/>
      <c r="B162" s="243"/>
      <c r="C162" s="244"/>
      <c r="D162" s="234" t="s">
        <v>163</v>
      </c>
      <c r="E162" s="244"/>
      <c r="F162" s="246" t="s">
        <v>1495</v>
      </c>
      <c r="G162" s="244"/>
      <c r="H162" s="247">
        <v>10.353</v>
      </c>
      <c r="I162" s="248"/>
      <c r="J162" s="244"/>
      <c r="K162" s="244"/>
      <c r="L162" s="249"/>
      <c r="M162" s="250"/>
      <c r="N162" s="251"/>
      <c r="O162" s="251"/>
      <c r="P162" s="251"/>
      <c r="Q162" s="251"/>
      <c r="R162" s="251"/>
      <c r="S162" s="251"/>
      <c r="T162" s="252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T162" s="253" t="s">
        <v>163</v>
      </c>
      <c r="AU162" s="253" t="s">
        <v>81</v>
      </c>
      <c r="AV162" s="14" t="s">
        <v>81</v>
      </c>
      <c r="AW162" s="14" t="s">
        <v>4</v>
      </c>
      <c r="AX162" s="14" t="s">
        <v>79</v>
      </c>
      <c r="AY162" s="253" t="s">
        <v>152</v>
      </c>
    </row>
    <row r="163" s="2" customFormat="1" ht="16.5" customHeight="1">
      <c r="A163" s="40"/>
      <c r="B163" s="41"/>
      <c r="C163" s="214" t="s">
        <v>272</v>
      </c>
      <c r="D163" s="214" t="s">
        <v>154</v>
      </c>
      <c r="E163" s="215" t="s">
        <v>1318</v>
      </c>
      <c r="F163" s="216" t="s">
        <v>1319</v>
      </c>
      <c r="G163" s="217" t="s">
        <v>227</v>
      </c>
      <c r="H163" s="218">
        <v>52.600000000000001</v>
      </c>
      <c r="I163" s="219"/>
      <c r="J163" s="220">
        <f>ROUND(I163*H163,2)</f>
        <v>0</v>
      </c>
      <c r="K163" s="216" t="s">
        <v>158</v>
      </c>
      <c r="L163" s="46"/>
      <c r="M163" s="221" t="s">
        <v>19</v>
      </c>
      <c r="N163" s="222" t="s">
        <v>43</v>
      </c>
      <c r="O163" s="86"/>
      <c r="P163" s="223">
        <f>O163*H163</f>
        <v>0</v>
      </c>
      <c r="Q163" s="223">
        <v>2.0000000000000002E-05</v>
      </c>
      <c r="R163" s="223">
        <f>Q163*H163</f>
        <v>0.0010520000000000002</v>
      </c>
      <c r="S163" s="223">
        <v>0</v>
      </c>
      <c r="T163" s="224">
        <f>S163*H163</f>
        <v>0</v>
      </c>
      <c r="U163" s="40"/>
      <c r="V163" s="40"/>
      <c r="W163" s="40"/>
      <c r="X163" s="40"/>
      <c r="Y163" s="40"/>
      <c r="Z163" s="40"/>
      <c r="AA163" s="40"/>
      <c r="AB163" s="40"/>
      <c r="AC163" s="40"/>
      <c r="AD163" s="40"/>
      <c r="AE163" s="40"/>
      <c r="AR163" s="225" t="s">
        <v>159</v>
      </c>
      <c r="AT163" s="225" t="s">
        <v>154</v>
      </c>
      <c r="AU163" s="225" t="s">
        <v>81</v>
      </c>
      <c r="AY163" s="19" t="s">
        <v>152</v>
      </c>
      <c r="BE163" s="226">
        <f>IF(N163="základní",J163,0)</f>
        <v>0</v>
      </c>
      <c r="BF163" s="226">
        <f>IF(N163="snížená",J163,0)</f>
        <v>0</v>
      </c>
      <c r="BG163" s="226">
        <f>IF(N163="zákl. přenesená",J163,0)</f>
        <v>0</v>
      </c>
      <c r="BH163" s="226">
        <f>IF(N163="sníž. přenesená",J163,0)</f>
        <v>0</v>
      </c>
      <c r="BI163" s="226">
        <f>IF(N163="nulová",J163,0)</f>
        <v>0</v>
      </c>
      <c r="BJ163" s="19" t="s">
        <v>79</v>
      </c>
      <c r="BK163" s="226">
        <f>ROUND(I163*H163,2)</f>
        <v>0</v>
      </c>
      <c r="BL163" s="19" t="s">
        <v>159</v>
      </c>
      <c r="BM163" s="225" t="s">
        <v>1496</v>
      </c>
    </row>
    <row r="164" s="2" customFormat="1">
      <c r="A164" s="40"/>
      <c r="B164" s="41"/>
      <c r="C164" s="42"/>
      <c r="D164" s="227" t="s">
        <v>161</v>
      </c>
      <c r="E164" s="42"/>
      <c r="F164" s="228" t="s">
        <v>1321</v>
      </c>
      <c r="G164" s="42"/>
      <c r="H164" s="42"/>
      <c r="I164" s="229"/>
      <c r="J164" s="42"/>
      <c r="K164" s="42"/>
      <c r="L164" s="46"/>
      <c r="M164" s="230"/>
      <c r="N164" s="231"/>
      <c r="O164" s="86"/>
      <c r="P164" s="86"/>
      <c r="Q164" s="86"/>
      <c r="R164" s="86"/>
      <c r="S164" s="86"/>
      <c r="T164" s="87"/>
      <c r="U164" s="40"/>
      <c r="V164" s="40"/>
      <c r="W164" s="40"/>
      <c r="X164" s="40"/>
      <c r="Y164" s="40"/>
      <c r="Z164" s="40"/>
      <c r="AA164" s="40"/>
      <c r="AB164" s="40"/>
      <c r="AC164" s="40"/>
      <c r="AD164" s="40"/>
      <c r="AE164" s="40"/>
      <c r="AT164" s="19" t="s">
        <v>161</v>
      </c>
      <c r="AU164" s="19" t="s">
        <v>81</v>
      </c>
    </row>
    <row r="165" s="2" customFormat="1" ht="16.5" customHeight="1">
      <c r="A165" s="40"/>
      <c r="B165" s="41"/>
      <c r="C165" s="265" t="s">
        <v>165</v>
      </c>
      <c r="D165" s="265" t="s">
        <v>298</v>
      </c>
      <c r="E165" s="266" t="s">
        <v>1322</v>
      </c>
      <c r="F165" s="267" t="s">
        <v>1323</v>
      </c>
      <c r="G165" s="268" t="s">
        <v>227</v>
      </c>
      <c r="H165" s="269">
        <v>53.389000000000003</v>
      </c>
      <c r="I165" s="270"/>
      <c r="J165" s="271">
        <f>ROUND(I165*H165,2)</f>
        <v>0</v>
      </c>
      <c r="K165" s="267" t="s">
        <v>158</v>
      </c>
      <c r="L165" s="272"/>
      <c r="M165" s="273" t="s">
        <v>19</v>
      </c>
      <c r="N165" s="274" t="s">
        <v>43</v>
      </c>
      <c r="O165" s="86"/>
      <c r="P165" s="223">
        <f>O165*H165</f>
        <v>0</v>
      </c>
      <c r="Q165" s="223">
        <v>0.0080400000000000003</v>
      </c>
      <c r="R165" s="223">
        <f>Q165*H165</f>
        <v>0.42924756000000003</v>
      </c>
      <c r="S165" s="223">
        <v>0</v>
      </c>
      <c r="T165" s="224">
        <f>S165*H165</f>
        <v>0</v>
      </c>
      <c r="U165" s="40"/>
      <c r="V165" s="40"/>
      <c r="W165" s="40"/>
      <c r="X165" s="40"/>
      <c r="Y165" s="40"/>
      <c r="Z165" s="40"/>
      <c r="AA165" s="40"/>
      <c r="AB165" s="40"/>
      <c r="AC165" s="40"/>
      <c r="AD165" s="40"/>
      <c r="AE165" s="40"/>
      <c r="AR165" s="225" t="s">
        <v>199</v>
      </c>
      <c r="AT165" s="225" t="s">
        <v>298</v>
      </c>
      <c r="AU165" s="225" t="s">
        <v>81</v>
      </c>
      <c r="AY165" s="19" t="s">
        <v>152</v>
      </c>
      <c r="BE165" s="226">
        <f>IF(N165="základní",J165,0)</f>
        <v>0</v>
      </c>
      <c r="BF165" s="226">
        <f>IF(N165="snížená",J165,0)</f>
        <v>0</v>
      </c>
      <c r="BG165" s="226">
        <f>IF(N165="zákl. přenesená",J165,0)</f>
        <v>0</v>
      </c>
      <c r="BH165" s="226">
        <f>IF(N165="sníž. přenesená",J165,0)</f>
        <v>0</v>
      </c>
      <c r="BI165" s="226">
        <f>IF(N165="nulová",J165,0)</f>
        <v>0</v>
      </c>
      <c r="BJ165" s="19" t="s">
        <v>79</v>
      </c>
      <c r="BK165" s="226">
        <f>ROUND(I165*H165,2)</f>
        <v>0</v>
      </c>
      <c r="BL165" s="19" t="s">
        <v>159</v>
      </c>
      <c r="BM165" s="225" t="s">
        <v>1497</v>
      </c>
    </row>
    <row r="166" s="14" customFormat="1">
      <c r="A166" s="14"/>
      <c r="B166" s="243"/>
      <c r="C166" s="244"/>
      <c r="D166" s="234" t="s">
        <v>163</v>
      </c>
      <c r="E166" s="244"/>
      <c r="F166" s="246" t="s">
        <v>1498</v>
      </c>
      <c r="G166" s="244"/>
      <c r="H166" s="247">
        <v>53.389000000000003</v>
      </c>
      <c r="I166" s="248"/>
      <c r="J166" s="244"/>
      <c r="K166" s="244"/>
      <c r="L166" s="249"/>
      <c r="M166" s="250"/>
      <c r="N166" s="251"/>
      <c r="O166" s="251"/>
      <c r="P166" s="251"/>
      <c r="Q166" s="251"/>
      <c r="R166" s="251"/>
      <c r="S166" s="251"/>
      <c r="T166" s="252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T166" s="253" t="s">
        <v>163</v>
      </c>
      <c r="AU166" s="253" t="s">
        <v>81</v>
      </c>
      <c r="AV166" s="14" t="s">
        <v>81</v>
      </c>
      <c r="AW166" s="14" t="s">
        <v>4</v>
      </c>
      <c r="AX166" s="14" t="s">
        <v>79</v>
      </c>
      <c r="AY166" s="253" t="s">
        <v>152</v>
      </c>
    </row>
    <row r="167" s="2" customFormat="1" ht="16.5" customHeight="1">
      <c r="A167" s="40"/>
      <c r="B167" s="41"/>
      <c r="C167" s="214" t="s">
        <v>7</v>
      </c>
      <c r="D167" s="214" t="s">
        <v>154</v>
      </c>
      <c r="E167" s="215" t="s">
        <v>808</v>
      </c>
      <c r="F167" s="216" t="s">
        <v>809</v>
      </c>
      <c r="G167" s="217" t="s">
        <v>227</v>
      </c>
      <c r="H167" s="218">
        <v>53.299999999999997</v>
      </c>
      <c r="I167" s="219"/>
      <c r="J167" s="220">
        <f>ROUND(I167*H167,2)</f>
        <v>0</v>
      </c>
      <c r="K167" s="216" t="s">
        <v>158</v>
      </c>
      <c r="L167" s="46"/>
      <c r="M167" s="221" t="s">
        <v>19</v>
      </c>
      <c r="N167" s="222" t="s">
        <v>43</v>
      </c>
      <c r="O167" s="86"/>
      <c r="P167" s="223">
        <f>O167*H167</f>
        <v>0</v>
      </c>
      <c r="Q167" s="223">
        <v>2.0000000000000002E-05</v>
      </c>
      <c r="R167" s="223">
        <f>Q167*H167</f>
        <v>0.0010660000000000001</v>
      </c>
      <c r="S167" s="223">
        <v>0</v>
      </c>
      <c r="T167" s="224">
        <f>S167*H167</f>
        <v>0</v>
      </c>
      <c r="U167" s="40"/>
      <c r="V167" s="40"/>
      <c r="W167" s="40"/>
      <c r="X167" s="40"/>
      <c r="Y167" s="40"/>
      <c r="Z167" s="40"/>
      <c r="AA167" s="40"/>
      <c r="AB167" s="40"/>
      <c r="AC167" s="40"/>
      <c r="AD167" s="40"/>
      <c r="AE167" s="40"/>
      <c r="AR167" s="225" t="s">
        <v>159</v>
      </c>
      <c r="AT167" s="225" t="s">
        <v>154</v>
      </c>
      <c r="AU167" s="225" t="s">
        <v>81</v>
      </c>
      <c r="AY167" s="19" t="s">
        <v>152</v>
      </c>
      <c r="BE167" s="226">
        <f>IF(N167="základní",J167,0)</f>
        <v>0</v>
      </c>
      <c r="BF167" s="226">
        <f>IF(N167="snížená",J167,0)</f>
        <v>0</v>
      </c>
      <c r="BG167" s="226">
        <f>IF(N167="zákl. přenesená",J167,0)</f>
        <v>0</v>
      </c>
      <c r="BH167" s="226">
        <f>IF(N167="sníž. přenesená",J167,0)</f>
        <v>0</v>
      </c>
      <c r="BI167" s="226">
        <f>IF(N167="nulová",J167,0)</f>
        <v>0</v>
      </c>
      <c r="BJ167" s="19" t="s">
        <v>79</v>
      </c>
      <c r="BK167" s="226">
        <f>ROUND(I167*H167,2)</f>
        <v>0</v>
      </c>
      <c r="BL167" s="19" t="s">
        <v>159</v>
      </c>
      <c r="BM167" s="225" t="s">
        <v>810</v>
      </c>
    </row>
    <row r="168" s="2" customFormat="1">
      <c r="A168" s="40"/>
      <c r="B168" s="41"/>
      <c r="C168" s="42"/>
      <c r="D168" s="227" t="s">
        <v>161</v>
      </c>
      <c r="E168" s="42"/>
      <c r="F168" s="228" t="s">
        <v>811</v>
      </c>
      <c r="G168" s="42"/>
      <c r="H168" s="42"/>
      <c r="I168" s="229"/>
      <c r="J168" s="42"/>
      <c r="K168" s="42"/>
      <c r="L168" s="46"/>
      <c r="M168" s="230"/>
      <c r="N168" s="231"/>
      <c r="O168" s="86"/>
      <c r="P168" s="86"/>
      <c r="Q168" s="86"/>
      <c r="R168" s="86"/>
      <c r="S168" s="86"/>
      <c r="T168" s="87"/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  <c r="AE168" s="40"/>
      <c r="AT168" s="19" t="s">
        <v>161</v>
      </c>
      <c r="AU168" s="19" t="s">
        <v>81</v>
      </c>
    </row>
    <row r="169" s="14" customFormat="1">
      <c r="A169" s="14"/>
      <c r="B169" s="243"/>
      <c r="C169" s="244"/>
      <c r="D169" s="234" t="s">
        <v>163</v>
      </c>
      <c r="E169" s="245" t="s">
        <v>19</v>
      </c>
      <c r="F169" s="246" t="s">
        <v>1499</v>
      </c>
      <c r="G169" s="244"/>
      <c r="H169" s="247">
        <v>53.299999999999997</v>
      </c>
      <c r="I169" s="248"/>
      <c r="J169" s="244"/>
      <c r="K169" s="244"/>
      <c r="L169" s="249"/>
      <c r="M169" s="250"/>
      <c r="N169" s="251"/>
      <c r="O169" s="251"/>
      <c r="P169" s="251"/>
      <c r="Q169" s="251"/>
      <c r="R169" s="251"/>
      <c r="S169" s="251"/>
      <c r="T169" s="252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T169" s="253" t="s">
        <v>163</v>
      </c>
      <c r="AU169" s="253" t="s">
        <v>81</v>
      </c>
      <c r="AV169" s="14" t="s">
        <v>81</v>
      </c>
      <c r="AW169" s="14" t="s">
        <v>33</v>
      </c>
      <c r="AX169" s="14" t="s">
        <v>72</v>
      </c>
      <c r="AY169" s="253" t="s">
        <v>152</v>
      </c>
    </row>
    <row r="170" s="15" customFormat="1">
      <c r="A170" s="15"/>
      <c r="B170" s="254"/>
      <c r="C170" s="255"/>
      <c r="D170" s="234" t="s">
        <v>163</v>
      </c>
      <c r="E170" s="256" t="s">
        <v>19</v>
      </c>
      <c r="F170" s="257" t="s">
        <v>212</v>
      </c>
      <c r="G170" s="255"/>
      <c r="H170" s="258">
        <v>53.299999999999997</v>
      </c>
      <c r="I170" s="259"/>
      <c r="J170" s="255"/>
      <c r="K170" s="255"/>
      <c r="L170" s="260"/>
      <c r="M170" s="261"/>
      <c r="N170" s="262"/>
      <c r="O170" s="262"/>
      <c r="P170" s="262"/>
      <c r="Q170" s="262"/>
      <c r="R170" s="262"/>
      <c r="S170" s="262"/>
      <c r="T170" s="263"/>
      <c r="U170" s="15"/>
      <c r="V170" s="15"/>
      <c r="W170" s="15"/>
      <c r="X170" s="15"/>
      <c r="Y170" s="15"/>
      <c r="Z170" s="15"/>
      <c r="AA170" s="15"/>
      <c r="AB170" s="15"/>
      <c r="AC170" s="15"/>
      <c r="AD170" s="15"/>
      <c r="AE170" s="15"/>
      <c r="AT170" s="264" t="s">
        <v>163</v>
      </c>
      <c r="AU170" s="264" t="s">
        <v>81</v>
      </c>
      <c r="AV170" s="15" t="s">
        <v>159</v>
      </c>
      <c r="AW170" s="15" t="s">
        <v>33</v>
      </c>
      <c r="AX170" s="15" t="s">
        <v>79</v>
      </c>
      <c r="AY170" s="264" t="s">
        <v>152</v>
      </c>
    </row>
    <row r="171" s="2" customFormat="1" ht="16.5" customHeight="1">
      <c r="A171" s="40"/>
      <c r="B171" s="41"/>
      <c r="C171" s="265" t="s">
        <v>291</v>
      </c>
      <c r="D171" s="265" t="s">
        <v>298</v>
      </c>
      <c r="E171" s="266" t="s">
        <v>813</v>
      </c>
      <c r="F171" s="267" t="s">
        <v>814</v>
      </c>
      <c r="G171" s="268" t="s">
        <v>227</v>
      </c>
      <c r="H171" s="269">
        <v>54.100000000000001</v>
      </c>
      <c r="I171" s="270"/>
      <c r="J171" s="271">
        <f>ROUND(I171*H171,2)</f>
        <v>0</v>
      </c>
      <c r="K171" s="267" t="s">
        <v>158</v>
      </c>
      <c r="L171" s="272"/>
      <c r="M171" s="273" t="s">
        <v>19</v>
      </c>
      <c r="N171" s="274" t="s">
        <v>43</v>
      </c>
      <c r="O171" s="86"/>
      <c r="P171" s="223">
        <f>O171*H171</f>
        <v>0</v>
      </c>
      <c r="Q171" s="223">
        <v>0.01274</v>
      </c>
      <c r="R171" s="223">
        <f>Q171*H171</f>
        <v>0.68923400000000001</v>
      </c>
      <c r="S171" s="223">
        <v>0</v>
      </c>
      <c r="T171" s="224">
        <f>S171*H171</f>
        <v>0</v>
      </c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  <c r="AE171" s="40"/>
      <c r="AR171" s="225" t="s">
        <v>199</v>
      </c>
      <c r="AT171" s="225" t="s">
        <v>298</v>
      </c>
      <c r="AU171" s="225" t="s">
        <v>81</v>
      </c>
      <c r="AY171" s="19" t="s">
        <v>152</v>
      </c>
      <c r="BE171" s="226">
        <f>IF(N171="základní",J171,0)</f>
        <v>0</v>
      </c>
      <c r="BF171" s="226">
        <f>IF(N171="snížená",J171,0)</f>
        <v>0</v>
      </c>
      <c r="BG171" s="226">
        <f>IF(N171="zákl. přenesená",J171,0)</f>
        <v>0</v>
      </c>
      <c r="BH171" s="226">
        <f>IF(N171="sníž. přenesená",J171,0)</f>
        <v>0</v>
      </c>
      <c r="BI171" s="226">
        <f>IF(N171="nulová",J171,0)</f>
        <v>0</v>
      </c>
      <c r="BJ171" s="19" t="s">
        <v>79</v>
      </c>
      <c r="BK171" s="226">
        <f>ROUND(I171*H171,2)</f>
        <v>0</v>
      </c>
      <c r="BL171" s="19" t="s">
        <v>159</v>
      </c>
      <c r="BM171" s="225" t="s">
        <v>815</v>
      </c>
    </row>
    <row r="172" s="14" customFormat="1">
      <c r="A172" s="14"/>
      <c r="B172" s="243"/>
      <c r="C172" s="244"/>
      <c r="D172" s="234" t="s">
        <v>163</v>
      </c>
      <c r="E172" s="244"/>
      <c r="F172" s="246" t="s">
        <v>1500</v>
      </c>
      <c r="G172" s="244"/>
      <c r="H172" s="247">
        <v>54.100000000000001</v>
      </c>
      <c r="I172" s="248"/>
      <c r="J172" s="244"/>
      <c r="K172" s="244"/>
      <c r="L172" s="249"/>
      <c r="M172" s="250"/>
      <c r="N172" s="251"/>
      <c r="O172" s="251"/>
      <c r="P172" s="251"/>
      <c r="Q172" s="251"/>
      <c r="R172" s="251"/>
      <c r="S172" s="251"/>
      <c r="T172" s="252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T172" s="253" t="s">
        <v>163</v>
      </c>
      <c r="AU172" s="253" t="s">
        <v>81</v>
      </c>
      <c r="AV172" s="14" t="s">
        <v>81</v>
      </c>
      <c r="AW172" s="14" t="s">
        <v>4</v>
      </c>
      <c r="AX172" s="14" t="s">
        <v>79</v>
      </c>
      <c r="AY172" s="253" t="s">
        <v>152</v>
      </c>
    </row>
    <row r="173" s="2" customFormat="1" ht="24.15" customHeight="1">
      <c r="A173" s="40"/>
      <c r="B173" s="41"/>
      <c r="C173" s="214" t="s">
        <v>297</v>
      </c>
      <c r="D173" s="214" t="s">
        <v>154</v>
      </c>
      <c r="E173" s="215" t="s">
        <v>817</v>
      </c>
      <c r="F173" s="216" t="s">
        <v>818</v>
      </c>
      <c r="G173" s="217" t="s">
        <v>157</v>
      </c>
      <c r="H173" s="218">
        <v>12</v>
      </c>
      <c r="I173" s="219"/>
      <c r="J173" s="220">
        <f>ROUND(I173*H173,2)</f>
        <v>0</v>
      </c>
      <c r="K173" s="216" t="s">
        <v>158</v>
      </c>
      <c r="L173" s="46"/>
      <c r="M173" s="221" t="s">
        <v>19</v>
      </c>
      <c r="N173" s="222" t="s">
        <v>43</v>
      </c>
      <c r="O173" s="86"/>
      <c r="P173" s="223">
        <f>O173*H173</f>
        <v>0</v>
      </c>
      <c r="Q173" s="223">
        <v>0</v>
      </c>
      <c r="R173" s="223">
        <f>Q173*H173</f>
        <v>0</v>
      </c>
      <c r="S173" s="223">
        <v>0</v>
      </c>
      <c r="T173" s="224">
        <f>S173*H173</f>
        <v>0</v>
      </c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  <c r="AE173" s="40"/>
      <c r="AR173" s="225" t="s">
        <v>159</v>
      </c>
      <c r="AT173" s="225" t="s">
        <v>154</v>
      </c>
      <c r="AU173" s="225" t="s">
        <v>81</v>
      </c>
      <c r="AY173" s="19" t="s">
        <v>152</v>
      </c>
      <c r="BE173" s="226">
        <f>IF(N173="základní",J173,0)</f>
        <v>0</v>
      </c>
      <c r="BF173" s="226">
        <f>IF(N173="snížená",J173,0)</f>
        <v>0</v>
      </c>
      <c r="BG173" s="226">
        <f>IF(N173="zákl. přenesená",J173,0)</f>
        <v>0</v>
      </c>
      <c r="BH173" s="226">
        <f>IF(N173="sníž. přenesená",J173,0)</f>
        <v>0</v>
      </c>
      <c r="BI173" s="226">
        <f>IF(N173="nulová",J173,0)</f>
        <v>0</v>
      </c>
      <c r="BJ173" s="19" t="s">
        <v>79</v>
      </c>
      <c r="BK173" s="226">
        <f>ROUND(I173*H173,2)</f>
        <v>0</v>
      </c>
      <c r="BL173" s="19" t="s">
        <v>159</v>
      </c>
      <c r="BM173" s="225" t="s">
        <v>819</v>
      </c>
    </row>
    <row r="174" s="2" customFormat="1">
      <c r="A174" s="40"/>
      <c r="B174" s="41"/>
      <c r="C174" s="42"/>
      <c r="D174" s="227" t="s">
        <v>161</v>
      </c>
      <c r="E174" s="42"/>
      <c r="F174" s="228" t="s">
        <v>820</v>
      </c>
      <c r="G174" s="42"/>
      <c r="H174" s="42"/>
      <c r="I174" s="229"/>
      <c r="J174" s="42"/>
      <c r="K174" s="42"/>
      <c r="L174" s="46"/>
      <c r="M174" s="230"/>
      <c r="N174" s="231"/>
      <c r="O174" s="86"/>
      <c r="P174" s="86"/>
      <c r="Q174" s="86"/>
      <c r="R174" s="86"/>
      <c r="S174" s="86"/>
      <c r="T174" s="87"/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  <c r="AE174" s="40"/>
      <c r="AT174" s="19" t="s">
        <v>161</v>
      </c>
      <c r="AU174" s="19" t="s">
        <v>81</v>
      </c>
    </row>
    <row r="175" s="14" customFormat="1">
      <c r="A175" s="14"/>
      <c r="B175" s="243"/>
      <c r="C175" s="244"/>
      <c r="D175" s="234" t="s">
        <v>163</v>
      </c>
      <c r="E175" s="245" t="s">
        <v>19</v>
      </c>
      <c r="F175" s="246" t="s">
        <v>1501</v>
      </c>
      <c r="G175" s="244"/>
      <c r="H175" s="247">
        <v>12</v>
      </c>
      <c r="I175" s="248"/>
      <c r="J175" s="244"/>
      <c r="K175" s="244"/>
      <c r="L175" s="249"/>
      <c r="M175" s="250"/>
      <c r="N175" s="251"/>
      <c r="O175" s="251"/>
      <c r="P175" s="251"/>
      <c r="Q175" s="251"/>
      <c r="R175" s="251"/>
      <c r="S175" s="251"/>
      <c r="T175" s="252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T175" s="253" t="s">
        <v>163</v>
      </c>
      <c r="AU175" s="253" t="s">
        <v>81</v>
      </c>
      <c r="AV175" s="14" t="s">
        <v>81</v>
      </c>
      <c r="AW175" s="14" t="s">
        <v>33</v>
      </c>
      <c r="AX175" s="14" t="s">
        <v>79</v>
      </c>
      <c r="AY175" s="253" t="s">
        <v>152</v>
      </c>
    </row>
    <row r="176" s="2" customFormat="1" ht="16.5" customHeight="1">
      <c r="A176" s="40"/>
      <c r="B176" s="41"/>
      <c r="C176" s="265" t="s">
        <v>304</v>
      </c>
      <c r="D176" s="265" t="s">
        <v>298</v>
      </c>
      <c r="E176" s="266" t="s">
        <v>822</v>
      </c>
      <c r="F176" s="267" t="s">
        <v>823</v>
      </c>
      <c r="G176" s="268" t="s">
        <v>157</v>
      </c>
      <c r="H176" s="269">
        <v>9</v>
      </c>
      <c r="I176" s="270"/>
      <c r="J176" s="271">
        <f>ROUND(I176*H176,2)</f>
        <v>0</v>
      </c>
      <c r="K176" s="267" t="s">
        <v>158</v>
      </c>
      <c r="L176" s="272"/>
      <c r="M176" s="273" t="s">
        <v>19</v>
      </c>
      <c r="N176" s="274" t="s">
        <v>43</v>
      </c>
      <c r="O176" s="86"/>
      <c r="P176" s="223">
        <f>O176*H176</f>
        <v>0</v>
      </c>
      <c r="Q176" s="223">
        <v>0.001</v>
      </c>
      <c r="R176" s="223">
        <f>Q176*H176</f>
        <v>0.0090000000000000011</v>
      </c>
      <c r="S176" s="223">
        <v>0</v>
      </c>
      <c r="T176" s="224">
        <f>S176*H176</f>
        <v>0</v>
      </c>
      <c r="U176" s="40"/>
      <c r="V176" s="40"/>
      <c r="W176" s="40"/>
      <c r="X176" s="40"/>
      <c r="Y176" s="40"/>
      <c r="Z176" s="40"/>
      <c r="AA176" s="40"/>
      <c r="AB176" s="40"/>
      <c r="AC176" s="40"/>
      <c r="AD176" s="40"/>
      <c r="AE176" s="40"/>
      <c r="AR176" s="225" t="s">
        <v>199</v>
      </c>
      <c r="AT176" s="225" t="s">
        <v>298</v>
      </c>
      <c r="AU176" s="225" t="s">
        <v>81</v>
      </c>
      <c r="AY176" s="19" t="s">
        <v>152</v>
      </c>
      <c r="BE176" s="226">
        <f>IF(N176="základní",J176,0)</f>
        <v>0</v>
      </c>
      <c r="BF176" s="226">
        <f>IF(N176="snížená",J176,0)</f>
        <v>0</v>
      </c>
      <c r="BG176" s="226">
        <f>IF(N176="zákl. přenesená",J176,0)</f>
        <v>0</v>
      </c>
      <c r="BH176" s="226">
        <f>IF(N176="sníž. přenesená",J176,0)</f>
        <v>0</v>
      </c>
      <c r="BI176" s="226">
        <f>IF(N176="nulová",J176,0)</f>
        <v>0</v>
      </c>
      <c r="BJ176" s="19" t="s">
        <v>79</v>
      </c>
      <c r="BK176" s="226">
        <f>ROUND(I176*H176,2)</f>
        <v>0</v>
      </c>
      <c r="BL176" s="19" t="s">
        <v>159</v>
      </c>
      <c r="BM176" s="225" t="s">
        <v>824</v>
      </c>
    </row>
    <row r="177" s="2" customFormat="1" ht="16.5" customHeight="1">
      <c r="A177" s="40"/>
      <c r="B177" s="41"/>
      <c r="C177" s="265" t="s">
        <v>311</v>
      </c>
      <c r="D177" s="265" t="s">
        <v>298</v>
      </c>
      <c r="E177" s="266" t="s">
        <v>825</v>
      </c>
      <c r="F177" s="267" t="s">
        <v>826</v>
      </c>
      <c r="G177" s="268" t="s">
        <v>157</v>
      </c>
      <c r="H177" s="269">
        <v>3</v>
      </c>
      <c r="I177" s="270"/>
      <c r="J177" s="271">
        <f>ROUND(I177*H177,2)</f>
        <v>0</v>
      </c>
      <c r="K177" s="267" t="s">
        <v>158</v>
      </c>
      <c r="L177" s="272"/>
      <c r="M177" s="273" t="s">
        <v>19</v>
      </c>
      <c r="N177" s="274" t="s">
        <v>43</v>
      </c>
      <c r="O177" s="86"/>
      <c r="P177" s="223">
        <f>O177*H177</f>
        <v>0</v>
      </c>
      <c r="Q177" s="223">
        <v>0.0011999999999999999</v>
      </c>
      <c r="R177" s="223">
        <f>Q177*H177</f>
        <v>0.0035999999999999999</v>
      </c>
      <c r="S177" s="223">
        <v>0</v>
      </c>
      <c r="T177" s="224">
        <f>S177*H177</f>
        <v>0</v>
      </c>
      <c r="U177" s="40"/>
      <c r="V177" s="40"/>
      <c r="W177" s="40"/>
      <c r="X177" s="40"/>
      <c r="Y177" s="40"/>
      <c r="Z177" s="40"/>
      <c r="AA177" s="40"/>
      <c r="AB177" s="40"/>
      <c r="AC177" s="40"/>
      <c r="AD177" s="40"/>
      <c r="AE177" s="40"/>
      <c r="AR177" s="225" t="s">
        <v>199</v>
      </c>
      <c r="AT177" s="225" t="s">
        <v>298</v>
      </c>
      <c r="AU177" s="225" t="s">
        <v>81</v>
      </c>
      <c r="AY177" s="19" t="s">
        <v>152</v>
      </c>
      <c r="BE177" s="226">
        <f>IF(N177="základní",J177,0)</f>
        <v>0</v>
      </c>
      <c r="BF177" s="226">
        <f>IF(N177="snížená",J177,0)</f>
        <v>0</v>
      </c>
      <c r="BG177" s="226">
        <f>IF(N177="zákl. přenesená",J177,0)</f>
        <v>0</v>
      </c>
      <c r="BH177" s="226">
        <f>IF(N177="sníž. přenesená",J177,0)</f>
        <v>0</v>
      </c>
      <c r="BI177" s="226">
        <f>IF(N177="nulová",J177,0)</f>
        <v>0</v>
      </c>
      <c r="BJ177" s="19" t="s">
        <v>79</v>
      </c>
      <c r="BK177" s="226">
        <f>ROUND(I177*H177,2)</f>
        <v>0</v>
      </c>
      <c r="BL177" s="19" t="s">
        <v>159</v>
      </c>
      <c r="BM177" s="225" t="s">
        <v>827</v>
      </c>
    </row>
    <row r="178" s="2" customFormat="1" ht="24.15" customHeight="1">
      <c r="A178" s="40"/>
      <c r="B178" s="41"/>
      <c r="C178" s="214" t="s">
        <v>318</v>
      </c>
      <c r="D178" s="214" t="s">
        <v>154</v>
      </c>
      <c r="E178" s="215" t="s">
        <v>828</v>
      </c>
      <c r="F178" s="216" t="s">
        <v>829</v>
      </c>
      <c r="G178" s="217" t="s">
        <v>157</v>
      </c>
      <c r="H178" s="218">
        <v>36</v>
      </c>
      <c r="I178" s="219"/>
      <c r="J178" s="220">
        <f>ROUND(I178*H178,2)</f>
        <v>0</v>
      </c>
      <c r="K178" s="216" t="s">
        <v>158</v>
      </c>
      <c r="L178" s="46"/>
      <c r="M178" s="221" t="s">
        <v>19</v>
      </c>
      <c r="N178" s="222" t="s">
        <v>43</v>
      </c>
      <c r="O178" s="86"/>
      <c r="P178" s="223">
        <f>O178*H178</f>
        <v>0</v>
      </c>
      <c r="Q178" s="223">
        <v>0</v>
      </c>
      <c r="R178" s="223">
        <f>Q178*H178</f>
        <v>0</v>
      </c>
      <c r="S178" s="223">
        <v>0</v>
      </c>
      <c r="T178" s="224">
        <f>S178*H178</f>
        <v>0</v>
      </c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  <c r="AE178" s="40"/>
      <c r="AR178" s="225" t="s">
        <v>159</v>
      </c>
      <c r="AT178" s="225" t="s">
        <v>154</v>
      </c>
      <c r="AU178" s="225" t="s">
        <v>81</v>
      </c>
      <c r="AY178" s="19" t="s">
        <v>152</v>
      </c>
      <c r="BE178" s="226">
        <f>IF(N178="základní",J178,0)</f>
        <v>0</v>
      </c>
      <c r="BF178" s="226">
        <f>IF(N178="snížená",J178,0)</f>
        <v>0</v>
      </c>
      <c r="BG178" s="226">
        <f>IF(N178="zákl. přenesená",J178,0)</f>
        <v>0</v>
      </c>
      <c r="BH178" s="226">
        <f>IF(N178="sníž. přenesená",J178,0)</f>
        <v>0</v>
      </c>
      <c r="BI178" s="226">
        <f>IF(N178="nulová",J178,0)</f>
        <v>0</v>
      </c>
      <c r="BJ178" s="19" t="s">
        <v>79</v>
      </c>
      <c r="BK178" s="226">
        <f>ROUND(I178*H178,2)</f>
        <v>0</v>
      </c>
      <c r="BL178" s="19" t="s">
        <v>159</v>
      </c>
      <c r="BM178" s="225" t="s">
        <v>830</v>
      </c>
    </row>
    <row r="179" s="2" customFormat="1">
      <c r="A179" s="40"/>
      <c r="B179" s="41"/>
      <c r="C179" s="42"/>
      <c r="D179" s="227" t="s">
        <v>161</v>
      </c>
      <c r="E179" s="42"/>
      <c r="F179" s="228" t="s">
        <v>831</v>
      </c>
      <c r="G179" s="42"/>
      <c r="H179" s="42"/>
      <c r="I179" s="229"/>
      <c r="J179" s="42"/>
      <c r="K179" s="42"/>
      <c r="L179" s="46"/>
      <c r="M179" s="230"/>
      <c r="N179" s="231"/>
      <c r="O179" s="86"/>
      <c r="P179" s="86"/>
      <c r="Q179" s="86"/>
      <c r="R179" s="86"/>
      <c r="S179" s="86"/>
      <c r="T179" s="87"/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  <c r="AE179" s="40"/>
      <c r="AT179" s="19" t="s">
        <v>161</v>
      </c>
      <c r="AU179" s="19" t="s">
        <v>81</v>
      </c>
    </row>
    <row r="180" s="14" customFormat="1">
      <c r="A180" s="14"/>
      <c r="B180" s="243"/>
      <c r="C180" s="244"/>
      <c r="D180" s="234" t="s">
        <v>163</v>
      </c>
      <c r="E180" s="245" t="s">
        <v>19</v>
      </c>
      <c r="F180" s="246" t="s">
        <v>1502</v>
      </c>
      <c r="G180" s="244"/>
      <c r="H180" s="247">
        <v>36</v>
      </c>
      <c r="I180" s="248"/>
      <c r="J180" s="244"/>
      <c r="K180" s="244"/>
      <c r="L180" s="249"/>
      <c r="M180" s="250"/>
      <c r="N180" s="251"/>
      <c r="O180" s="251"/>
      <c r="P180" s="251"/>
      <c r="Q180" s="251"/>
      <c r="R180" s="251"/>
      <c r="S180" s="251"/>
      <c r="T180" s="252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T180" s="253" t="s">
        <v>163</v>
      </c>
      <c r="AU180" s="253" t="s">
        <v>81</v>
      </c>
      <c r="AV180" s="14" t="s">
        <v>81</v>
      </c>
      <c r="AW180" s="14" t="s">
        <v>33</v>
      </c>
      <c r="AX180" s="14" t="s">
        <v>72</v>
      </c>
      <c r="AY180" s="253" t="s">
        <v>152</v>
      </c>
    </row>
    <row r="181" s="15" customFormat="1">
      <c r="A181" s="15"/>
      <c r="B181" s="254"/>
      <c r="C181" s="255"/>
      <c r="D181" s="234" t="s">
        <v>163</v>
      </c>
      <c r="E181" s="256" t="s">
        <v>19</v>
      </c>
      <c r="F181" s="257" t="s">
        <v>212</v>
      </c>
      <c r="G181" s="255"/>
      <c r="H181" s="258">
        <v>36</v>
      </c>
      <c r="I181" s="259"/>
      <c r="J181" s="255"/>
      <c r="K181" s="255"/>
      <c r="L181" s="260"/>
      <c r="M181" s="261"/>
      <c r="N181" s="262"/>
      <c r="O181" s="262"/>
      <c r="P181" s="262"/>
      <c r="Q181" s="262"/>
      <c r="R181" s="262"/>
      <c r="S181" s="262"/>
      <c r="T181" s="263"/>
      <c r="U181" s="15"/>
      <c r="V181" s="15"/>
      <c r="W181" s="15"/>
      <c r="X181" s="15"/>
      <c r="Y181" s="15"/>
      <c r="Z181" s="15"/>
      <c r="AA181" s="15"/>
      <c r="AB181" s="15"/>
      <c r="AC181" s="15"/>
      <c r="AD181" s="15"/>
      <c r="AE181" s="15"/>
      <c r="AT181" s="264" t="s">
        <v>163</v>
      </c>
      <c r="AU181" s="264" t="s">
        <v>81</v>
      </c>
      <c r="AV181" s="15" t="s">
        <v>159</v>
      </c>
      <c r="AW181" s="15" t="s">
        <v>33</v>
      </c>
      <c r="AX181" s="15" t="s">
        <v>79</v>
      </c>
      <c r="AY181" s="264" t="s">
        <v>152</v>
      </c>
    </row>
    <row r="182" s="2" customFormat="1" ht="16.5" customHeight="1">
      <c r="A182" s="40"/>
      <c r="B182" s="41"/>
      <c r="C182" s="265" t="s">
        <v>325</v>
      </c>
      <c r="D182" s="265" t="s">
        <v>298</v>
      </c>
      <c r="E182" s="266" t="s">
        <v>833</v>
      </c>
      <c r="F182" s="267" t="s">
        <v>834</v>
      </c>
      <c r="G182" s="268" t="s">
        <v>157</v>
      </c>
      <c r="H182" s="269">
        <v>27</v>
      </c>
      <c r="I182" s="270"/>
      <c r="J182" s="271">
        <f>ROUND(I182*H182,2)</f>
        <v>0</v>
      </c>
      <c r="K182" s="267" t="s">
        <v>158</v>
      </c>
      <c r="L182" s="272"/>
      <c r="M182" s="273" t="s">
        <v>19</v>
      </c>
      <c r="N182" s="274" t="s">
        <v>43</v>
      </c>
      <c r="O182" s="86"/>
      <c r="P182" s="223">
        <f>O182*H182</f>
        <v>0</v>
      </c>
      <c r="Q182" s="223">
        <v>0.00080000000000000004</v>
      </c>
      <c r="R182" s="223">
        <f>Q182*H182</f>
        <v>0.021600000000000001</v>
      </c>
      <c r="S182" s="223">
        <v>0</v>
      </c>
      <c r="T182" s="224">
        <f>S182*H182</f>
        <v>0</v>
      </c>
      <c r="U182" s="40"/>
      <c r="V182" s="40"/>
      <c r="W182" s="40"/>
      <c r="X182" s="40"/>
      <c r="Y182" s="40"/>
      <c r="Z182" s="40"/>
      <c r="AA182" s="40"/>
      <c r="AB182" s="40"/>
      <c r="AC182" s="40"/>
      <c r="AD182" s="40"/>
      <c r="AE182" s="40"/>
      <c r="AR182" s="225" t="s">
        <v>199</v>
      </c>
      <c r="AT182" s="225" t="s">
        <v>298</v>
      </c>
      <c r="AU182" s="225" t="s">
        <v>81</v>
      </c>
      <c r="AY182" s="19" t="s">
        <v>152</v>
      </c>
      <c r="BE182" s="226">
        <f>IF(N182="základní",J182,0)</f>
        <v>0</v>
      </c>
      <c r="BF182" s="226">
        <f>IF(N182="snížená",J182,0)</f>
        <v>0</v>
      </c>
      <c r="BG182" s="226">
        <f>IF(N182="zákl. přenesená",J182,0)</f>
        <v>0</v>
      </c>
      <c r="BH182" s="226">
        <f>IF(N182="sníž. přenesená",J182,0)</f>
        <v>0</v>
      </c>
      <c r="BI182" s="226">
        <f>IF(N182="nulová",J182,0)</f>
        <v>0</v>
      </c>
      <c r="BJ182" s="19" t="s">
        <v>79</v>
      </c>
      <c r="BK182" s="226">
        <f>ROUND(I182*H182,2)</f>
        <v>0</v>
      </c>
      <c r="BL182" s="19" t="s">
        <v>159</v>
      </c>
      <c r="BM182" s="225" t="s">
        <v>835</v>
      </c>
    </row>
    <row r="183" s="2" customFormat="1" ht="16.5" customHeight="1">
      <c r="A183" s="40"/>
      <c r="B183" s="41"/>
      <c r="C183" s="265" t="s">
        <v>330</v>
      </c>
      <c r="D183" s="265" t="s">
        <v>298</v>
      </c>
      <c r="E183" s="266" t="s">
        <v>836</v>
      </c>
      <c r="F183" s="267" t="s">
        <v>837</v>
      </c>
      <c r="G183" s="268" t="s">
        <v>157</v>
      </c>
      <c r="H183" s="269">
        <v>9</v>
      </c>
      <c r="I183" s="270"/>
      <c r="J183" s="271">
        <f>ROUND(I183*H183,2)</f>
        <v>0</v>
      </c>
      <c r="K183" s="267" t="s">
        <v>158</v>
      </c>
      <c r="L183" s="272"/>
      <c r="M183" s="273" t="s">
        <v>19</v>
      </c>
      <c r="N183" s="274" t="s">
        <v>43</v>
      </c>
      <c r="O183" s="86"/>
      <c r="P183" s="223">
        <f>O183*H183</f>
        <v>0</v>
      </c>
      <c r="Q183" s="223">
        <v>0.00069999999999999999</v>
      </c>
      <c r="R183" s="223">
        <f>Q183*H183</f>
        <v>0.0063</v>
      </c>
      <c r="S183" s="223">
        <v>0</v>
      </c>
      <c r="T183" s="224">
        <f>S183*H183</f>
        <v>0</v>
      </c>
      <c r="U183" s="40"/>
      <c r="V183" s="40"/>
      <c r="W183" s="40"/>
      <c r="X183" s="40"/>
      <c r="Y183" s="40"/>
      <c r="Z183" s="40"/>
      <c r="AA183" s="40"/>
      <c r="AB183" s="40"/>
      <c r="AC183" s="40"/>
      <c r="AD183" s="40"/>
      <c r="AE183" s="40"/>
      <c r="AR183" s="225" t="s">
        <v>199</v>
      </c>
      <c r="AT183" s="225" t="s">
        <v>298</v>
      </c>
      <c r="AU183" s="225" t="s">
        <v>81</v>
      </c>
      <c r="AY183" s="19" t="s">
        <v>152</v>
      </c>
      <c r="BE183" s="226">
        <f>IF(N183="základní",J183,0)</f>
        <v>0</v>
      </c>
      <c r="BF183" s="226">
        <f>IF(N183="snížená",J183,0)</f>
        <v>0</v>
      </c>
      <c r="BG183" s="226">
        <f>IF(N183="zákl. přenesená",J183,0)</f>
        <v>0</v>
      </c>
      <c r="BH183" s="226">
        <f>IF(N183="sníž. přenesená",J183,0)</f>
        <v>0</v>
      </c>
      <c r="BI183" s="226">
        <f>IF(N183="nulová",J183,0)</f>
        <v>0</v>
      </c>
      <c r="BJ183" s="19" t="s">
        <v>79</v>
      </c>
      <c r="BK183" s="226">
        <f>ROUND(I183*H183,2)</f>
        <v>0</v>
      </c>
      <c r="BL183" s="19" t="s">
        <v>159</v>
      </c>
      <c r="BM183" s="225" t="s">
        <v>838</v>
      </c>
    </row>
    <row r="184" s="2" customFormat="1" ht="24.15" customHeight="1">
      <c r="A184" s="40"/>
      <c r="B184" s="41"/>
      <c r="C184" s="214" t="s">
        <v>334</v>
      </c>
      <c r="D184" s="214" t="s">
        <v>154</v>
      </c>
      <c r="E184" s="215" t="s">
        <v>1327</v>
      </c>
      <c r="F184" s="216" t="s">
        <v>1328</v>
      </c>
      <c r="G184" s="217" t="s">
        <v>157</v>
      </c>
      <c r="H184" s="218">
        <v>6</v>
      </c>
      <c r="I184" s="219"/>
      <c r="J184" s="220">
        <f>ROUND(I184*H184,2)</f>
        <v>0</v>
      </c>
      <c r="K184" s="216" t="s">
        <v>158</v>
      </c>
      <c r="L184" s="46"/>
      <c r="M184" s="221" t="s">
        <v>19</v>
      </c>
      <c r="N184" s="222" t="s">
        <v>43</v>
      </c>
      <c r="O184" s="86"/>
      <c r="P184" s="223">
        <f>O184*H184</f>
        <v>0</v>
      </c>
      <c r="Q184" s="223">
        <v>0</v>
      </c>
      <c r="R184" s="223">
        <f>Q184*H184</f>
        <v>0</v>
      </c>
      <c r="S184" s="223">
        <v>0</v>
      </c>
      <c r="T184" s="224">
        <f>S184*H184</f>
        <v>0</v>
      </c>
      <c r="U184" s="40"/>
      <c r="V184" s="40"/>
      <c r="W184" s="40"/>
      <c r="X184" s="40"/>
      <c r="Y184" s="40"/>
      <c r="Z184" s="40"/>
      <c r="AA184" s="40"/>
      <c r="AB184" s="40"/>
      <c r="AC184" s="40"/>
      <c r="AD184" s="40"/>
      <c r="AE184" s="40"/>
      <c r="AR184" s="225" t="s">
        <v>159</v>
      </c>
      <c r="AT184" s="225" t="s">
        <v>154</v>
      </c>
      <c r="AU184" s="225" t="s">
        <v>81</v>
      </c>
      <c r="AY184" s="19" t="s">
        <v>152</v>
      </c>
      <c r="BE184" s="226">
        <f>IF(N184="základní",J184,0)</f>
        <v>0</v>
      </c>
      <c r="BF184" s="226">
        <f>IF(N184="snížená",J184,0)</f>
        <v>0</v>
      </c>
      <c r="BG184" s="226">
        <f>IF(N184="zákl. přenesená",J184,0)</f>
        <v>0</v>
      </c>
      <c r="BH184" s="226">
        <f>IF(N184="sníž. přenesená",J184,0)</f>
        <v>0</v>
      </c>
      <c r="BI184" s="226">
        <f>IF(N184="nulová",J184,0)</f>
        <v>0</v>
      </c>
      <c r="BJ184" s="19" t="s">
        <v>79</v>
      </c>
      <c r="BK184" s="226">
        <f>ROUND(I184*H184,2)</f>
        <v>0</v>
      </c>
      <c r="BL184" s="19" t="s">
        <v>159</v>
      </c>
      <c r="BM184" s="225" t="s">
        <v>1503</v>
      </c>
    </row>
    <row r="185" s="2" customFormat="1">
      <c r="A185" s="40"/>
      <c r="B185" s="41"/>
      <c r="C185" s="42"/>
      <c r="D185" s="227" t="s">
        <v>161</v>
      </c>
      <c r="E185" s="42"/>
      <c r="F185" s="228" t="s">
        <v>1330</v>
      </c>
      <c r="G185" s="42"/>
      <c r="H185" s="42"/>
      <c r="I185" s="229"/>
      <c r="J185" s="42"/>
      <c r="K185" s="42"/>
      <c r="L185" s="46"/>
      <c r="M185" s="230"/>
      <c r="N185" s="231"/>
      <c r="O185" s="86"/>
      <c r="P185" s="86"/>
      <c r="Q185" s="86"/>
      <c r="R185" s="86"/>
      <c r="S185" s="86"/>
      <c r="T185" s="87"/>
      <c r="U185" s="40"/>
      <c r="V185" s="40"/>
      <c r="W185" s="40"/>
      <c r="X185" s="40"/>
      <c r="Y185" s="40"/>
      <c r="Z185" s="40"/>
      <c r="AA185" s="40"/>
      <c r="AB185" s="40"/>
      <c r="AC185" s="40"/>
      <c r="AD185" s="40"/>
      <c r="AE185" s="40"/>
      <c r="AT185" s="19" t="s">
        <v>161</v>
      </c>
      <c r="AU185" s="19" t="s">
        <v>81</v>
      </c>
    </row>
    <row r="186" s="2" customFormat="1" ht="16.5" customHeight="1">
      <c r="A186" s="40"/>
      <c r="B186" s="41"/>
      <c r="C186" s="265" t="s">
        <v>338</v>
      </c>
      <c r="D186" s="265" t="s">
        <v>298</v>
      </c>
      <c r="E186" s="266" t="s">
        <v>1331</v>
      </c>
      <c r="F186" s="267" t="s">
        <v>1332</v>
      </c>
      <c r="G186" s="268" t="s">
        <v>157</v>
      </c>
      <c r="H186" s="269">
        <v>1</v>
      </c>
      <c r="I186" s="270"/>
      <c r="J186" s="271">
        <f>ROUND(I186*H186,2)</f>
        <v>0</v>
      </c>
      <c r="K186" s="267" t="s">
        <v>158</v>
      </c>
      <c r="L186" s="272"/>
      <c r="M186" s="273" t="s">
        <v>19</v>
      </c>
      <c r="N186" s="274" t="s">
        <v>43</v>
      </c>
      <c r="O186" s="86"/>
      <c r="P186" s="223">
        <f>O186*H186</f>
        <v>0</v>
      </c>
      <c r="Q186" s="223">
        <v>0.0053</v>
      </c>
      <c r="R186" s="223">
        <f>Q186*H186</f>
        <v>0.0053</v>
      </c>
      <c r="S186" s="223">
        <v>0</v>
      </c>
      <c r="T186" s="224">
        <f>S186*H186</f>
        <v>0</v>
      </c>
      <c r="U186" s="40"/>
      <c r="V186" s="40"/>
      <c r="W186" s="40"/>
      <c r="X186" s="40"/>
      <c r="Y186" s="40"/>
      <c r="Z186" s="40"/>
      <c r="AA186" s="40"/>
      <c r="AB186" s="40"/>
      <c r="AC186" s="40"/>
      <c r="AD186" s="40"/>
      <c r="AE186" s="40"/>
      <c r="AR186" s="225" t="s">
        <v>199</v>
      </c>
      <c r="AT186" s="225" t="s">
        <v>298</v>
      </c>
      <c r="AU186" s="225" t="s">
        <v>81</v>
      </c>
      <c r="AY186" s="19" t="s">
        <v>152</v>
      </c>
      <c r="BE186" s="226">
        <f>IF(N186="základní",J186,0)</f>
        <v>0</v>
      </c>
      <c r="BF186" s="226">
        <f>IF(N186="snížená",J186,0)</f>
        <v>0</v>
      </c>
      <c r="BG186" s="226">
        <f>IF(N186="zákl. přenesená",J186,0)</f>
        <v>0</v>
      </c>
      <c r="BH186" s="226">
        <f>IF(N186="sníž. přenesená",J186,0)</f>
        <v>0</v>
      </c>
      <c r="BI186" s="226">
        <f>IF(N186="nulová",J186,0)</f>
        <v>0</v>
      </c>
      <c r="BJ186" s="19" t="s">
        <v>79</v>
      </c>
      <c r="BK186" s="226">
        <f>ROUND(I186*H186,2)</f>
        <v>0</v>
      </c>
      <c r="BL186" s="19" t="s">
        <v>159</v>
      </c>
      <c r="BM186" s="225" t="s">
        <v>1504</v>
      </c>
    </row>
    <row r="187" s="2" customFormat="1" ht="16.5" customHeight="1">
      <c r="A187" s="40"/>
      <c r="B187" s="41"/>
      <c r="C187" s="265" t="s">
        <v>342</v>
      </c>
      <c r="D187" s="265" t="s">
        <v>298</v>
      </c>
      <c r="E187" s="266" t="s">
        <v>1334</v>
      </c>
      <c r="F187" s="267" t="s">
        <v>1335</v>
      </c>
      <c r="G187" s="268" t="s">
        <v>157</v>
      </c>
      <c r="H187" s="269">
        <v>5</v>
      </c>
      <c r="I187" s="270"/>
      <c r="J187" s="271">
        <f>ROUND(I187*H187,2)</f>
        <v>0</v>
      </c>
      <c r="K187" s="267" t="s">
        <v>158</v>
      </c>
      <c r="L187" s="272"/>
      <c r="M187" s="273" t="s">
        <v>19</v>
      </c>
      <c r="N187" s="274" t="s">
        <v>43</v>
      </c>
      <c r="O187" s="86"/>
      <c r="P187" s="223">
        <f>O187*H187</f>
        <v>0</v>
      </c>
      <c r="Q187" s="223">
        <v>0.0050000000000000001</v>
      </c>
      <c r="R187" s="223">
        <f>Q187*H187</f>
        <v>0.025000000000000001</v>
      </c>
      <c r="S187" s="223">
        <v>0</v>
      </c>
      <c r="T187" s="224">
        <f>S187*H187</f>
        <v>0</v>
      </c>
      <c r="U187" s="40"/>
      <c r="V187" s="40"/>
      <c r="W187" s="40"/>
      <c r="X187" s="40"/>
      <c r="Y187" s="40"/>
      <c r="Z187" s="40"/>
      <c r="AA187" s="40"/>
      <c r="AB187" s="40"/>
      <c r="AC187" s="40"/>
      <c r="AD187" s="40"/>
      <c r="AE187" s="40"/>
      <c r="AR187" s="225" t="s">
        <v>199</v>
      </c>
      <c r="AT187" s="225" t="s">
        <v>298</v>
      </c>
      <c r="AU187" s="225" t="s">
        <v>81</v>
      </c>
      <c r="AY187" s="19" t="s">
        <v>152</v>
      </c>
      <c r="BE187" s="226">
        <f>IF(N187="základní",J187,0)</f>
        <v>0</v>
      </c>
      <c r="BF187" s="226">
        <f>IF(N187="snížená",J187,0)</f>
        <v>0</v>
      </c>
      <c r="BG187" s="226">
        <f>IF(N187="zákl. přenesená",J187,0)</f>
        <v>0</v>
      </c>
      <c r="BH187" s="226">
        <f>IF(N187="sníž. přenesená",J187,0)</f>
        <v>0</v>
      </c>
      <c r="BI187" s="226">
        <f>IF(N187="nulová",J187,0)</f>
        <v>0</v>
      </c>
      <c r="BJ187" s="19" t="s">
        <v>79</v>
      </c>
      <c r="BK187" s="226">
        <f>ROUND(I187*H187,2)</f>
        <v>0</v>
      </c>
      <c r="BL187" s="19" t="s">
        <v>159</v>
      </c>
      <c r="BM187" s="225" t="s">
        <v>1505</v>
      </c>
    </row>
    <row r="188" s="2" customFormat="1" ht="24.15" customHeight="1">
      <c r="A188" s="40"/>
      <c r="B188" s="41"/>
      <c r="C188" s="214" t="s">
        <v>347</v>
      </c>
      <c r="D188" s="214" t="s">
        <v>154</v>
      </c>
      <c r="E188" s="215" t="s">
        <v>839</v>
      </c>
      <c r="F188" s="216" t="s">
        <v>840</v>
      </c>
      <c r="G188" s="217" t="s">
        <v>157</v>
      </c>
      <c r="H188" s="218">
        <v>6</v>
      </c>
      <c r="I188" s="219"/>
      <c r="J188" s="220">
        <f>ROUND(I188*H188,2)</f>
        <v>0</v>
      </c>
      <c r="K188" s="216" t="s">
        <v>158</v>
      </c>
      <c r="L188" s="46"/>
      <c r="M188" s="221" t="s">
        <v>19</v>
      </c>
      <c r="N188" s="222" t="s">
        <v>43</v>
      </c>
      <c r="O188" s="86"/>
      <c r="P188" s="223">
        <f>O188*H188</f>
        <v>0</v>
      </c>
      <c r="Q188" s="223">
        <v>0</v>
      </c>
      <c r="R188" s="223">
        <f>Q188*H188</f>
        <v>0</v>
      </c>
      <c r="S188" s="223">
        <v>0</v>
      </c>
      <c r="T188" s="224">
        <f>S188*H188</f>
        <v>0</v>
      </c>
      <c r="U188" s="40"/>
      <c r="V188" s="40"/>
      <c r="W188" s="40"/>
      <c r="X188" s="40"/>
      <c r="Y188" s="40"/>
      <c r="Z188" s="40"/>
      <c r="AA188" s="40"/>
      <c r="AB188" s="40"/>
      <c r="AC188" s="40"/>
      <c r="AD188" s="40"/>
      <c r="AE188" s="40"/>
      <c r="AR188" s="225" t="s">
        <v>159</v>
      </c>
      <c r="AT188" s="225" t="s">
        <v>154</v>
      </c>
      <c r="AU188" s="225" t="s">
        <v>81</v>
      </c>
      <c r="AY188" s="19" t="s">
        <v>152</v>
      </c>
      <c r="BE188" s="226">
        <f>IF(N188="základní",J188,0)</f>
        <v>0</v>
      </c>
      <c r="BF188" s="226">
        <f>IF(N188="snížená",J188,0)</f>
        <v>0</v>
      </c>
      <c r="BG188" s="226">
        <f>IF(N188="zákl. přenesená",J188,0)</f>
        <v>0</v>
      </c>
      <c r="BH188" s="226">
        <f>IF(N188="sníž. přenesená",J188,0)</f>
        <v>0</v>
      </c>
      <c r="BI188" s="226">
        <f>IF(N188="nulová",J188,0)</f>
        <v>0</v>
      </c>
      <c r="BJ188" s="19" t="s">
        <v>79</v>
      </c>
      <c r="BK188" s="226">
        <f>ROUND(I188*H188,2)</f>
        <v>0</v>
      </c>
      <c r="BL188" s="19" t="s">
        <v>159</v>
      </c>
      <c r="BM188" s="225" t="s">
        <v>841</v>
      </c>
    </row>
    <row r="189" s="2" customFormat="1">
      <c r="A189" s="40"/>
      <c r="B189" s="41"/>
      <c r="C189" s="42"/>
      <c r="D189" s="227" t="s">
        <v>161</v>
      </c>
      <c r="E189" s="42"/>
      <c r="F189" s="228" t="s">
        <v>842</v>
      </c>
      <c r="G189" s="42"/>
      <c r="H189" s="42"/>
      <c r="I189" s="229"/>
      <c r="J189" s="42"/>
      <c r="K189" s="42"/>
      <c r="L189" s="46"/>
      <c r="M189" s="230"/>
      <c r="N189" s="231"/>
      <c r="O189" s="86"/>
      <c r="P189" s="86"/>
      <c r="Q189" s="86"/>
      <c r="R189" s="86"/>
      <c r="S189" s="86"/>
      <c r="T189" s="87"/>
      <c r="U189" s="40"/>
      <c r="V189" s="40"/>
      <c r="W189" s="40"/>
      <c r="X189" s="40"/>
      <c r="Y189" s="40"/>
      <c r="Z189" s="40"/>
      <c r="AA189" s="40"/>
      <c r="AB189" s="40"/>
      <c r="AC189" s="40"/>
      <c r="AD189" s="40"/>
      <c r="AE189" s="40"/>
      <c r="AT189" s="19" t="s">
        <v>161</v>
      </c>
      <c r="AU189" s="19" t="s">
        <v>81</v>
      </c>
    </row>
    <row r="190" s="2" customFormat="1" ht="16.5" customHeight="1">
      <c r="A190" s="40"/>
      <c r="B190" s="41"/>
      <c r="C190" s="265" t="s">
        <v>352</v>
      </c>
      <c r="D190" s="265" t="s">
        <v>298</v>
      </c>
      <c r="E190" s="266" t="s">
        <v>843</v>
      </c>
      <c r="F190" s="267" t="s">
        <v>844</v>
      </c>
      <c r="G190" s="268" t="s">
        <v>157</v>
      </c>
      <c r="H190" s="269">
        <v>4</v>
      </c>
      <c r="I190" s="270"/>
      <c r="J190" s="271">
        <f>ROUND(I190*H190,2)</f>
        <v>0</v>
      </c>
      <c r="K190" s="267" t="s">
        <v>158</v>
      </c>
      <c r="L190" s="272"/>
      <c r="M190" s="273" t="s">
        <v>19</v>
      </c>
      <c r="N190" s="274" t="s">
        <v>43</v>
      </c>
      <c r="O190" s="86"/>
      <c r="P190" s="223">
        <f>O190*H190</f>
        <v>0</v>
      </c>
      <c r="Q190" s="223">
        <v>0.0088000000000000005</v>
      </c>
      <c r="R190" s="223">
        <f>Q190*H190</f>
        <v>0.035200000000000002</v>
      </c>
      <c r="S190" s="223">
        <v>0</v>
      </c>
      <c r="T190" s="224">
        <f>S190*H190</f>
        <v>0</v>
      </c>
      <c r="U190" s="40"/>
      <c r="V190" s="40"/>
      <c r="W190" s="40"/>
      <c r="X190" s="40"/>
      <c r="Y190" s="40"/>
      <c r="Z190" s="40"/>
      <c r="AA190" s="40"/>
      <c r="AB190" s="40"/>
      <c r="AC190" s="40"/>
      <c r="AD190" s="40"/>
      <c r="AE190" s="40"/>
      <c r="AR190" s="225" t="s">
        <v>199</v>
      </c>
      <c r="AT190" s="225" t="s">
        <v>298</v>
      </c>
      <c r="AU190" s="225" t="s">
        <v>81</v>
      </c>
      <c r="AY190" s="19" t="s">
        <v>152</v>
      </c>
      <c r="BE190" s="226">
        <f>IF(N190="základní",J190,0)</f>
        <v>0</v>
      </c>
      <c r="BF190" s="226">
        <f>IF(N190="snížená",J190,0)</f>
        <v>0</v>
      </c>
      <c r="BG190" s="226">
        <f>IF(N190="zákl. přenesená",J190,0)</f>
        <v>0</v>
      </c>
      <c r="BH190" s="226">
        <f>IF(N190="sníž. přenesená",J190,0)</f>
        <v>0</v>
      </c>
      <c r="BI190" s="226">
        <f>IF(N190="nulová",J190,0)</f>
        <v>0</v>
      </c>
      <c r="BJ190" s="19" t="s">
        <v>79</v>
      </c>
      <c r="BK190" s="226">
        <f>ROUND(I190*H190,2)</f>
        <v>0</v>
      </c>
      <c r="BL190" s="19" t="s">
        <v>159</v>
      </c>
      <c r="BM190" s="225" t="s">
        <v>845</v>
      </c>
    </row>
    <row r="191" s="2" customFormat="1" ht="16.5" customHeight="1">
      <c r="A191" s="40"/>
      <c r="B191" s="41"/>
      <c r="C191" s="265" t="s">
        <v>219</v>
      </c>
      <c r="D191" s="265" t="s">
        <v>298</v>
      </c>
      <c r="E191" s="266" t="s">
        <v>846</v>
      </c>
      <c r="F191" s="267" t="s">
        <v>847</v>
      </c>
      <c r="G191" s="268" t="s">
        <v>157</v>
      </c>
      <c r="H191" s="269">
        <v>2</v>
      </c>
      <c r="I191" s="270"/>
      <c r="J191" s="271">
        <f>ROUND(I191*H191,2)</f>
        <v>0</v>
      </c>
      <c r="K191" s="267" t="s">
        <v>158</v>
      </c>
      <c r="L191" s="272"/>
      <c r="M191" s="273" t="s">
        <v>19</v>
      </c>
      <c r="N191" s="274" t="s">
        <v>43</v>
      </c>
      <c r="O191" s="86"/>
      <c r="P191" s="223">
        <f>O191*H191</f>
        <v>0</v>
      </c>
      <c r="Q191" s="223">
        <v>0.0091999999999999998</v>
      </c>
      <c r="R191" s="223">
        <f>Q191*H191</f>
        <v>0.0184</v>
      </c>
      <c r="S191" s="223">
        <v>0</v>
      </c>
      <c r="T191" s="224">
        <f>S191*H191</f>
        <v>0</v>
      </c>
      <c r="U191" s="40"/>
      <c r="V191" s="40"/>
      <c r="W191" s="40"/>
      <c r="X191" s="40"/>
      <c r="Y191" s="40"/>
      <c r="Z191" s="40"/>
      <c r="AA191" s="40"/>
      <c r="AB191" s="40"/>
      <c r="AC191" s="40"/>
      <c r="AD191" s="40"/>
      <c r="AE191" s="40"/>
      <c r="AR191" s="225" t="s">
        <v>199</v>
      </c>
      <c r="AT191" s="225" t="s">
        <v>298</v>
      </c>
      <c r="AU191" s="225" t="s">
        <v>81</v>
      </c>
      <c r="AY191" s="19" t="s">
        <v>152</v>
      </c>
      <c r="BE191" s="226">
        <f>IF(N191="základní",J191,0)</f>
        <v>0</v>
      </c>
      <c r="BF191" s="226">
        <f>IF(N191="snížená",J191,0)</f>
        <v>0</v>
      </c>
      <c r="BG191" s="226">
        <f>IF(N191="zákl. přenesená",J191,0)</f>
        <v>0</v>
      </c>
      <c r="BH191" s="226">
        <f>IF(N191="sníž. přenesená",J191,0)</f>
        <v>0</v>
      </c>
      <c r="BI191" s="226">
        <f>IF(N191="nulová",J191,0)</f>
        <v>0</v>
      </c>
      <c r="BJ191" s="19" t="s">
        <v>79</v>
      </c>
      <c r="BK191" s="226">
        <f>ROUND(I191*H191,2)</f>
        <v>0</v>
      </c>
      <c r="BL191" s="19" t="s">
        <v>159</v>
      </c>
      <c r="BM191" s="225" t="s">
        <v>848</v>
      </c>
    </row>
    <row r="192" s="2" customFormat="1" ht="16.5" customHeight="1">
      <c r="A192" s="40"/>
      <c r="B192" s="41"/>
      <c r="C192" s="214" t="s">
        <v>360</v>
      </c>
      <c r="D192" s="214" t="s">
        <v>154</v>
      </c>
      <c r="E192" s="215" t="s">
        <v>849</v>
      </c>
      <c r="F192" s="216" t="s">
        <v>850</v>
      </c>
      <c r="G192" s="217" t="s">
        <v>227</v>
      </c>
      <c r="H192" s="218">
        <v>57.799999999999997</v>
      </c>
      <c r="I192" s="219"/>
      <c r="J192" s="220">
        <f>ROUND(I192*H192,2)</f>
        <v>0</v>
      </c>
      <c r="K192" s="216" t="s">
        <v>158</v>
      </c>
      <c r="L192" s="46"/>
      <c r="M192" s="221" t="s">
        <v>19</v>
      </c>
      <c r="N192" s="222" t="s">
        <v>43</v>
      </c>
      <c r="O192" s="86"/>
      <c r="P192" s="223">
        <f>O192*H192</f>
        <v>0</v>
      </c>
      <c r="Q192" s="223">
        <v>0</v>
      </c>
      <c r="R192" s="223">
        <f>Q192*H192</f>
        <v>0</v>
      </c>
      <c r="S192" s="223">
        <v>0</v>
      </c>
      <c r="T192" s="224">
        <f>S192*H192</f>
        <v>0</v>
      </c>
      <c r="U192" s="40"/>
      <c r="V192" s="40"/>
      <c r="W192" s="40"/>
      <c r="X192" s="40"/>
      <c r="Y192" s="40"/>
      <c r="Z192" s="40"/>
      <c r="AA192" s="40"/>
      <c r="AB192" s="40"/>
      <c r="AC192" s="40"/>
      <c r="AD192" s="40"/>
      <c r="AE192" s="40"/>
      <c r="AR192" s="225" t="s">
        <v>159</v>
      </c>
      <c r="AT192" s="225" t="s">
        <v>154</v>
      </c>
      <c r="AU192" s="225" t="s">
        <v>81</v>
      </c>
      <c r="AY192" s="19" t="s">
        <v>152</v>
      </c>
      <c r="BE192" s="226">
        <f>IF(N192="základní",J192,0)</f>
        <v>0</v>
      </c>
      <c r="BF192" s="226">
        <f>IF(N192="snížená",J192,0)</f>
        <v>0</v>
      </c>
      <c r="BG192" s="226">
        <f>IF(N192="zákl. přenesená",J192,0)</f>
        <v>0</v>
      </c>
      <c r="BH192" s="226">
        <f>IF(N192="sníž. přenesená",J192,0)</f>
        <v>0</v>
      </c>
      <c r="BI192" s="226">
        <f>IF(N192="nulová",J192,0)</f>
        <v>0</v>
      </c>
      <c r="BJ192" s="19" t="s">
        <v>79</v>
      </c>
      <c r="BK192" s="226">
        <f>ROUND(I192*H192,2)</f>
        <v>0</v>
      </c>
      <c r="BL192" s="19" t="s">
        <v>159</v>
      </c>
      <c r="BM192" s="225" t="s">
        <v>851</v>
      </c>
    </row>
    <row r="193" s="2" customFormat="1">
      <c r="A193" s="40"/>
      <c r="B193" s="41"/>
      <c r="C193" s="42"/>
      <c r="D193" s="227" t="s">
        <v>161</v>
      </c>
      <c r="E193" s="42"/>
      <c r="F193" s="228" t="s">
        <v>852</v>
      </c>
      <c r="G193" s="42"/>
      <c r="H193" s="42"/>
      <c r="I193" s="229"/>
      <c r="J193" s="42"/>
      <c r="K193" s="42"/>
      <c r="L193" s="46"/>
      <c r="M193" s="230"/>
      <c r="N193" s="231"/>
      <c r="O193" s="86"/>
      <c r="P193" s="86"/>
      <c r="Q193" s="86"/>
      <c r="R193" s="86"/>
      <c r="S193" s="86"/>
      <c r="T193" s="87"/>
      <c r="U193" s="40"/>
      <c r="V193" s="40"/>
      <c r="W193" s="40"/>
      <c r="X193" s="40"/>
      <c r="Y193" s="40"/>
      <c r="Z193" s="40"/>
      <c r="AA193" s="40"/>
      <c r="AB193" s="40"/>
      <c r="AC193" s="40"/>
      <c r="AD193" s="40"/>
      <c r="AE193" s="40"/>
      <c r="AT193" s="19" t="s">
        <v>161</v>
      </c>
      <c r="AU193" s="19" t="s">
        <v>81</v>
      </c>
    </row>
    <row r="194" s="14" customFormat="1">
      <c r="A194" s="14"/>
      <c r="B194" s="243"/>
      <c r="C194" s="244"/>
      <c r="D194" s="234" t="s">
        <v>163</v>
      </c>
      <c r="E194" s="245" t="s">
        <v>19</v>
      </c>
      <c r="F194" s="246" t="s">
        <v>1506</v>
      </c>
      <c r="G194" s="244"/>
      <c r="H194" s="247">
        <v>57.799999999999997</v>
      </c>
      <c r="I194" s="248"/>
      <c r="J194" s="244"/>
      <c r="K194" s="244"/>
      <c r="L194" s="249"/>
      <c r="M194" s="250"/>
      <c r="N194" s="251"/>
      <c r="O194" s="251"/>
      <c r="P194" s="251"/>
      <c r="Q194" s="251"/>
      <c r="R194" s="251"/>
      <c r="S194" s="251"/>
      <c r="T194" s="252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T194" s="253" t="s">
        <v>163</v>
      </c>
      <c r="AU194" s="253" t="s">
        <v>81</v>
      </c>
      <c r="AV194" s="14" t="s">
        <v>81</v>
      </c>
      <c r="AW194" s="14" t="s">
        <v>33</v>
      </c>
      <c r="AX194" s="14" t="s">
        <v>79</v>
      </c>
      <c r="AY194" s="253" t="s">
        <v>152</v>
      </c>
    </row>
    <row r="195" s="2" customFormat="1" ht="16.5" customHeight="1">
      <c r="A195" s="40"/>
      <c r="B195" s="41"/>
      <c r="C195" s="214" t="s">
        <v>364</v>
      </c>
      <c r="D195" s="214" t="s">
        <v>154</v>
      </c>
      <c r="E195" s="215" t="s">
        <v>854</v>
      </c>
      <c r="F195" s="216" t="s">
        <v>855</v>
      </c>
      <c r="G195" s="217" t="s">
        <v>227</v>
      </c>
      <c r="H195" s="218">
        <v>105.90000000000001</v>
      </c>
      <c r="I195" s="219"/>
      <c r="J195" s="220">
        <f>ROUND(I195*H195,2)</f>
        <v>0</v>
      </c>
      <c r="K195" s="216" t="s">
        <v>158</v>
      </c>
      <c r="L195" s="46"/>
      <c r="M195" s="221" t="s">
        <v>19</v>
      </c>
      <c r="N195" s="222" t="s">
        <v>43</v>
      </c>
      <c r="O195" s="86"/>
      <c r="P195" s="223">
        <f>O195*H195</f>
        <v>0</v>
      </c>
      <c r="Q195" s="223">
        <v>0</v>
      </c>
      <c r="R195" s="223">
        <f>Q195*H195</f>
        <v>0</v>
      </c>
      <c r="S195" s="223">
        <v>0</v>
      </c>
      <c r="T195" s="224">
        <f>S195*H195</f>
        <v>0</v>
      </c>
      <c r="U195" s="40"/>
      <c r="V195" s="40"/>
      <c r="W195" s="40"/>
      <c r="X195" s="40"/>
      <c r="Y195" s="40"/>
      <c r="Z195" s="40"/>
      <c r="AA195" s="40"/>
      <c r="AB195" s="40"/>
      <c r="AC195" s="40"/>
      <c r="AD195" s="40"/>
      <c r="AE195" s="40"/>
      <c r="AR195" s="225" t="s">
        <v>159</v>
      </c>
      <c r="AT195" s="225" t="s">
        <v>154</v>
      </c>
      <c r="AU195" s="225" t="s">
        <v>81</v>
      </c>
      <c r="AY195" s="19" t="s">
        <v>152</v>
      </c>
      <c r="BE195" s="226">
        <f>IF(N195="základní",J195,0)</f>
        <v>0</v>
      </c>
      <c r="BF195" s="226">
        <f>IF(N195="snížená",J195,0)</f>
        <v>0</v>
      </c>
      <c r="BG195" s="226">
        <f>IF(N195="zákl. přenesená",J195,0)</f>
        <v>0</v>
      </c>
      <c r="BH195" s="226">
        <f>IF(N195="sníž. přenesená",J195,0)</f>
        <v>0</v>
      </c>
      <c r="BI195" s="226">
        <f>IF(N195="nulová",J195,0)</f>
        <v>0</v>
      </c>
      <c r="BJ195" s="19" t="s">
        <v>79</v>
      </c>
      <c r="BK195" s="226">
        <f>ROUND(I195*H195,2)</f>
        <v>0</v>
      </c>
      <c r="BL195" s="19" t="s">
        <v>159</v>
      </c>
      <c r="BM195" s="225" t="s">
        <v>856</v>
      </c>
    </row>
    <row r="196" s="2" customFormat="1">
      <c r="A196" s="40"/>
      <c r="B196" s="41"/>
      <c r="C196" s="42"/>
      <c r="D196" s="227" t="s">
        <v>161</v>
      </c>
      <c r="E196" s="42"/>
      <c r="F196" s="228" t="s">
        <v>857</v>
      </c>
      <c r="G196" s="42"/>
      <c r="H196" s="42"/>
      <c r="I196" s="229"/>
      <c r="J196" s="42"/>
      <c r="K196" s="42"/>
      <c r="L196" s="46"/>
      <c r="M196" s="230"/>
      <c r="N196" s="231"/>
      <c r="O196" s="86"/>
      <c r="P196" s="86"/>
      <c r="Q196" s="86"/>
      <c r="R196" s="86"/>
      <c r="S196" s="86"/>
      <c r="T196" s="87"/>
      <c r="U196" s="40"/>
      <c r="V196" s="40"/>
      <c r="W196" s="40"/>
      <c r="X196" s="40"/>
      <c r="Y196" s="40"/>
      <c r="Z196" s="40"/>
      <c r="AA196" s="40"/>
      <c r="AB196" s="40"/>
      <c r="AC196" s="40"/>
      <c r="AD196" s="40"/>
      <c r="AE196" s="40"/>
      <c r="AT196" s="19" t="s">
        <v>161</v>
      </c>
      <c r="AU196" s="19" t="s">
        <v>81</v>
      </c>
    </row>
    <row r="197" s="14" customFormat="1">
      <c r="A197" s="14"/>
      <c r="B197" s="243"/>
      <c r="C197" s="244"/>
      <c r="D197" s="234" t="s">
        <v>163</v>
      </c>
      <c r="E197" s="245" t="s">
        <v>19</v>
      </c>
      <c r="F197" s="246" t="s">
        <v>1507</v>
      </c>
      <c r="G197" s="244"/>
      <c r="H197" s="247">
        <v>105.90000000000001</v>
      </c>
      <c r="I197" s="248"/>
      <c r="J197" s="244"/>
      <c r="K197" s="244"/>
      <c r="L197" s="249"/>
      <c r="M197" s="250"/>
      <c r="N197" s="251"/>
      <c r="O197" s="251"/>
      <c r="P197" s="251"/>
      <c r="Q197" s="251"/>
      <c r="R197" s="251"/>
      <c r="S197" s="251"/>
      <c r="T197" s="252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T197" s="253" t="s">
        <v>163</v>
      </c>
      <c r="AU197" s="253" t="s">
        <v>81</v>
      </c>
      <c r="AV197" s="14" t="s">
        <v>81</v>
      </c>
      <c r="AW197" s="14" t="s">
        <v>33</v>
      </c>
      <c r="AX197" s="14" t="s">
        <v>79</v>
      </c>
      <c r="AY197" s="253" t="s">
        <v>152</v>
      </c>
    </row>
    <row r="198" s="2" customFormat="1" ht="16.5" customHeight="1">
      <c r="A198" s="40"/>
      <c r="B198" s="41"/>
      <c r="C198" s="214" t="s">
        <v>369</v>
      </c>
      <c r="D198" s="214" t="s">
        <v>154</v>
      </c>
      <c r="E198" s="215" t="s">
        <v>858</v>
      </c>
      <c r="F198" s="216" t="s">
        <v>859</v>
      </c>
      <c r="G198" s="217" t="s">
        <v>227</v>
      </c>
      <c r="H198" s="218">
        <v>163.69999999999999</v>
      </c>
      <c r="I198" s="219"/>
      <c r="J198" s="220">
        <f>ROUND(I198*H198,2)</f>
        <v>0</v>
      </c>
      <c r="K198" s="216" t="s">
        <v>158</v>
      </c>
      <c r="L198" s="46"/>
      <c r="M198" s="221" t="s">
        <v>19</v>
      </c>
      <c r="N198" s="222" t="s">
        <v>43</v>
      </c>
      <c r="O198" s="86"/>
      <c r="P198" s="223">
        <f>O198*H198</f>
        <v>0</v>
      </c>
      <c r="Q198" s="223">
        <v>6.9999999999999994E-05</v>
      </c>
      <c r="R198" s="223">
        <f>Q198*H198</f>
        <v>0.011458999999999999</v>
      </c>
      <c r="S198" s="223">
        <v>0</v>
      </c>
      <c r="T198" s="224">
        <f>S198*H198</f>
        <v>0</v>
      </c>
      <c r="U198" s="40"/>
      <c r="V198" s="40"/>
      <c r="W198" s="40"/>
      <c r="X198" s="40"/>
      <c r="Y198" s="40"/>
      <c r="Z198" s="40"/>
      <c r="AA198" s="40"/>
      <c r="AB198" s="40"/>
      <c r="AC198" s="40"/>
      <c r="AD198" s="40"/>
      <c r="AE198" s="40"/>
      <c r="AR198" s="225" t="s">
        <v>159</v>
      </c>
      <c r="AT198" s="225" t="s">
        <v>154</v>
      </c>
      <c r="AU198" s="225" t="s">
        <v>81</v>
      </c>
      <c r="AY198" s="19" t="s">
        <v>152</v>
      </c>
      <c r="BE198" s="226">
        <f>IF(N198="základní",J198,0)</f>
        <v>0</v>
      </c>
      <c r="BF198" s="226">
        <f>IF(N198="snížená",J198,0)</f>
        <v>0</v>
      </c>
      <c r="BG198" s="226">
        <f>IF(N198="zákl. přenesená",J198,0)</f>
        <v>0</v>
      </c>
      <c r="BH198" s="226">
        <f>IF(N198="sníž. přenesená",J198,0)</f>
        <v>0</v>
      </c>
      <c r="BI198" s="226">
        <f>IF(N198="nulová",J198,0)</f>
        <v>0</v>
      </c>
      <c r="BJ198" s="19" t="s">
        <v>79</v>
      </c>
      <c r="BK198" s="226">
        <f>ROUND(I198*H198,2)</f>
        <v>0</v>
      </c>
      <c r="BL198" s="19" t="s">
        <v>159</v>
      </c>
      <c r="BM198" s="225" t="s">
        <v>860</v>
      </c>
    </row>
    <row r="199" s="2" customFormat="1">
      <c r="A199" s="40"/>
      <c r="B199" s="41"/>
      <c r="C199" s="42"/>
      <c r="D199" s="227" t="s">
        <v>161</v>
      </c>
      <c r="E199" s="42"/>
      <c r="F199" s="228" t="s">
        <v>861</v>
      </c>
      <c r="G199" s="42"/>
      <c r="H199" s="42"/>
      <c r="I199" s="229"/>
      <c r="J199" s="42"/>
      <c r="K199" s="42"/>
      <c r="L199" s="46"/>
      <c r="M199" s="230"/>
      <c r="N199" s="231"/>
      <c r="O199" s="86"/>
      <c r="P199" s="86"/>
      <c r="Q199" s="86"/>
      <c r="R199" s="86"/>
      <c r="S199" s="86"/>
      <c r="T199" s="87"/>
      <c r="U199" s="40"/>
      <c r="V199" s="40"/>
      <c r="W199" s="40"/>
      <c r="X199" s="40"/>
      <c r="Y199" s="40"/>
      <c r="Z199" s="40"/>
      <c r="AA199" s="40"/>
      <c r="AB199" s="40"/>
      <c r="AC199" s="40"/>
      <c r="AD199" s="40"/>
      <c r="AE199" s="40"/>
      <c r="AT199" s="19" t="s">
        <v>161</v>
      </c>
      <c r="AU199" s="19" t="s">
        <v>81</v>
      </c>
    </row>
    <row r="200" s="14" customFormat="1">
      <c r="A200" s="14"/>
      <c r="B200" s="243"/>
      <c r="C200" s="244"/>
      <c r="D200" s="234" t="s">
        <v>163</v>
      </c>
      <c r="E200" s="245" t="s">
        <v>19</v>
      </c>
      <c r="F200" s="246" t="s">
        <v>1508</v>
      </c>
      <c r="G200" s="244"/>
      <c r="H200" s="247">
        <v>163.69999999999999</v>
      </c>
      <c r="I200" s="248"/>
      <c r="J200" s="244"/>
      <c r="K200" s="244"/>
      <c r="L200" s="249"/>
      <c r="M200" s="250"/>
      <c r="N200" s="251"/>
      <c r="O200" s="251"/>
      <c r="P200" s="251"/>
      <c r="Q200" s="251"/>
      <c r="R200" s="251"/>
      <c r="S200" s="251"/>
      <c r="T200" s="252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T200" s="253" t="s">
        <v>163</v>
      </c>
      <c r="AU200" s="253" t="s">
        <v>81</v>
      </c>
      <c r="AV200" s="14" t="s">
        <v>81</v>
      </c>
      <c r="AW200" s="14" t="s">
        <v>33</v>
      </c>
      <c r="AX200" s="14" t="s">
        <v>79</v>
      </c>
      <c r="AY200" s="253" t="s">
        <v>152</v>
      </c>
    </row>
    <row r="201" s="2" customFormat="1" ht="24.15" customHeight="1">
      <c r="A201" s="40"/>
      <c r="B201" s="41"/>
      <c r="C201" s="214" t="s">
        <v>373</v>
      </c>
      <c r="D201" s="214" t="s">
        <v>154</v>
      </c>
      <c r="E201" s="215" t="s">
        <v>1339</v>
      </c>
      <c r="F201" s="216" t="s">
        <v>1340</v>
      </c>
      <c r="G201" s="217" t="s">
        <v>157</v>
      </c>
      <c r="H201" s="218">
        <v>2</v>
      </c>
      <c r="I201" s="219"/>
      <c r="J201" s="220">
        <f>ROUND(I201*H201,2)</f>
        <v>0</v>
      </c>
      <c r="K201" s="216" t="s">
        <v>158</v>
      </c>
      <c r="L201" s="46"/>
      <c r="M201" s="221" t="s">
        <v>19</v>
      </c>
      <c r="N201" s="222" t="s">
        <v>43</v>
      </c>
      <c r="O201" s="86"/>
      <c r="P201" s="223">
        <f>O201*H201</f>
        <v>0</v>
      </c>
      <c r="Q201" s="223">
        <v>0.074370000000000006</v>
      </c>
      <c r="R201" s="223">
        <f>Q201*H201</f>
        <v>0.14874000000000001</v>
      </c>
      <c r="S201" s="223">
        <v>0</v>
      </c>
      <c r="T201" s="224">
        <f>S201*H201</f>
        <v>0</v>
      </c>
      <c r="U201" s="40"/>
      <c r="V201" s="40"/>
      <c r="W201" s="40"/>
      <c r="X201" s="40"/>
      <c r="Y201" s="40"/>
      <c r="Z201" s="40"/>
      <c r="AA201" s="40"/>
      <c r="AB201" s="40"/>
      <c r="AC201" s="40"/>
      <c r="AD201" s="40"/>
      <c r="AE201" s="40"/>
      <c r="AR201" s="225" t="s">
        <v>159</v>
      </c>
      <c r="AT201" s="225" t="s">
        <v>154</v>
      </c>
      <c r="AU201" s="225" t="s">
        <v>81</v>
      </c>
      <c r="AY201" s="19" t="s">
        <v>152</v>
      </c>
      <c r="BE201" s="226">
        <f>IF(N201="základní",J201,0)</f>
        <v>0</v>
      </c>
      <c r="BF201" s="226">
        <f>IF(N201="snížená",J201,0)</f>
        <v>0</v>
      </c>
      <c r="BG201" s="226">
        <f>IF(N201="zákl. přenesená",J201,0)</f>
        <v>0</v>
      </c>
      <c r="BH201" s="226">
        <f>IF(N201="sníž. přenesená",J201,0)</f>
        <v>0</v>
      </c>
      <c r="BI201" s="226">
        <f>IF(N201="nulová",J201,0)</f>
        <v>0</v>
      </c>
      <c r="BJ201" s="19" t="s">
        <v>79</v>
      </c>
      <c r="BK201" s="226">
        <f>ROUND(I201*H201,2)</f>
        <v>0</v>
      </c>
      <c r="BL201" s="19" t="s">
        <v>159</v>
      </c>
      <c r="BM201" s="225" t="s">
        <v>1509</v>
      </c>
    </row>
    <row r="202" s="2" customFormat="1">
      <c r="A202" s="40"/>
      <c r="B202" s="41"/>
      <c r="C202" s="42"/>
      <c r="D202" s="227" t="s">
        <v>161</v>
      </c>
      <c r="E202" s="42"/>
      <c r="F202" s="228" t="s">
        <v>1342</v>
      </c>
      <c r="G202" s="42"/>
      <c r="H202" s="42"/>
      <c r="I202" s="229"/>
      <c r="J202" s="42"/>
      <c r="K202" s="42"/>
      <c r="L202" s="46"/>
      <c r="M202" s="230"/>
      <c r="N202" s="231"/>
      <c r="O202" s="86"/>
      <c r="P202" s="86"/>
      <c r="Q202" s="86"/>
      <c r="R202" s="86"/>
      <c r="S202" s="86"/>
      <c r="T202" s="87"/>
      <c r="U202" s="40"/>
      <c r="V202" s="40"/>
      <c r="W202" s="40"/>
      <c r="X202" s="40"/>
      <c r="Y202" s="40"/>
      <c r="Z202" s="40"/>
      <c r="AA202" s="40"/>
      <c r="AB202" s="40"/>
      <c r="AC202" s="40"/>
      <c r="AD202" s="40"/>
      <c r="AE202" s="40"/>
      <c r="AT202" s="19" t="s">
        <v>161</v>
      </c>
      <c r="AU202" s="19" t="s">
        <v>81</v>
      </c>
    </row>
    <row r="203" s="2" customFormat="1" ht="24.15" customHeight="1">
      <c r="A203" s="40"/>
      <c r="B203" s="41"/>
      <c r="C203" s="214" t="s">
        <v>377</v>
      </c>
      <c r="D203" s="214" t="s">
        <v>154</v>
      </c>
      <c r="E203" s="215" t="s">
        <v>1343</v>
      </c>
      <c r="F203" s="216" t="s">
        <v>1344</v>
      </c>
      <c r="G203" s="217" t="s">
        <v>157</v>
      </c>
      <c r="H203" s="218">
        <v>2</v>
      </c>
      <c r="I203" s="219"/>
      <c r="J203" s="220">
        <f>ROUND(I203*H203,2)</f>
        <v>0</v>
      </c>
      <c r="K203" s="216" t="s">
        <v>158</v>
      </c>
      <c r="L203" s="46"/>
      <c r="M203" s="221" t="s">
        <v>19</v>
      </c>
      <c r="N203" s="222" t="s">
        <v>43</v>
      </c>
      <c r="O203" s="86"/>
      <c r="P203" s="223">
        <f>O203*H203</f>
        <v>0</v>
      </c>
      <c r="Q203" s="223">
        <v>0.026720000000000001</v>
      </c>
      <c r="R203" s="223">
        <f>Q203*H203</f>
        <v>0.053440000000000001</v>
      </c>
      <c r="S203" s="223">
        <v>0</v>
      </c>
      <c r="T203" s="224">
        <f>S203*H203</f>
        <v>0</v>
      </c>
      <c r="U203" s="40"/>
      <c r="V203" s="40"/>
      <c r="W203" s="40"/>
      <c r="X203" s="40"/>
      <c r="Y203" s="40"/>
      <c r="Z203" s="40"/>
      <c r="AA203" s="40"/>
      <c r="AB203" s="40"/>
      <c r="AC203" s="40"/>
      <c r="AD203" s="40"/>
      <c r="AE203" s="40"/>
      <c r="AR203" s="225" t="s">
        <v>159</v>
      </c>
      <c r="AT203" s="225" t="s">
        <v>154</v>
      </c>
      <c r="AU203" s="225" t="s">
        <v>81</v>
      </c>
      <c r="AY203" s="19" t="s">
        <v>152</v>
      </c>
      <c r="BE203" s="226">
        <f>IF(N203="základní",J203,0)</f>
        <v>0</v>
      </c>
      <c r="BF203" s="226">
        <f>IF(N203="snížená",J203,0)</f>
        <v>0</v>
      </c>
      <c r="BG203" s="226">
        <f>IF(N203="zákl. přenesená",J203,0)</f>
        <v>0</v>
      </c>
      <c r="BH203" s="226">
        <f>IF(N203="sníž. přenesená",J203,0)</f>
        <v>0</v>
      </c>
      <c r="BI203" s="226">
        <f>IF(N203="nulová",J203,0)</f>
        <v>0</v>
      </c>
      <c r="BJ203" s="19" t="s">
        <v>79</v>
      </c>
      <c r="BK203" s="226">
        <f>ROUND(I203*H203,2)</f>
        <v>0</v>
      </c>
      <c r="BL203" s="19" t="s">
        <v>159</v>
      </c>
      <c r="BM203" s="225" t="s">
        <v>1510</v>
      </c>
    </row>
    <row r="204" s="2" customFormat="1">
      <c r="A204" s="40"/>
      <c r="B204" s="41"/>
      <c r="C204" s="42"/>
      <c r="D204" s="227" t="s">
        <v>161</v>
      </c>
      <c r="E204" s="42"/>
      <c r="F204" s="228" t="s">
        <v>1346</v>
      </c>
      <c r="G204" s="42"/>
      <c r="H204" s="42"/>
      <c r="I204" s="229"/>
      <c r="J204" s="42"/>
      <c r="K204" s="42"/>
      <c r="L204" s="46"/>
      <c r="M204" s="230"/>
      <c r="N204" s="231"/>
      <c r="O204" s="86"/>
      <c r="P204" s="86"/>
      <c r="Q204" s="86"/>
      <c r="R204" s="86"/>
      <c r="S204" s="86"/>
      <c r="T204" s="87"/>
      <c r="U204" s="40"/>
      <c r="V204" s="40"/>
      <c r="W204" s="40"/>
      <c r="X204" s="40"/>
      <c r="Y204" s="40"/>
      <c r="Z204" s="40"/>
      <c r="AA204" s="40"/>
      <c r="AB204" s="40"/>
      <c r="AC204" s="40"/>
      <c r="AD204" s="40"/>
      <c r="AE204" s="40"/>
      <c r="AT204" s="19" t="s">
        <v>161</v>
      </c>
      <c r="AU204" s="19" t="s">
        <v>81</v>
      </c>
    </row>
    <row r="205" s="2" customFormat="1" ht="24.15" customHeight="1">
      <c r="A205" s="40"/>
      <c r="B205" s="41"/>
      <c r="C205" s="214" t="s">
        <v>381</v>
      </c>
      <c r="D205" s="214" t="s">
        <v>154</v>
      </c>
      <c r="E205" s="215" t="s">
        <v>1347</v>
      </c>
      <c r="F205" s="216" t="s">
        <v>1348</v>
      </c>
      <c r="G205" s="217" t="s">
        <v>157</v>
      </c>
      <c r="H205" s="218">
        <v>2</v>
      </c>
      <c r="I205" s="219"/>
      <c r="J205" s="220">
        <f>ROUND(I205*H205,2)</f>
        <v>0</v>
      </c>
      <c r="K205" s="216" t="s">
        <v>158</v>
      </c>
      <c r="L205" s="46"/>
      <c r="M205" s="221" t="s">
        <v>19</v>
      </c>
      <c r="N205" s="222" t="s">
        <v>43</v>
      </c>
      <c r="O205" s="86"/>
      <c r="P205" s="223">
        <f>O205*H205</f>
        <v>0</v>
      </c>
      <c r="Q205" s="223">
        <v>0</v>
      </c>
      <c r="R205" s="223">
        <f>Q205*H205</f>
        <v>0</v>
      </c>
      <c r="S205" s="223">
        <v>0</v>
      </c>
      <c r="T205" s="224">
        <f>S205*H205</f>
        <v>0</v>
      </c>
      <c r="U205" s="40"/>
      <c r="V205" s="40"/>
      <c r="W205" s="40"/>
      <c r="X205" s="40"/>
      <c r="Y205" s="40"/>
      <c r="Z205" s="40"/>
      <c r="AA205" s="40"/>
      <c r="AB205" s="40"/>
      <c r="AC205" s="40"/>
      <c r="AD205" s="40"/>
      <c r="AE205" s="40"/>
      <c r="AR205" s="225" t="s">
        <v>159</v>
      </c>
      <c r="AT205" s="225" t="s">
        <v>154</v>
      </c>
      <c r="AU205" s="225" t="s">
        <v>81</v>
      </c>
      <c r="AY205" s="19" t="s">
        <v>152</v>
      </c>
      <c r="BE205" s="226">
        <f>IF(N205="základní",J205,0)</f>
        <v>0</v>
      </c>
      <c r="BF205" s="226">
        <f>IF(N205="snížená",J205,0)</f>
        <v>0</v>
      </c>
      <c r="BG205" s="226">
        <f>IF(N205="zákl. přenesená",J205,0)</f>
        <v>0</v>
      </c>
      <c r="BH205" s="226">
        <f>IF(N205="sníž. přenesená",J205,0)</f>
        <v>0</v>
      </c>
      <c r="BI205" s="226">
        <f>IF(N205="nulová",J205,0)</f>
        <v>0</v>
      </c>
      <c r="BJ205" s="19" t="s">
        <v>79</v>
      </c>
      <c r="BK205" s="226">
        <f>ROUND(I205*H205,2)</f>
        <v>0</v>
      </c>
      <c r="BL205" s="19" t="s">
        <v>159</v>
      </c>
      <c r="BM205" s="225" t="s">
        <v>1511</v>
      </c>
    </row>
    <row r="206" s="2" customFormat="1">
      <c r="A206" s="40"/>
      <c r="B206" s="41"/>
      <c r="C206" s="42"/>
      <c r="D206" s="227" t="s">
        <v>161</v>
      </c>
      <c r="E206" s="42"/>
      <c r="F206" s="228" t="s">
        <v>1350</v>
      </c>
      <c r="G206" s="42"/>
      <c r="H206" s="42"/>
      <c r="I206" s="229"/>
      <c r="J206" s="42"/>
      <c r="K206" s="42"/>
      <c r="L206" s="46"/>
      <c r="M206" s="230"/>
      <c r="N206" s="231"/>
      <c r="O206" s="86"/>
      <c r="P206" s="86"/>
      <c r="Q206" s="86"/>
      <c r="R206" s="86"/>
      <c r="S206" s="86"/>
      <c r="T206" s="87"/>
      <c r="U206" s="40"/>
      <c r="V206" s="40"/>
      <c r="W206" s="40"/>
      <c r="X206" s="40"/>
      <c r="Y206" s="40"/>
      <c r="Z206" s="40"/>
      <c r="AA206" s="40"/>
      <c r="AB206" s="40"/>
      <c r="AC206" s="40"/>
      <c r="AD206" s="40"/>
      <c r="AE206" s="40"/>
      <c r="AT206" s="19" t="s">
        <v>161</v>
      </c>
      <c r="AU206" s="19" t="s">
        <v>81</v>
      </c>
    </row>
    <row r="207" s="2" customFormat="1" ht="24.15" customHeight="1">
      <c r="A207" s="40"/>
      <c r="B207" s="41"/>
      <c r="C207" s="214" t="s">
        <v>385</v>
      </c>
      <c r="D207" s="214" t="s">
        <v>154</v>
      </c>
      <c r="E207" s="215" t="s">
        <v>1351</v>
      </c>
      <c r="F207" s="216" t="s">
        <v>1352</v>
      </c>
      <c r="G207" s="217" t="s">
        <v>157</v>
      </c>
      <c r="H207" s="218">
        <v>2</v>
      </c>
      <c r="I207" s="219"/>
      <c r="J207" s="220">
        <f>ROUND(I207*H207,2)</f>
        <v>0</v>
      </c>
      <c r="K207" s="216" t="s">
        <v>158</v>
      </c>
      <c r="L207" s="46"/>
      <c r="M207" s="221" t="s">
        <v>19</v>
      </c>
      <c r="N207" s="222" t="s">
        <v>43</v>
      </c>
      <c r="O207" s="86"/>
      <c r="P207" s="223">
        <f>O207*H207</f>
        <v>0</v>
      </c>
      <c r="Q207" s="223">
        <v>0.054539999999999998</v>
      </c>
      <c r="R207" s="223">
        <f>Q207*H207</f>
        <v>0.10908</v>
      </c>
      <c r="S207" s="223">
        <v>0</v>
      </c>
      <c r="T207" s="224">
        <f>S207*H207</f>
        <v>0</v>
      </c>
      <c r="U207" s="40"/>
      <c r="V207" s="40"/>
      <c r="W207" s="40"/>
      <c r="X207" s="40"/>
      <c r="Y207" s="40"/>
      <c r="Z207" s="40"/>
      <c r="AA207" s="40"/>
      <c r="AB207" s="40"/>
      <c r="AC207" s="40"/>
      <c r="AD207" s="40"/>
      <c r="AE207" s="40"/>
      <c r="AR207" s="225" t="s">
        <v>159</v>
      </c>
      <c r="AT207" s="225" t="s">
        <v>154</v>
      </c>
      <c r="AU207" s="225" t="s">
        <v>81</v>
      </c>
      <c r="AY207" s="19" t="s">
        <v>152</v>
      </c>
      <c r="BE207" s="226">
        <f>IF(N207="základní",J207,0)</f>
        <v>0</v>
      </c>
      <c r="BF207" s="226">
        <f>IF(N207="snížená",J207,0)</f>
        <v>0</v>
      </c>
      <c r="BG207" s="226">
        <f>IF(N207="zákl. přenesená",J207,0)</f>
        <v>0</v>
      </c>
      <c r="BH207" s="226">
        <f>IF(N207="sníž. přenesená",J207,0)</f>
        <v>0</v>
      </c>
      <c r="BI207" s="226">
        <f>IF(N207="nulová",J207,0)</f>
        <v>0</v>
      </c>
      <c r="BJ207" s="19" t="s">
        <v>79</v>
      </c>
      <c r="BK207" s="226">
        <f>ROUND(I207*H207,2)</f>
        <v>0</v>
      </c>
      <c r="BL207" s="19" t="s">
        <v>159</v>
      </c>
      <c r="BM207" s="225" t="s">
        <v>1512</v>
      </c>
    </row>
    <row r="208" s="2" customFormat="1">
      <c r="A208" s="40"/>
      <c r="B208" s="41"/>
      <c r="C208" s="42"/>
      <c r="D208" s="227" t="s">
        <v>161</v>
      </c>
      <c r="E208" s="42"/>
      <c r="F208" s="228" t="s">
        <v>1354</v>
      </c>
      <c r="G208" s="42"/>
      <c r="H208" s="42"/>
      <c r="I208" s="229"/>
      <c r="J208" s="42"/>
      <c r="K208" s="42"/>
      <c r="L208" s="46"/>
      <c r="M208" s="230"/>
      <c r="N208" s="231"/>
      <c r="O208" s="86"/>
      <c r="P208" s="86"/>
      <c r="Q208" s="86"/>
      <c r="R208" s="86"/>
      <c r="S208" s="86"/>
      <c r="T208" s="87"/>
      <c r="U208" s="40"/>
      <c r="V208" s="40"/>
      <c r="W208" s="40"/>
      <c r="X208" s="40"/>
      <c r="Y208" s="40"/>
      <c r="Z208" s="40"/>
      <c r="AA208" s="40"/>
      <c r="AB208" s="40"/>
      <c r="AC208" s="40"/>
      <c r="AD208" s="40"/>
      <c r="AE208" s="40"/>
      <c r="AT208" s="19" t="s">
        <v>161</v>
      </c>
      <c r="AU208" s="19" t="s">
        <v>81</v>
      </c>
    </row>
    <row r="209" s="2" customFormat="1" ht="24.15" customHeight="1">
      <c r="A209" s="40"/>
      <c r="B209" s="41"/>
      <c r="C209" s="214" t="s">
        <v>389</v>
      </c>
      <c r="D209" s="214" t="s">
        <v>154</v>
      </c>
      <c r="E209" s="215" t="s">
        <v>863</v>
      </c>
      <c r="F209" s="216" t="s">
        <v>864</v>
      </c>
      <c r="G209" s="217" t="s">
        <v>157</v>
      </c>
      <c r="H209" s="218">
        <v>2</v>
      </c>
      <c r="I209" s="219"/>
      <c r="J209" s="220">
        <f>ROUND(I209*H209,2)</f>
        <v>0</v>
      </c>
      <c r="K209" s="216" t="s">
        <v>158</v>
      </c>
      <c r="L209" s="46"/>
      <c r="M209" s="221" t="s">
        <v>19</v>
      </c>
      <c r="N209" s="222" t="s">
        <v>43</v>
      </c>
      <c r="O209" s="86"/>
      <c r="P209" s="223">
        <f>O209*H209</f>
        <v>0</v>
      </c>
      <c r="Q209" s="223">
        <v>0.11045000000000001</v>
      </c>
      <c r="R209" s="223">
        <f>Q209*H209</f>
        <v>0.22090000000000001</v>
      </c>
      <c r="S209" s="223">
        <v>0</v>
      </c>
      <c r="T209" s="224">
        <f>S209*H209</f>
        <v>0</v>
      </c>
      <c r="U209" s="40"/>
      <c r="V209" s="40"/>
      <c r="W209" s="40"/>
      <c r="X209" s="40"/>
      <c r="Y209" s="40"/>
      <c r="Z209" s="40"/>
      <c r="AA209" s="40"/>
      <c r="AB209" s="40"/>
      <c r="AC209" s="40"/>
      <c r="AD209" s="40"/>
      <c r="AE209" s="40"/>
      <c r="AR209" s="225" t="s">
        <v>159</v>
      </c>
      <c r="AT209" s="225" t="s">
        <v>154</v>
      </c>
      <c r="AU209" s="225" t="s">
        <v>81</v>
      </c>
      <c r="AY209" s="19" t="s">
        <v>152</v>
      </c>
      <c r="BE209" s="226">
        <f>IF(N209="základní",J209,0)</f>
        <v>0</v>
      </c>
      <c r="BF209" s="226">
        <f>IF(N209="snížená",J209,0)</f>
        <v>0</v>
      </c>
      <c r="BG209" s="226">
        <f>IF(N209="zákl. přenesená",J209,0)</f>
        <v>0</v>
      </c>
      <c r="BH209" s="226">
        <f>IF(N209="sníž. přenesená",J209,0)</f>
        <v>0</v>
      </c>
      <c r="BI209" s="226">
        <f>IF(N209="nulová",J209,0)</f>
        <v>0</v>
      </c>
      <c r="BJ209" s="19" t="s">
        <v>79</v>
      </c>
      <c r="BK209" s="226">
        <f>ROUND(I209*H209,2)</f>
        <v>0</v>
      </c>
      <c r="BL209" s="19" t="s">
        <v>159</v>
      </c>
      <c r="BM209" s="225" t="s">
        <v>865</v>
      </c>
    </row>
    <row r="210" s="2" customFormat="1">
      <c r="A210" s="40"/>
      <c r="B210" s="41"/>
      <c r="C210" s="42"/>
      <c r="D210" s="227" t="s">
        <v>161</v>
      </c>
      <c r="E210" s="42"/>
      <c r="F210" s="228" t="s">
        <v>866</v>
      </c>
      <c r="G210" s="42"/>
      <c r="H210" s="42"/>
      <c r="I210" s="229"/>
      <c r="J210" s="42"/>
      <c r="K210" s="42"/>
      <c r="L210" s="46"/>
      <c r="M210" s="230"/>
      <c r="N210" s="231"/>
      <c r="O210" s="86"/>
      <c r="P210" s="86"/>
      <c r="Q210" s="86"/>
      <c r="R210" s="86"/>
      <c r="S210" s="86"/>
      <c r="T210" s="87"/>
      <c r="U210" s="40"/>
      <c r="V210" s="40"/>
      <c r="W210" s="40"/>
      <c r="X210" s="40"/>
      <c r="Y210" s="40"/>
      <c r="Z210" s="40"/>
      <c r="AA210" s="40"/>
      <c r="AB210" s="40"/>
      <c r="AC210" s="40"/>
      <c r="AD210" s="40"/>
      <c r="AE210" s="40"/>
      <c r="AT210" s="19" t="s">
        <v>161</v>
      </c>
      <c r="AU210" s="19" t="s">
        <v>81</v>
      </c>
    </row>
    <row r="211" s="2" customFormat="1" ht="24.15" customHeight="1">
      <c r="A211" s="40"/>
      <c r="B211" s="41"/>
      <c r="C211" s="214" t="s">
        <v>393</v>
      </c>
      <c r="D211" s="214" t="s">
        <v>154</v>
      </c>
      <c r="E211" s="215" t="s">
        <v>867</v>
      </c>
      <c r="F211" s="216" t="s">
        <v>868</v>
      </c>
      <c r="G211" s="217" t="s">
        <v>157</v>
      </c>
      <c r="H211" s="218">
        <v>2</v>
      </c>
      <c r="I211" s="219"/>
      <c r="J211" s="220">
        <f>ROUND(I211*H211,2)</f>
        <v>0</v>
      </c>
      <c r="K211" s="216" t="s">
        <v>158</v>
      </c>
      <c r="L211" s="46"/>
      <c r="M211" s="221" t="s">
        <v>19</v>
      </c>
      <c r="N211" s="222" t="s">
        <v>43</v>
      </c>
      <c r="O211" s="86"/>
      <c r="P211" s="223">
        <f>O211*H211</f>
        <v>0</v>
      </c>
      <c r="Q211" s="223">
        <v>0.03637</v>
      </c>
      <c r="R211" s="223">
        <f>Q211*H211</f>
        <v>0.072739999999999999</v>
      </c>
      <c r="S211" s="223">
        <v>0</v>
      </c>
      <c r="T211" s="224">
        <f>S211*H211</f>
        <v>0</v>
      </c>
      <c r="U211" s="40"/>
      <c r="V211" s="40"/>
      <c r="W211" s="40"/>
      <c r="X211" s="40"/>
      <c r="Y211" s="40"/>
      <c r="Z211" s="40"/>
      <c r="AA211" s="40"/>
      <c r="AB211" s="40"/>
      <c r="AC211" s="40"/>
      <c r="AD211" s="40"/>
      <c r="AE211" s="40"/>
      <c r="AR211" s="225" t="s">
        <v>159</v>
      </c>
      <c r="AT211" s="225" t="s">
        <v>154</v>
      </c>
      <c r="AU211" s="225" t="s">
        <v>81</v>
      </c>
      <c r="AY211" s="19" t="s">
        <v>152</v>
      </c>
      <c r="BE211" s="226">
        <f>IF(N211="základní",J211,0)</f>
        <v>0</v>
      </c>
      <c r="BF211" s="226">
        <f>IF(N211="snížená",J211,0)</f>
        <v>0</v>
      </c>
      <c r="BG211" s="226">
        <f>IF(N211="zákl. přenesená",J211,0)</f>
        <v>0</v>
      </c>
      <c r="BH211" s="226">
        <f>IF(N211="sníž. přenesená",J211,0)</f>
        <v>0</v>
      </c>
      <c r="BI211" s="226">
        <f>IF(N211="nulová",J211,0)</f>
        <v>0</v>
      </c>
      <c r="BJ211" s="19" t="s">
        <v>79</v>
      </c>
      <c r="BK211" s="226">
        <f>ROUND(I211*H211,2)</f>
        <v>0</v>
      </c>
      <c r="BL211" s="19" t="s">
        <v>159</v>
      </c>
      <c r="BM211" s="225" t="s">
        <v>869</v>
      </c>
    </row>
    <row r="212" s="2" customFormat="1">
      <c r="A212" s="40"/>
      <c r="B212" s="41"/>
      <c r="C212" s="42"/>
      <c r="D212" s="227" t="s">
        <v>161</v>
      </c>
      <c r="E212" s="42"/>
      <c r="F212" s="228" t="s">
        <v>870</v>
      </c>
      <c r="G212" s="42"/>
      <c r="H212" s="42"/>
      <c r="I212" s="229"/>
      <c r="J212" s="42"/>
      <c r="K212" s="42"/>
      <c r="L212" s="46"/>
      <c r="M212" s="230"/>
      <c r="N212" s="231"/>
      <c r="O212" s="86"/>
      <c r="P212" s="86"/>
      <c r="Q212" s="86"/>
      <c r="R212" s="86"/>
      <c r="S212" s="86"/>
      <c r="T212" s="87"/>
      <c r="U212" s="40"/>
      <c r="V212" s="40"/>
      <c r="W212" s="40"/>
      <c r="X212" s="40"/>
      <c r="Y212" s="40"/>
      <c r="Z212" s="40"/>
      <c r="AA212" s="40"/>
      <c r="AB212" s="40"/>
      <c r="AC212" s="40"/>
      <c r="AD212" s="40"/>
      <c r="AE212" s="40"/>
      <c r="AT212" s="19" t="s">
        <v>161</v>
      </c>
      <c r="AU212" s="19" t="s">
        <v>81</v>
      </c>
    </row>
    <row r="213" s="2" customFormat="1" ht="24.15" customHeight="1">
      <c r="A213" s="40"/>
      <c r="B213" s="41"/>
      <c r="C213" s="214" t="s">
        <v>397</v>
      </c>
      <c r="D213" s="214" t="s">
        <v>154</v>
      </c>
      <c r="E213" s="215" t="s">
        <v>871</v>
      </c>
      <c r="F213" s="216" t="s">
        <v>872</v>
      </c>
      <c r="G213" s="217" t="s">
        <v>157</v>
      </c>
      <c r="H213" s="218">
        <v>2</v>
      </c>
      <c r="I213" s="219"/>
      <c r="J213" s="220">
        <f>ROUND(I213*H213,2)</f>
        <v>0</v>
      </c>
      <c r="K213" s="216" t="s">
        <v>158</v>
      </c>
      <c r="L213" s="46"/>
      <c r="M213" s="221" t="s">
        <v>19</v>
      </c>
      <c r="N213" s="222" t="s">
        <v>43</v>
      </c>
      <c r="O213" s="86"/>
      <c r="P213" s="223">
        <f>O213*H213</f>
        <v>0</v>
      </c>
      <c r="Q213" s="223">
        <v>0</v>
      </c>
      <c r="R213" s="223">
        <f>Q213*H213</f>
        <v>0</v>
      </c>
      <c r="S213" s="223">
        <v>0</v>
      </c>
      <c r="T213" s="224">
        <f>S213*H213</f>
        <v>0</v>
      </c>
      <c r="U213" s="40"/>
      <c r="V213" s="40"/>
      <c r="W213" s="40"/>
      <c r="X213" s="40"/>
      <c r="Y213" s="40"/>
      <c r="Z213" s="40"/>
      <c r="AA213" s="40"/>
      <c r="AB213" s="40"/>
      <c r="AC213" s="40"/>
      <c r="AD213" s="40"/>
      <c r="AE213" s="40"/>
      <c r="AR213" s="225" t="s">
        <v>159</v>
      </c>
      <c r="AT213" s="225" t="s">
        <v>154</v>
      </c>
      <c r="AU213" s="225" t="s">
        <v>81</v>
      </c>
      <c r="AY213" s="19" t="s">
        <v>152</v>
      </c>
      <c r="BE213" s="226">
        <f>IF(N213="základní",J213,0)</f>
        <v>0</v>
      </c>
      <c r="BF213" s="226">
        <f>IF(N213="snížená",J213,0)</f>
        <v>0</v>
      </c>
      <c r="BG213" s="226">
        <f>IF(N213="zákl. přenesená",J213,0)</f>
        <v>0</v>
      </c>
      <c r="BH213" s="226">
        <f>IF(N213="sníž. přenesená",J213,0)</f>
        <v>0</v>
      </c>
      <c r="BI213" s="226">
        <f>IF(N213="nulová",J213,0)</f>
        <v>0</v>
      </c>
      <c r="BJ213" s="19" t="s">
        <v>79</v>
      </c>
      <c r="BK213" s="226">
        <f>ROUND(I213*H213,2)</f>
        <v>0</v>
      </c>
      <c r="BL213" s="19" t="s">
        <v>159</v>
      </c>
      <c r="BM213" s="225" t="s">
        <v>873</v>
      </c>
    </row>
    <row r="214" s="2" customFormat="1">
      <c r="A214" s="40"/>
      <c r="B214" s="41"/>
      <c r="C214" s="42"/>
      <c r="D214" s="227" t="s">
        <v>161</v>
      </c>
      <c r="E214" s="42"/>
      <c r="F214" s="228" t="s">
        <v>874</v>
      </c>
      <c r="G214" s="42"/>
      <c r="H214" s="42"/>
      <c r="I214" s="229"/>
      <c r="J214" s="42"/>
      <c r="K214" s="42"/>
      <c r="L214" s="46"/>
      <c r="M214" s="230"/>
      <c r="N214" s="231"/>
      <c r="O214" s="86"/>
      <c r="P214" s="86"/>
      <c r="Q214" s="86"/>
      <c r="R214" s="86"/>
      <c r="S214" s="86"/>
      <c r="T214" s="87"/>
      <c r="U214" s="40"/>
      <c r="V214" s="40"/>
      <c r="W214" s="40"/>
      <c r="X214" s="40"/>
      <c r="Y214" s="40"/>
      <c r="Z214" s="40"/>
      <c r="AA214" s="40"/>
      <c r="AB214" s="40"/>
      <c r="AC214" s="40"/>
      <c r="AD214" s="40"/>
      <c r="AE214" s="40"/>
      <c r="AT214" s="19" t="s">
        <v>161</v>
      </c>
      <c r="AU214" s="19" t="s">
        <v>81</v>
      </c>
    </row>
    <row r="215" s="2" customFormat="1" ht="24.15" customHeight="1">
      <c r="A215" s="40"/>
      <c r="B215" s="41"/>
      <c r="C215" s="214" t="s">
        <v>401</v>
      </c>
      <c r="D215" s="214" t="s">
        <v>154</v>
      </c>
      <c r="E215" s="215" t="s">
        <v>875</v>
      </c>
      <c r="F215" s="216" t="s">
        <v>876</v>
      </c>
      <c r="G215" s="217" t="s">
        <v>157</v>
      </c>
      <c r="H215" s="218">
        <v>2</v>
      </c>
      <c r="I215" s="219"/>
      <c r="J215" s="220">
        <f>ROUND(I215*H215,2)</f>
        <v>0</v>
      </c>
      <c r="K215" s="216" t="s">
        <v>158</v>
      </c>
      <c r="L215" s="46"/>
      <c r="M215" s="221" t="s">
        <v>19</v>
      </c>
      <c r="N215" s="222" t="s">
        <v>43</v>
      </c>
      <c r="O215" s="86"/>
      <c r="P215" s="223">
        <f>O215*H215</f>
        <v>0</v>
      </c>
      <c r="Q215" s="223">
        <v>0.42115999999999998</v>
      </c>
      <c r="R215" s="223">
        <f>Q215*H215</f>
        <v>0.84231999999999996</v>
      </c>
      <c r="S215" s="223">
        <v>0</v>
      </c>
      <c r="T215" s="224">
        <f>S215*H215</f>
        <v>0</v>
      </c>
      <c r="U215" s="40"/>
      <c r="V215" s="40"/>
      <c r="W215" s="40"/>
      <c r="X215" s="40"/>
      <c r="Y215" s="40"/>
      <c r="Z215" s="40"/>
      <c r="AA215" s="40"/>
      <c r="AB215" s="40"/>
      <c r="AC215" s="40"/>
      <c r="AD215" s="40"/>
      <c r="AE215" s="40"/>
      <c r="AR215" s="225" t="s">
        <v>159</v>
      </c>
      <c r="AT215" s="225" t="s">
        <v>154</v>
      </c>
      <c r="AU215" s="225" t="s">
        <v>81</v>
      </c>
      <c r="AY215" s="19" t="s">
        <v>152</v>
      </c>
      <c r="BE215" s="226">
        <f>IF(N215="základní",J215,0)</f>
        <v>0</v>
      </c>
      <c r="BF215" s="226">
        <f>IF(N215="snížená",J215,0)</f>
        <v>0</v>
      </c>
      <c r="BG215" s="226">
        <f>IF(N215="zákl. přenesená",J215,0)</f>
        <v>0</v>
      </c>
      <c r="BH215" s="226">
        <f>IF(N215="sníž. přenesená",J215,0)</f>
        <v>0</v>
      </c>
      <c r="BI215" s="226">
        <f>IF(N215="nulová",J215,0)</f>
        <v>0</v>
      </c>
      <c r="BJ215" s="19" t="s">
        <v>79</v>
      </c>
      <c r="BK215" s="226">
        <f>ROUND(I215*H215,2)</f>
        <v>0</v>
      </c>
      <c r="BL215" s="19" t="s">
        <v>159</v>
      </c>
      <c r="BM215" s="225" t="s">
        <v>877</v>
      </c>
    </row>
    <row r="216" s="2" customFormat="1">
      <c r="A216" s="40"/>
      <c r="B216" s="41"/>
      <c r="C216" s="42"/>
      <c r="D216" s="227" t="s">
        <v>161</v>
      </c>
      <c r="E216" s="42"/>
      <c r="F216" s="228" t="s">
        <v>878</v>
      </c>
      <c r="G216" s="42"/>
      <c r="H216" s="42"/>
      <c r="I216" s="229"/>
      <c r="J216" s="42"/>
      <c r="K216" s="42"/>
      <c r="L216" s="46"/>
      <c r="M216" s="230"/>
      <c r="N216" s="231"/>
      <c r="O216" s="86"/>
      <c r="P216" s="86"/>
      <c r="Q216" s="86"/>
      <c r="R216" s="86"/>
      <c r="S216" s="86"/>
      <c r="T216" s="87"/>
      <c r="U216" s="40"/>
      <c r="V216" s="40"/>
      <c r="W216" s="40"/>
      <c r="X216" s="40"/>
      <c r="Y216" s="40"/>
      <c r="Z216" s="40"/>
      <c r="AA216" s="40"/>
      <c r="AB216" s="40"/>
      <c r="AC216" s="40"/>
      <c r="AD216" s="40"/>
      <c r="AE216" s="40"/>
      <c r="AT216" s="19" t="s">
        <v>161</v>
      </c>
      <c r="AU216" s="19" t="s">
        <v>81</v>
      </c>
    </row>
    <row r="217" s="2" customFormat="1" ht="16.5" customHeight="1">
      <c r="A217" s="40"/>
      <c r="B217" s="41"/>
      <c r="C217" s="214" t="s">
        <v>210</v>
      </c>
      <c r="D217" s="214" t="s">
        <v>154</v>
      </c>
      <c r="E217" s="215" t="s">
        <v>879</v>
      </c>
      <c r="F217" s="216" t="s">
        <v>880</v>
      </c>
      <c r="G217" s="217" t="s">
        <v>157</v>
      </c>
      <c r="H217" s="218">
        <v>2</v>
      </c>
      <c r="I217" s="219"/>
      <c r="J217" s="220">
        <f>ROUND(I217*H217,2)</f>
        <v>0</v>
      </c>
      <c r="K217" s="216" t="s">
        <v>158</v>
      </c>
      <c r="L217" s="46"/>
      <c r="M217" s="221" t="s">
        <v>19</v>
      </c>
      <c r="N217" s="222" t="s">
        <v>43</v>
      </c>
      <c r="O217" s="86"/>
      <c r="P217" s="223">
        <f>O217*H217</f>
        <v>0</v>
      </c>
      <c r="Q217" s="223">
        <v>0.02972</v>
      </c>
      <c r="R217" s="223">
        <f>Q217*H217</f>
        <v>0.05944</v>
      </c>
      <c r="S217" s="223">
        <v>0</v>
      </c>
      <c r="T217" s="224">
        <f>S217*H217</f>
        <v>0</v>
      </c>
      <c r="U217" s="40"/>
      <c r="V217" s="40"/>
      <c r="W217" s="40"/>
      <c r="X217" s="40"/>
      <c r="Y217" s="40"/>
      <c r="Z217" s="40"/>
      <c r="AA217" s="40"/>
      <c r="AB217" s="40"/>
      <c r="AC217" s="40"/>
      <c r="AD217" s="40"/>
      <c r="AE217" s="40"/>
      <c r="AR217" s="225" t="s">
        <v>159</v>
      </c>
      <c r="AT217" s="225" t="s">
        <v>154</v>
      </c>
      <c r="AU217" s="225" t="s">
        <v>81</v>
      </c>
      <c r="AY217" s="19" t="s">
        <v>152</v>
      </c>
      <c r="BE217" s="226">
        <f>IF(N217="základní",J217,0)</f>
        <v>0</v>
      </c>
      <c r="BF217" s="226">
        <f>IF(N217="snížená",J217,0)</f>
        <v>0</v>
      </c>
      <c r="BG217" s="226">
        <f>IF(N217="zákl. přenesená",J217,0)</f>
        <v>0</v>
      </c>
      <c r="BH217" s="226">
        <f>IF(N217="sníž. přenesená",J217,0)</f>
        <v>0</v>
      </c>
      <c r="BI217" s="226">
        <f>IF(N217="nulová",J217,0)</f>
        <v>0</v>
      </c>
      <c r="BJ217" s="19" t="s">
        <v>79</v>
      </c>
      <c r="BK217" s="226">
        <f>ROUND(I217*H217,2)</f>
        <v>0</v>
      </c>
      <c r="BL217" s="19" t="s">
        <v>159</v>
      </c>
      <c r="BM217" s="225" t="s">
        <v>881</v>
      </c>
    </row>
    <row r="218" s="2" customFormat="1">
      <c r="A218" s="40"/>
      <c r="B218" s="41"/>
      <c r="C218" s="42"/>
      <c r="D218" s="227" t="s">
        <v>161</v>
      </c>
      <c r="E218" s="42"/>
      <c r="F218" s="228" t="s">
        <v>882</v>
      </c>
      <c r="G218" s="42"/>
      <c r="H218" s="42"/>
      <c r="I218" s="229"/>
      <c r="J218" s="42"/>
      <c r="K218" s="42"/>
      <c r="L218" s="46"/>
      <c r="M218" s="230"/>
      <c r="N218" s="231"/>
      <c r="O218" s="86"/>
      <c r="P218" s="86"/>
      <c r="Q218" s="86"/>
      <c r="R218" s="86"/>
      <c r="S218" s="86"/>
      <c r="T218" s="87"/>
      <c r="U218" s="40"/>
      <c r="V218" s="40"/>
      <c r="W218" s="40"/>
      <c r="X218" s="40"/>
      <c r="Y218" s="40"/>
      <c r="Z218" s="40"/>
      <c r="AA218" s="40"/>
      <c r="AB218" s="40"/>
      <c r="AC218" s="40"/>
      <c r="AD218" s="40"/>
      <c r="AE218" s="40"/>
      <c r="AT218" s="19" t="s">
        <v>161</v>
      </c>
      <c r="AU218" s="19" t="s">
        <v>81</v>
      </c>
    </row>
    <row r="219" s="2" customFormat="1" ht="16.5" customHeight="1">
      <c r="A219" s="40"/>
      <c r="B219" s="41"/>
      <c r="C219" s="265" t="s">
        <v>411</v>
      </c>
      <c r="D219" s="265" t="s">
        <v>298</v>
      </c>
      <c r="E219" s="266" t="s">
        <v>883</v>
      </c>
      <c r="F219" s="267" t="s">
        <v>884</v>
      </c>
      <c r="G219" s="268" t="s">
        <v>157</v>
      </c>
      <c r="H219" s="269">
        <v>2</v>
      </c>
      <c r="I219" s="270"/>
      <c r="J219" s="271">
        <f>ROUND(I219*H219,2)</f>
        <v>0</v>
      </c>
      <c r="K219" s="267" t="s">
        <v>158</v>
      </c>
      <c r="L219" s="272"/>
      <c r="M219" s="273" t="s">
        <v>19</v>
      </c>
      <c r="N219" s="274" t="s">
        <v>43</v>
      </c>
      <c r="O219" s="86"/>
      <c r="P219" s="223">
        <f>O219*H219</f>
        <v>0</v>
      </c>
      <c r="Q219" s="223">
        <v>0.11</v>
      </c>
      <c r="R219" s="223">
        <f>Q219*H219</f>
        <v>0.22</v>
      </c>
      <c r="S219" s="223">
        <v>0</v>
      </c>
      <c r="T219" s="224">
        <f>S219*H219</f>
        <v>0</v>
      </c>
      <c r="U219" s="40"/>
      <c r="V219" s="40"/>
      <c r="W219" s="40"/>
      <c r="X219" s="40"/>
      <c r="Y219" s="40"/>
      <c r="Z219" s="40"/>
      <c r="AA219" s="40"/>
      <c r="AB219" s="40"/>
      <c r="AC219" s="40"/>
      <c r="AD219" s="40"/>
      <c r="AE219" s="40"/>
      <c r="AR219" s="225" t="s">
        <v>199</v>
      </c>
      <c r="AT219" s="225" t="s">
        <v>298</v>
      </c>
      <c r="AU219" s="225" t="s">
        <v>81</v>
      </c>
      <c r="AY219" s="19" t="s">
        <v>152</v>
      </c>
      <c r="BE219" s="226">
        <f>IF(N219="základní",J219,0)</f>
        <v>0</v>
      </c>
      <c r="BF219" s="226">
        <f>IF(N219="snížená",J219,0)</f>
        <v>0</v>
      </c>
      <c r="BG219" s="226">
        <f>IF(N219="zákl. přenesená",J219,0)</f>
        <v>0</v>
      </c>
      <c r="BH219" s="226">
        <f>IF(N219="sníž. přenesená",J219,0)</f>
        <v>0</v>
      </c>
      <c r="BI219" s="226">
        <f>IF(N219="nulová",J219,0)</f>
        <v>0</v>
      </c>
      <c r="BJ219" s="19" t="s">
        <v>79</v>
      </c>
      <c r="BK219" s="226">
        <f>ROUND(I219*H219,2)</f>
        <v>0</v>
      </c>
      <c r="BL219" s="19" t="s">
        <v>159</v>
      </c>
      <c r="BM219" s="225" t="s">
        <v>885</v>
      </c>
    </row>
    <row r="220" s="2" customFormat="1" ht="16.5" customHeight="1">
      <c r="A220" s="40"/>
      <c r="B220" s="41"/>
      <c r="C220" s="214" t="s">
        <v>416</v>
      </c>
      <c r="D220" s="214" t="s">
        <v>154</v>
      </c>
      <c r="E220" s="215" t="s">
        <v>886</v>
      </c>
      <c r="F220" s="216" t="s">
        <v>887</v>
      </c>
      <c r="G220" s="217" t="s">
        <v>157</v>
      </c>
      <c r="H220" s="218">
        <v>2</v>
      </c>
      <c r="I220" s="219"/>
      <c r="J220" s="220">
        <f>ROUND(I220*H220,2)</f>
        <v>0</v>
      </c>
      <c r="K220" s="216" t="s">
        <v>158</v>
      </c>
      <c r="L220" s="46"/>
      <c r="M220" s="221" t="s">
        <v>19</v>
      </c>
      <c r="N220" s="222" t="s">
        <v>43</v>
      </c>
      <c r="O220" s="86"/>
      <c r="P220" s="223">
        <f>O220*H220</f>
        <v>0</v>
      </c>
      <c r="Q220" s="223">
        <v>0.12526000000000001</v>
      </c>
      <c r="R220" s="223">
        <f>Q220*H220</f>
        <v>0.25052000000000002</v>
      </c>
      <c r="S220" s="223">
        <v>0</v>
      </c>
      <c r="T220" s="224">
        <f>S220*H220</f>
        <v>0</v>
      </c>
      <c r="U220" s="40"/>
      <c r="V220" s="40"/>
      <c r="W220" s="40"/>
      <c r="X220" s="40"/>
      <c r="Y220" s="40"/>
      <c r="Z220" s="40"/>
      <c r="AA220" s="40"/>
      <c r="AB220" s="40"/>
      <c r="AC220" s="40"/>
      <c r="AD220" s="40"/>
      <c r="AE220" s="40"/>
      <c r="AR220" s="225" t="s">
        <v>159</v>
      </c>
      <c r="AT220" s="225" t="s">
        <v>154</v>
      </c>
      <c r="AU220" s="225" t="s">
        <v>81</v>
      </c>
      <c r="AY220" s="19" t="s">
        <v>152</v>
      </c>
      <c r="BE220" s="226">
        <f>IF(N220="základní",J220,0)</f>
        <v>0</v>
      </c>
      <c r="BF220" s="226">
        <f>IF(N220="snížená",J220,0)</f>
        <v>0</v>
      </c>
      <c r="BG220" s="226">
        <f>IF(N220="zákl. přenesená",J220,0)</f>
        <v>0</v>
      </c>
      <c r="BH220" s="226">
        <f>IF(N220="sníž. přenesená",J220,0)</f>
        <v>0</v>
      </c>
      <c r="BI220" s="226">
        <f>IF(N220="nulová",J220,0)</f>
        <v>0</v>
      </c>
      <c r="BJ220" s="19" t="s">
        <v>79</v>
      </c>
      <c r="BK220" s="226">
        <f>ROUND(I220*H220,2)</f>
        <v>0</v>
      </c>
      <c r="BL220" s="19" t="s">
        <v>159</v>
      </c>
      <c r="BM220" s="225" t="s">
        <v>888</v>
      </c>
    </row>
    <row r="221" s="2" customFormat="1">
      <c r="A221" s="40"/>
      <c r="B221" s="41"/>
      <c r="C221" s="42"/>
      <c r="D221" s="227" t="s">
        <v>161</v>
      </c>
      <c r="E221" s="42"/>
      <c r="F221" s="228" t="s">
        <v>889</v>
      </c>
      <c r="G221" s="42"/>
      <c r="H221" s="42"/>
      <c r="I221" s="229"/>
      <c r="J221" s="42"/>
      <c r="K221" s="42"/>
      <c r="L221" s="46"/>
      <c r="M221" s="230"/>
      <c r="N221" s="231"/>
      <c r="O221" s="86"/>
      <c r="P221" s="86"/>
      <c r="Q221" s="86"/>
      <c r="R221" s="86"/>
      <c r="S221" s="86"/>
      <c r="T221" s="87"/>
      <c r="U221" s="40"/>
      <c r="V221" s="40"/>
      <c r="W221" s="40"/>
      <c r="X221" s="40"/>
      <c r="Y221" s="40"/>
      <c r="Z221" s="40"/>
      <c r="AA221" s="40"/>
      <c r="AB221" s="40"/>
      <c r="AC221" s="40"/>
      <c r="AD221" s="40"/>
      <c r="AE221" s="40"/>
      <c r="AT221" s="19" t="s">
        <v>161</v>
      </c>
      <c r="AU221" s="19" t="s">
        <v>81</v>
      </c>
    </row>
    <row r="222" s="2" customFormat="1" ht="16.5" customHeight="1">
      <c r="A222" s="40"/>
      <c r="B222" s="41"/>
      <c r="C222" s="265" t="s">
        <v>423</v>
      </c>
      <c r="D222" s="265" t="s">
        <v>298</v>
      </c>
      <c r="E222" s="266" t="s">
        <v>890</v>
      </c>
      <c r="F222" s="267" t="s">
        <v>891</v>
      </c>
      <c r="G222" s="268" t="s">
        <v>157</v>
      </c>
      <c r="H222" s="269">
        <v>2</v>
      </c>
      <c r="I222" s="270"/>
      <c r="J222" s="271">
        <f>ROUND(I222*H222,2)</f>
        <v>0</v>
      </c>
      <c r="K222" s="267" t="s">
        <v>158</v>
      </c>
      <c r="L222" s="272"/>
      <c r="M222" s="273" t="s">
        <v>19</v>
      </c>
      <c r="N222" s="274" t="s">
        <v>43</v>
      </c>
      <c r="O222" s="86"/>
      <c r="P222" s="223">
        <f>O222*H222</f>
        <v>0</v>
      </c>
      <c r="Q222" s="223">
        <v>0.13500000000000001</v>
      </c>
      <c r="R222" s="223">
        <f>Q222*H222</f>
        <v>0.27000000000000002</v>
      </c>
      <c r="S222" s="223">
        <v>0</v>
      </c>
      <c r="T222" s="224">
        <f>S222*H222</f>
        <v>0</v>
      </c>
      <c r="U222" s="40"/>
      <c r="V222" s="40"/>
      <c r="W222" s="40"/>
      <c r="X222" s="40"/>
      <c r="Y222" s="40"/>
      <c r="Z222" s="40"/>
      <c r="AA222" s="40"/>
      <c r="AB222" s="40"/>
      <c r="AC222" s="40"/>
      <c r="AD222" s="40"/>
      <c r="AE222" s="40"/>
      <c r="AR222" s="225" t="s">
        <v>199</v>
      </c>
      <c r="AT222" s="225" t="s">
        <v>298</v>
      </c>
      <c r="AU222" s="225" t="s">
        <v>81</v>
      </c>
      <c r="AY222" s="19" t="s">
        <v>152</v>
      </c>
      <c r="BE222" s="226">
        <f>IF(N222="základní",J222,0)</f>
        <v>0</v>
      </c>
      <c r="BF222" s="226">
        <f>IF(N222="snížená",J222,0)</f>
        <v>0</v>
      </c>
      <c r="BG222" s="226">
        <f>IF(N222="zákl. přenesená",J222,0)</f>
        <v>0</v>
      </c>
      <c r="BH222" s="226">
        <f>IF(N222="sníž. přenesená",J222,0)</f>
        <v>0</v>
      </c>
      <c r="BI222" s="226">
        <f>IF(N222="nulová",J222,0)</f>
        <v>0</v>
      </c>
      <c r="BJ222" s="19" t="s">
        <v>79</v>
      </c>
      <c r="BK222" s="226">
        <f>ROUND(I222*H222,2)</f>
        <v>0</v>
      </c>
      <c r="BL222" s="19" t="s">
        <v>159</v>
      </c>
      <c r="BM222" s="225" t="s">
        <v>892</v>
      </c>
    </row>
    <row r="223" s="2" customFormat="1" ht="16.5" customHeight="1">
      <c r="A223" s="40"/>
      <c r="B223" s="41"/>
      <c r="C223" s="214" t="s">
        <v>429</v>
      </c>
      <c r="D223" s="214" t="s">
        <v>154</v>
      </c>
      <c r="E223" s="215" t="s">
        <v>893</v>
      </c>
      <c r="F223" s="216" t="s">
        <v>894</v>
      </c>
      <c r="G223" s="217" t="s">
        <v>157</v>
      </c>
      <c r="H223" s="218">
        <v>2</v>
      </c>
      <c r="I223" s="219"/>
      <c r="J223" s="220">
        <f>ROUND(I223*H223,2)</f>
        <v>0</v>
      </c>
      <c r="K223" s="216" t="s">
        <v>158</v>
      </c>
      <c r="L223" s="46"/>
      <c r="M223" s="221" t="s">
        <v>19</v>
      </c>
      <c r="N223" s="222" t="s">
        <v>43</v>
      </c>
      <c r="O223" s="86"/>
      <c r="P223" s="223">
        <f>O223*H223</f>
        <v>0</v>
      </c>
      <c r="Q223" s="223">
        <v>0.030759999999999999</v>
      </c>
      <c r="R223" s="223">
        <f>Q223*H223</f>
        <v>0.061519999999999998</v>
      </c>
      <c r="S223" s="223">
        <v>0</v>
      </c>
      <c r="T223" s="224">
        <f>S223*H223</f>
        <v>0</v>
      </c>
      <c r="U223" s="40"/>
      <c r="V223" s="40"/>
      <c r="W223" s="40"/>
      <c r="X223" s="40"/>
      <c r="Y223" s="40"/>
      <c r="Z223" s="40"/>
      <c r="AA223" s="40"/>
      <c r="AB223" s="40"/>
      <c r="AC223" s="40"/>
      <c r="AD223" s="40"/>
      <c r="AE223" s="40"/>
      <c r="AR223" s="225" t="s">
        <v>159</v>
      </c>
      <c r="AT223" s="225" t="s">
        <v>154</v>
      </c>
      <c r="AU223" s="225" t="s">
        <v>81</v>
      </c>
      <c r="AY223" s="19" t="s">
        <v>152</v>
      </c>
      <c r="BE223" s="226">
        <f>IF(N223="základní",J223,0)</f>
        <v>0</v>
      </c>
      <c r="BF223" s="226">
        <f>IF(N223="snížená",J223,0)</f>
        <v>0</v>
      </c>
      <c r="BG223" s="226">
        <f>IF(N223="zákl. přenesená",J223,0)</f>
        <v>0</v>
      </c>
      <c r="BH223" s="226">
        <f>IF(N223="sníž. přenesená",J223,0)</f>
        <v>0</v>
      </c>
      <c r="BI223" s="226">
        <f>IF(N223="nulová",J223,0)</f>
        <v>0</v>
      </c>
      <c r="BJ223" s="19" t="s">
        <v>79</v>
      </c>
      <c r="BK223" s="226">
        <f>ROUND(I223*H223,2)</f>
        <v>0</v>
      </c>
      <c r="BL223" s="19" t="s">
        <v>159</v>
      </c>
      <c r="BM223" s="225" t="s">
        <v>895</v>
      </c>
    </row>
    <row r="224" s="2" customFormat="1">
      <c r="A224" s="40"/>
      <c r="B224" s="41"/>
      <c r="C224" s="42"/>
      <c r="D224" s="227" t="s">
        <v>161</v>
      </c>
      <c r="E224" s="42"/>
      <c r="F224" s="228" t="s">
        <v>896</v>
      </c>
      <c r="G224" s="42"/>
      <c r="H224" s="42"/>
      <c r="I224" s="229"/>
      <c r="J224" s="42"/>
      <c r="K224" s="42"/>
      <c r="L224" s="46"/>
      <c r="M224" s="230"/>
      <c r="N224" s="231"/>
      <c r="O224" s="86"/>
      <c r="P224" s="86"/>
      <c r="Q224" s="86"/>
      <c r="R224" s="86"/>
      <c r="S224" s="86"/>
      <c r="T224" s="87"/>
      <c r="U224" s="40"/>
      <c r="V224" s="40"/>
      <c r="W224" s="40"/>
      <c r="X224" s="40"/>
      <c r="Y224" s="40"/>
      <c r="Z224" s="40"/>
      <c r="AA224" s="40"/>
      <c r="AB224" s="40"/>
      <c r="AC224" s="40"/>
      <c r="AD224" s="40"/>
      <c r="AE224" s="40"/>
      <c r="AT224" s="19" t="s">
        <v>161</v>
      </c>
      <c r="AU224" s="19" t="s">
        <v>81</v>
      </c>
    </row>
    <row r="225" s="2" customFormat="1" ht="16.5" customHeight="1">
      <c r="A225" s="40"/>
      <c r="B225" s="41"/>
      <c r="C225" s="265" t="s">
        <v>435</v>
      </c>
      <c r="D225" s="265" t="s">
        <v>298</v>
      </c>
      <c r="E225" s="266" t="s">
        <v>897</v>
      </c>
      <c r="F225" s="267" t="s">
        <v>898</v>
      </c>
      <c r="G225" s="268" t="s">
        <v>157</v>
      </c>
      <c r="H225" s="269">
        <v>2</v>
      </c>
      <c r="I225" s="270"/>
      <c r="J225" s="271">
        <f>ROUND(I225*H225,2)</f>
        <v>0</v>
      </c>
      <c r="K225" s="267" t="s">
        <v>158</v>
      </c>
      <c r="L225" s="272"/>
      <c r="M225" s="273" t="s">
        <v>19</v>
      </c>
      <c r="N225" s="274" t="s">
        <v>43</v>
      </c>
      <c r="O225" s="86"/>
      <c r="P225" s="223">
        <f>O225*H225</f>
        <v>0</v>
      </c>
      <c r="Q225" s="223">
        <v>0.070000000000000007</v>
      </c>
      <c r="R225" s="223">
        <f>Q225*H225</f>
        <v>0.14000000000000001</v>
      </c>
      <c r="S225" s="223">
        <v>0</v>
      </c>
      <c r="T225" s="224">
        <f>S225*H225</f>
        <v>0</v>
      </c>
      <c r="U225" s="40"/>
      <c r="V225" s="40"/>
      <c r="W225" s="40"/>
      <c r="X225" s="40"/>
      <c r="Y225" s="40"/>
      <c r="Z225" s="40"/>
      <c r="AA225" s="40"/>
      <c r="AB225" s="40"/>
      <c r="AC225" s="40"/>
      <c r="AD225" s="40"/>
      <c r="AE225" s="40"/>
      <c r="AR225" s="225" t="s">
        <v>199</v>
      </c>
      <c r="AT225" s="225" t="s">
        <v>298</v>
      </c>
      <c r="AU225" s="225" t="s">
        <v>81</v>
      </c>
      <c r="AY225" s="19" t="s">
        <v>152</v>
      </c>
      <c r="BE225" s="226">
        <f>IF(N225="základní",J225,0)</f>
        <v>0</v>
      </c>
      <c r="BF225" s="226">
        <f>IF(N225="snížená",J225,0)</f>
        <v>0</v>
      </c>
      <c r="BG225" s="226">
        <f>IF(N225="zákl. přenesená",J225,0)</f>
        <v>0</v>
      </c>
      <c r="BH225" s="226">
        <f>IF(N225="sníž. přenesená",J225,0)</f>
        <v>0</v>
      </c>
      <c r="BI225" s="226">
        <f>IF(N225="nulová",J225,0)</f>
        <v>0</v>
      </c>
      <c r="BJ225" s="19" t="s">
        <v>79</v>
      </c>
      <c r="BK225" s="226">
        <f>ROUND(I225*H225,2)</f>
        <v>0</v>
      </c>
      <c r="BL225" s="19" t="s">
        <v>159</v>
      </c>
      <c r="BM225" s="225" t="s">
        <v>899</v>
      </c>
    </row>
    <row r="226" s="2" customFormat="1" ht="16.5" customHeight="1">
      <c r="A226" s="40"/>
      <c r="B226" s="41"/>
      <c r="C226" s="214" t="s">
        <v>449</v>
      </c>
      <c r="D226" s="214" t="s">
        <v>154</v>
      </c>
      <c r="E226" s="215" t="s">
        <v>900</v>
      </c>
      <c r="F226" s="216" t="s">
        <v>901</v>
      </c>
      <c r="G226" s="217" t="s">
        <v>157</v>
      </c>
      <c r="H226" s="218">
        <v>2</v>
      </c>
      <c r="I226" s="219"/>
      <c r="J226" s="220">
        <f>ROUND(I226*H226,2)</f>
        <v>0</v>
      </c>
      <c r="K226" s="216" t="s">
        <v>158</v>
      </c>
      <c r="L226" s="46"/>
      <c r="M226" s="221" t="s">
        <v>19</v>
      </c>
      <c r="N226" s="222" t="s">
        <v>43</v>
      </c>
      <c r="O226" s="86"/>
      <c r="P226" s="223">
        <f>O226*H226</f>
        <v>0</v>
      </c>
      <c r="Q226" s="223">
        <v>0.030759999999999999</v>
      </c>
      <c r="R226" s="223">
        <f>Q226*H226</f>
        <v>0.061519999999999998</v>
      </c>
      <c r="S226" s="223">
        <v>0</v>
      </c>
      <c r="T226" s="224">
        <f>S226*H226</f>
        <v>0</v>
      </c>
      <c r="U226" s="40"/>
      <c r="V226" s="40"/>
      <c r="W226" s="40"/>
      <c r="X226" s="40"/>
      <c r="Y226" s="40"/>
      <c r="Z226" s="40"/>
      <c r="AA226" s="40"/>
      <c r="AB226" s="40"/>
      <c r="AC226" s="40"/>
      <c r="AD226" s="40"/>
      <c r="AE226" s="40"/>
      <c r="AR226" s="225" t="s">
        <v>159</v>
      </c>
      <c r="AT226" s="225" t="s">
        <v>154</v>
      </c>
      <c r="AU226" s="225" t="s">
        <v>81</v>
      </c>
      <c r="AY226" s="19" t="s">
        <v>152</v>
      </c>
      <c r="BE226" s="226">
        <f>IF(N226="základní",J226,0)</f>
        <v>0</v>
      </c>
      <c r="BF226" s="226">
        <f>IF(N226="snížená",J226,0)</f>
        <v>0</v>
      </c>
      <c r="BG226" s="226">
        <f>IF(N226="zákl. přenesená",J226,0)</f>
        <v>0</v>
      </c>
      <c r="BH226" s="226">
        <f>IF(N226="sníž. přenesená",J226,0)</f>
        <v>0</v>
      </c>
      <c r="BI226" s="226">
        <f>IF(N226="nulová",J226,0)</f>
        <v>0</v>
      </c>
      <c r="BJ226" s="19" t="s">
        <v>79</v>
      </c>
      <c r="BK226" s="226">
        <f>ROUND(I226*H226,2)</f>
        <v>0</v>
      </c>
      <c r="BL226" s="19" t="s">
        <v>159</v>
      </c>
      <c r="BM226" s="225" t="s">
        <v>902</v>
      </c>
    </row>
    <row r="227" s="2" customFormat="1">
      <c r="A227" s="40"/>
      <c r="B227" s="41"/>
      <c r="C227" s="42"/>
      <c r="D227" s="227" t="s">
        <v>161</v>
      </c>
      <c r="E227" s="42"/>
      <c r="F227" s="228" t="s">
        <v>903</v>
      </c>
      <c r="G227" s="42"/>
      <c r="H227" s="42"/>
      <c r="I227" s="229"/>
      <c r="J227" s="42"/>
      <c r="K227" s="42"/>
      <c r="L227" s="46"/>
      <c r="M227" s="230"/>
      <c r="N227" s="231"/>
      <c r="O227" s="86"/>
      <c r="P227" s="86"/>
      <c r="Q227" s="86"/>
      <c r="R227" s="86"/>
      <c r="S227" s="86"/>
      <c r="T227" s="87"/>
      <c r="U227" s="40"/>
      <c r="V227" s="40"/>
      <c r="W227" s="40"/>
      <c r="X227" s="40"/>
      <c r="Y227" s="40"/>
      <c r="Z227" s="40"/>
      <c r="AA227" s="40"/>
      <c r="AB227" s="40"/>
      <c r="AC227" s="40"/>
      <c r="AD227" s="40"/>
      <c r="AE227" s="40"/>
      <c r="AT227" s="19" t="s">
        <v>161</v>
      </c>
      <c r="AU227" s="19" t="s">
        <v>81</v>
      </c>
    </row>
    <row r="228" s="2" customFormat="1" ht="16.5" customHeight="1">
      <c r="A228" s="40"/>
      <c r="B228" s="41"/>
      <c r="C228" s="265" t="s">
        <v>456</v>
      </c>
      <c r="D228" s="265" t="s">
        <v>298</v>
      </c>
      <c r="E228" s="266" t="s">
        <v>904</v>
      </c>
      <c r="F228" s="267" t="s">
        <v>905</v>
      </c>
      <c r="G228" s="268" t="s">
        <v>157</v>
      </c>
      <c r="H228" s="269">
        <v>2</v>
      </c>
      <c r="I228" s="270"/>
      <c r="J228" s="271">
        <f>ROUND(I228*H228,2)</f>
        <v>0</v>
      </c>
      <c r="K228" s="267" t="s">
        <v>158</v>
      </c>
      <c r="L228" s="272"/>
      <c r="M228" s="273" t="s">
        <v>19</v>
      </c>
      <c r="N228" s="274" t="s">
        <v>43</v>
      </c>
      <c r="O228" s="86"/>
      <c r="P228" s="223">
        <f>O228*H228</f>
        <v>0</v>
      </c>
      <c r="Q228" s="223">
        <v>0.155</v>
      </c>
      <c r="R228" s="223">
        <f>Q228*H228</f>
        <v>0.31</v>
      </c>
      <c r="S228" s="223">
        <v>0</v>
      </c>
      <c r="T228" s="224">
        <f>S228*H228</f>
        <v>0</v>
      </c>
      <c r="U228" s="40"/>
      <c r="V228" s="40"/>
      <c r="W228" s="40"/>
      <c r="X228" s="40"/>
      <c r="Y228" s="40"/>
      <c r="Z228" s="40"/>
      <c r="AA228" s="40"/>
      <c r="AB228" s="40"/>
      <c r="AC228" s="40"/>
      <c r="AD228" s="40"/>
      <c r="AE228" s="40"/>
      <c r="AR228" s="225" t="s">
        <v>199</v>
      </c>
      <c r="AT228" s="225" t="s">
        <v>298</v>
      </c>
      <c r="AU228" s="225" t="s">
        <v>81</v>
      </c>
      <c r="AY228" s="19" t="s">
        <v>152</v>
      </c>
      <c r="BE228" s="226">
        <f>IF(N228="základní",J228,0)</f>
        <v>0</v>
      </c>
      <c r="BF228" s="226">
        <f>IF(N228="snížená",J228,0)</f>
        <v>0</v>
      </c>
      <c r="BG228" s="226">
        <f>IF(N228="zákl. přenesená",J228,0)</f>
        <v>0</v>
      </c>
      <c r="BH228" s="226">
        <f>IF(N228="sníž. přenesená",J228,0)</f>
        <v>0</v>
      </c>
      <c r="BI228" s="226">
        <f>IF(N228="nulová",J228,0)</f>
        <v>0</v>
      </c>
      <c r="BJ228" s="19" t="s">
        <v>79</v>
      </c>
      <c r="BK228" s="226">
        <f>ROUND(I228*H228,2)</f>
        <v>0</v>
      </c>
      <c r="BL228" s="19" t="s">
        <v>159</v>
      </c>
      <c r="BM228" s="225" t="s">
        <v>906</v>
      </c>
    </row>
    <row r="229" s="2" customFormat="1" ht="21.75" customHeight="1">
      <c r="A229" s="40"/>
      <c r="B229" s="41"/>
      <c r="C229" s="214" t="s">
        <v>462</v>
      </c>
      <c r="D229" s="214" t="s">
        <v>154</v>
      </c>
      <c r="E229" s="215" t="s">
        <v>907</v>
      </c>
      <c r="F229" s="216" t="s">
        <v>908</v>
      </c>
      <c r="G229" s="217" t="s">
        <v>157</v>
      </c>
      <c r="H229" s="218">
        <v>2</v>
      </c>
      <c r="I229" s="219"/>
      <c r="J229" s="220">
        <f>ROUND(I229*H229,2)</f>
        <v>0</v>
      </c>
      <c r="K229" s="216" t="s">
        <v>158</v>
      </c>
      <c r="L229" s="46"/>
      <c r="M229" s="221" t="s">
        <v>19</v>
      </c>
      <c r="N229" s="222" t="s">
        <v>43</v>
      </c>
      <c r="O229" s="86"/>
      <c r="P229" s="223">
        <f>O229*H229</f>
        <v>0</v>
      </c>
      <c r="Q229" s="223">
        <v>0.089999999999999997</v>
      </c>
      <c r="R229" s="223">
        <f>Q229*H229</f>
        <v>0.17999999999999999</v>
      </c>
      <c r="S229" s="223">
        <v>0</v>
      </c>
      <c r="T229" s="224">
        <f>S229*H229</f>
        <v>0</v>
      </c>
      <c r="U229" s="40"/>
      <c r="V229" s="40"/>
      <c r="W229" s="40"/>
      <c r="X229" s="40"/>
      <c r="Y229" s="40"/>
      <c r="Z229" s="40"/>
      <c r="AA229" s="40"/>
      <c r="AB229" s="40"/>
      <c r="AC229" s="40"/>
      <c r="AD229" s="40"/>
      <c r="AE229" s="40"/>
      <c r="AR229" s="225" t="s">
        <v>159</v>
      </c>
      <c r="AT229" s="225" t="s">
        <v>154</v>
      </c>
      <c r="AU229" s="225" t="s">
        <v>81</v>
      </c>
      <c r="AY229" s="19" t="s">
        <v>152</v>
      </c>
      <c r="BE229" s="226">
        <f>IF(N229="základní",J229,0)</f>
        <v>0</v>
      </c>
      <c r="BF229" s="226">
        <f>IF(N229="snížená",J229,0)</f>
        <v>0</v>
      </c>
      <c r="BG229" s="226">
        <f>IF(N229="zákl. přenesená",J229,0)</f>
        <v>0</v>
      </c>
      <c r="BH229" s="226">
        <f>IF(N229="sníž. přenesená",J229,0)</f>
        <v>0</v>
      </c>
      <c r="BI229" s="226">
        <f>IF(N229="nulová",J229,0)</f>
        <v>0</v>
      </c>
      <c r="BJ229" s="19" t="s">
        <v>79</v>
      </c>
      <c r="BK229" s="226">
        <f>ROUND(I229*H229,2)</f>
        <v>0</v>
      </c>
      <c r="BL229" s="19" t="s">
        <v>159</v>
      </c>
      <c r="BM229" s="225" t="s">
        <v>909</v>
      </c>
    </row>
    <row r="230" s="2" customFormat="1">
      <c r="A230" s="40"/>
      <c r="B230" s="41"/>
      <c r="C230" s="42"/>
      <c r="D230" s="227" t="s">
        <v>161</v>
      </c>
      <c r="E230" s="42"/>
      <c r="F230" s="228" t="s">
        <v>910</v>
      </c>
      <c r="G230" s="42"/>
      <c r="H230" s="42"/>
      <c r="I230" s="229"/>
      <c r="J230" s="42"/>
      <c r="K230" s="42"/>
      <c r="L230" s="46"/>
      <c r="M230" s="230"/>
      <c r="N230" s="231"/>
      <c r="O230" s="86"/>
      <c r="P230" s="86"/>
      <c r="Q230" s="86"/>
      <c r="R230" s="86"/>
      <c r="S230" s="86"/>
      <c r="T230" s="87"/>
      <c r="U230" s="40"/>
      <c r="V230" s="40"/>
      <c r="W230" s="40"/>
      <c r="X230" s="40"/>
      <c r="Y230" s="40"/>
      <c r="Z230" s="40"/>
      <c r="AA230" s="40"/>
      <c r="AB230" s="40"/>
      <c r="AC230" s="40"/>
      <c r="AD230" s="40"/>
      <c r="AE230" s="40"/>
      <c r="AT230" s="19" t="s">
        <v>161</v>
      </c>
      <c r="AU230" s="19" t="s">
        <v>81</v>
      </c>
    </row>
    <row r="231" s="2" customFormat="1" ht="16.5" customHeight="1">
      <c r="A231" s="40"/>
      <c r="B231" s="41"/>
      <c r="C231" s="265" t="s">
        <v>468</v>
      </c>
      <c r="D231" s="265" t="s">
        <v>298</v>
      </c>
      <c r="E231" s="266" t="s">
        <v>911</v>
      </c>
      <c r="F231" s="267" t="s">
        <v>912</v>
      </c>
      <c r="G231" s="268" t="s">
        <v>157</v>
      </c>
      <c r="H231" s="269">
        <v>2</v>
      </c>
      <c r="I231" s="270"/>
      <c r="J231" s="271">
        <f>ROUND(I231*H231,2)</f>
        <v>0</v>
      </c>
      <c r="K231" s="267" t="s">
        <v>158</v>
      </c>
      <c r="L231" s="272"/>
      <c r="M231" s="273" t="s">
        <v>19</v>
      </c>
      <c r="N231" s="274" t="s">
        <v>43</v>
      </c>
      <c r="O231" s="86"/>
      <c r="P231" s="223">
        <f>O231*H231</f>
        <v>0</v>
      </c>
      <c r="Q231" s="223">
        <v>0.19600000000000001</v>
      </c>
      <c r="R231" s="223">
        <f>Q231*H231</f>
        <v>0.39200000000000002</v>
      </c>
      <c r="S231" s="223">
        <v>0</v>
      </c>
      <c r="T231" s="224">
        <f>S231*H231</f>
        <v>0</v>
      </c>
      <c r="U231" s="40"/>
      <c r="V231" s="40"/>
      <c r="W231" s="40"/>
      <c r="X231" s="40"/>
      <c r="Y231" s="40"/>
      <c r="Z231" s="40"/>
      <c r="AA231" s="40"/>
      <c r="AB231" s="40"/>
      <c r="AC231" s="40"/>
      <c r="AD231" s="40"/>
      <c r="AE231" s="40"/>
      <c r="AR231" s="225" t="s">
        <v>199</v>
      </c>
      <c r="AT231" s="225" t="s">
        <v>298</v>
      </c>
      <c r="AU231" s="225" t="s">
        <v>81</v>
      </c>
      <c r="AY231" s="19" t="s">
        <v>152</v>
      </c>
      <c r="BE231" s="226">
        <f>IF(N231="základní",J231,0)</f>
        <v>0</v>
      </c>
      <c r="BF231" s="226">
        <f>IF(N231="snížená",J231,0)</f>
        <v>0</v>
      </c>
      <c r="BG231" s="226">
        <f>IF(N231="zákl. přenesená",J231,0)</f>
        <v>0</v>
      </c>
      <c r="BH231" s="226">
        <f>IF(N231="sníž. přenesená",J231,0)</f>
        <v>0</v>
      </c>
      <c r="BI231" s="226">
        <f>IF(N231="nulová",J231,0)</f>
        <v>0</v>
      </c>
      <c r="BJ231" s="19" t="s">
        <v>79</v>
      </c>
      <c r="BK231" s="226">
        <f>ROUND(I231*H231,2)</f>
        <v>0</v>
      </c>
      <c r="BL231" s="19" t="s">
        <v>159</v>
      </c>
      <c r="BM231" s="225" t="s">
        <v>913</v>
      </c>
    </row>
    <row r="232" s="2" customFormat="1" ht="16.5" customHeight="1">
      <c r="A232" s="40"/>
      <c r="B232" s="41"/>
      <c r="C232" s="214" t="s">
        <v>473</v>
      </c>
      <c r="D232" s="214" t="s">
        <v>154</v>
      </c>
      <c r="E232" s="215" t="s">
        <v>914</v>
      </c>
      <c r="F232" s="216" t="s">
        <v>915</v>
      </c>
      <c r="G232" s="217" t="s">
        <v>239</v>
      </c>
      <c r="H232" s="218">
        <v>1.3500000000000001</v>
      </c>
      <c r="I232" s="219"/>
      <c r="J232" s="220">
        <f>ROUND(I232*H232,2)</f>
        <v>0</v>
      </c>
      <c r="K232" s="216" t="s">
        <v>19</v>
      </c>
      <c r="L232" s="46"/>
      <c r="M232" s="221" t="s">
        <v>19</v>
      </c>
      <c r="N232" s="222" t="s">
        <v>43</v>
      </c>
      <c r="O232" s="86"/>
      <c r="P232" s="223">
        <f>O232*H232</f>
        <v>0</v>
      </c>
      <c r="Q232" s="223">
        <v>0</v>
      </c>
      <c r="R232" s="223">
        <f>Q232*H232</f>
        <v>0</v>
      </c>
      <c r="S232" s="223">
        <v>0</v>
      </c>
      <c r="T232" s="224">
        <f>S232*H232</f>
        <v>0</v>
      </c>
      <c r="U232" s="40"/>
      <c r="V232" s="40"/>
      <c r="W232" s="40"/>
      <c r="X232" s="40"/>
      <c r="Y232" s="40"/>
      <c r="Z232" s="40"/>
      <c r="AA232" s="40"/>
      <c r="AB232" s="40"/>
      <c r="AC232" s="40"/>
      <c r="AD232" s="40"/>
      <c r="AE232" s="40"/>
      <c r="AR232" s="225" t="s">
        <v>159</v>
      </c>
      <c r="AT232" s="225" t="s">
        <v>154</v>
      </c>
      <c r="AU232" s="225" t="s">
        <v>81</v>
      </c>
      <c r="AY232" s="19" t="s">
        <v>152</v>
      </c>
      <c r="BE232" s="226">
        <f>IF(N232="základní",J232,0)</f>
        <v>0</v>
      </c>
      <c r="BF232" s="226">
        <f>IF(N232="snížená",J232,0)</f>
        <v>0</v>
      </c>
      <c r="BG232" s="226">
        <f>IF(N232="zákl. přenesená",J232,0)</f>
        <v>0</v>
      </c>
      <c r="BH232" s="226">
        <f>IF(N232="sníž. přenesená",J232,0)</f>
        <v>0</v>
      </c>
      <c r="BI232" s="226">
        <f>IF(N232="nulová",J232,0)</f>
        <v>0</v>
      </c>
      <c r="BJ232" s="19" t="s">
        <v>79</v>
      </c>
      <c r="BK232" s="226">
        <f>ROUND(I232*H232,2)</f>
        <v>0</v>
      </c>
      <c r="BL232" s="19" t="s">
        <v>159</v>
      </c>
      <c r="BM232" s="225" t="s">
        <v>916</v>
      </c>
    </row>
    <row r="233" s="14" customFormat="1">
      <c r="A233" s="14"/>
      <c r="B233" s="243"/>
      <c r="C233" s="244"/>
      <c r="D233" s="234" t="s">
        <v>163</v>
      </c>
      <c r="E233" s="245" t="s">
        <v>19</v>
      </c>
      <c r="F233" s="246" t="s">
        <v>1513</v>
      </c>
      <c r="G233" s="244"/>
      <c r="H233" s="247">
        <v>1.3500000000000001</v>
      </c>
      <c r="I233" s="248"/>
      <c r="J233" s="244"/>
      <c r="K233" s="244"/>
      <c r="L233" s="249"/>
      <c r="M233" s="250"/>
      <c r="N233" s="251"/>
      <c r="O233" s="251"/>
      <c r="P233" s="251"/>
      <c r="Q233" s="251"/>
      <c r="R233" s="251"/>
      <c r="S233" s="251"/>
      <c r="T233" s="252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T233" s="253" t="s">
        <v>163</v>
      </c>
      <c r="AU233" s="253" t="s">
        <v>81</v>
      </c>
      <c r="AV233" s="14" t="s">
        <v>81</v>
      </c>
      <c r="AW233" s="14" t="s">
        <v>33</v>
      </c>
      <c r="AX233" s="14" t="s">
        <v>79</v>
      </c>
      <c r="AY233" s="253" t="s">
        <v>152</v>
      </c>
    </row>
    <row r="234" s="12" customFormat="1" ht="22.8" customHeight="1">
      <c r="A234" s="12"/>
      <c r="B234" s="198"/>
      <c r="C234" s="199"/>
      <c r="D234" s="200" t="s">
        <v>71</v>
      </c>
      <c r="E234" s="212" t="s">
        <v>204</v>
      </c>
      <c r="F234" s="212" t="s">
        <v>532</v>
      </c>
      <c r="G234" s="199"/>
      <c r="H234" s="199"/>
      <c r="I234" s="202"/>
      <c r="J234" s="213">
        <f>BK234</f>
        <v>0</v>
      </c>
      <c r="K234" s="199"/>
      <c r="L234" s="204"/>
      <c r="M234" s="205"/>
      <c r="N234" s="206"/>
      <c r="O234" s="206"/>
      <c r="P234" s="207">
        <f>SUM(P235:P242)</f>
        <v>0</v>
      </c>
      <c r="Q234" s="206"/>
      <c r="R234" s="207">
        <f>SUM(R235:R242)</f>
        <v>3.5924000000000005</v>
      </c>
      <c r="S234" s="206"/>
      <c r="T234" s="208">
        <f>SUM(T235:T242)</f>
        <v>0</v>
      </c>
      <c r="U234" s="12"/>
      <c r="V234" s="12"/>
      <c r="W234" s="12"/>
      <c r="X234" s="12"/>
      <c r="Y234" s="12"/>
      <c r="Z234" s="12"/>
      <c r="AA234" s="12"/>
      <c r="AB234" s="12"/>
      <c r="AC234" s="12"/>
      <c r="AD234" s="12"/>
      <c r="AE234" s="12"/>
      <c r="AR234" s="209" t="s">
        <v>79</v>
      </c>
      <c r="AT234" s="210" t="s">
        <v>71</v>
      </c>
      <c r="AU234" s="210" t="s">
        <v>79</v>
      </c>
      <c r="AY234" s="209" t="s">
        <v>152</v>
      </c>
      <c r="BK234" s="211">
        <f>SUM(BK235:BK242)</f>
        <v>0</v>
      </c>
    </row>
    <row r="235" s="2" customFormat="1" ht="16.5" customHeight="1">
      <c r="A235" s="40"/>
      <c r="B235" s="41"/>
      <c r="C235" s="214" t="s">
        <v>478</v>
      </c>
      <c r="D235" s="214" t="s">
        <v>154</v>
      </c>
      <c r="E235" s="215" t="s">
        <v>918</v>
      </c>
      <c r="F235" s="216" t="s">
        <v>919</v>
      </c>
      <c r="G235" s="217" t="s">
        <v>227</v>
      </c>
      <c r="H235" s="218">
        <v>4</v>
      </c>
      <c r="I235" s="219"/>
      <c r="J235" s="220">
        <f>ROUND(I235*H235,2)</f>
        <v>0</v>
      </c>
      <c r="K235" s="216" t="s">
        <v>158</v>
      </c>
      <c r="L235" s="46"/>
      <c r="M235" s="221" t="s">
        <v>19</v>
      </c>
      <c r="N235" s="222" t="s">
        <v>43</v>
      </c>
      <c r="O235" s="86"/>
      <c r="P235" s="223">
        <f>O235*H235</f>
        <v>0</v>
      </c>
      <c r="Q235" s="223">
        <v>0.43819000000000002</v>
      </c>
      <c r="R235" s="223">
        <f>Q235*H235</f>
        <v>1.7527600000000001</v>
      </c>
      <c r="S235" s="223">
        <v>0</v>
      </c>
      <c r="T235" s="224">
        <f>S235*H235</f>
        <v>0</v>
      </c>
      <c r="U235" s="40"/>
      <c r="V235" s="40"/>
      <c r="W235" s="40"/>
      <c r="X235" s="40"/>
      <c r="Y235" s="40"/>
      <c r="Z235" s="40"/>
      <c r="AA235" s="40"/>
      <c r="AB235" s="40"/>
      <c r="AC235" s="40"/>
      <c r="AD235" s="40"/>
      <c r="AE235" s="40"/>
      <c r="AR235" s="225" t="s">
        <v>159</v>
      </c>
      <c r="AT235" s="225" t="s">
        <v>154</v>
      </c>
      <c r="AU235" s="225" t="s">
        <v>81</v>
      </c>
      <c r="AY235" s="19" t="s">
        <v>152</v>
      </c>
      <c r="BE235" s="226">
        <f>IF(N235="základní",J235,0)</f>
        <v>0</v>
      </c>
      <c r="BF235" s="226">
        <f>IF(N235="snížená",J235,0)</f>
        <v>0</v>
      </c>
      <c r="BG235" s="226">
        <f>IF(N235="zákl. přenesená",J235,0)</f>
        <v>0</v>
      </c>
      <c r="BH235" s="226">
        <f>IF(N235="sníž. přenesená",J235,0)</f>
        <v>0</v>
      </c>
      <c r="BI235" s="226">
        <f>IF(N235="nulová",J235,0)</f>
        <v>0</v>
      </c>
      <c r="BJ235" s="19" t="s">
        <v>79</v>
      </c>
      <c r="BK235" s="226">
        <f>ROUND(I235*H235,2)</f>
        <v>0</v>
      </c>
      <c r="BL235" s="19" t="s">
        <v>159</v>
      </c>
      <c r="BM235" s="225" t="s">
        <v>920</v>
      </c>
    </row>
    <row r="236" s="2" customFormat="1">
      <c r="A236" s="40"/>
      <c r="B236" s="41"/>
      <c r="C236" s="42"/>
      <c r="D236" s="227" t="s">
        <v>161</v>
      </c>
      <c r="E236" s="42"/>
      <c r="F236" s="228" t="s">
        <v>921</v>
      </c>
      <c r="G236" s="42"/>
      <c r="H236" s="42"/>
      <c r="I236" s="229"/>
      <c r="J236" s="42"/>
      <c r="K236" s="42"/>
      <c r="L236" s="46"/>
      <c r="M236" s="230"/>
      <c r="N236" s="231"/>
      <c r="O236" s="86"/>
      <c r="P236" s="86"/>
      <c r="Q236" s="86"/>
      <c r="R236" s="86"/>
      <c r="S236" s="86"/>
      <c r="T236" s="87"/>
      <c r="U236" s="40"/>
      <c r="V236" s="40"/>
      <c r="W236" s="40"/>
      <c r="X236" s="40"/>
      <c r="Y236" s="40"/>
      <c r="Z236" s="40"/>
      <c r="AA236" s="40"/>
      <c r="AB236" s="40"/>
      <c r="AC236" s="40"/>
      <c r="AD236" s="40"/>
      <c r="AE236" s="40"/>
      <c r="AT236" s="19" t="s">
        <v>161</v>
      </c>
      <c r="AU236" s="19" t="s">
        <v>81</v>
      </c>
    </row>
    <row r="237" s="2" customFormat="1" ht="21.75" customHeight="1">
      <c r="A237" s="40"/>
      <c r="B237" s="41"/>
      <c r="C237" s="265" t="s">
        <v>483</v>
      </c>
      <c r="D237" s="265" t="s">
        <v>298</v>
      </c>
      <c r="E237" s="266" t="s">
        <v>922</v>
      </c>
      <c r="F237" s="267" t="s">
        <v>923</v>
      </c>
      <c r="G237" s="268" t="s">
        <v>227</v>
      </c>
      <c r="H237" s="269">
        <v>4</v>
      </c>
      <c r="I237" s="270"/>
      <c r="J237" s="271">
        <f>ROUND(I237*H237,2)</f>
        <v>0</v>
      </c>
      <c r="K237" s="267" t="s">
        <v>158</v>
      </c>
      <c r="L237" s="272"/>
      <c r="M237" s="273" t="s">
        <v>19</v>
      </c>
      <c r="N237" s="274" t="s">
        <v>43</v>
      </c>
      <c r="O237" s="86"/>
      <c r="P237" s="223">
        <f>O237*H237</f>
        <v>0</v>
      </c>
      <c r="Q237" s="223">
        <v>0.25650000000000001</v>
      </c>
      <c r="R237" s="223">
        <f>Q237*H237</f>
        <v>1.026</v>
      </c>
      <c r="S237" s="223">
        <v>0</v>
      </c>
      <c r="T237" s="224">
        <f>S237*H237</f>
        <v>0</v>
      </c>
      <c r="U237" s="40"/>
      <c r="V237" s="40"/>
      <c r="W237" s="40"/>
      <c r="X237" s="40"/>
      <c r="Y237" s="40"/>
      <c r="Z237" s="40"/>
      <c r="AA237" s="40"/>
      <c r="AB237" s="40"/>
      <c r="AC237" s="40"/>
      <c r="AD237" s="40"/>
      <c r="AE237" s="40"/>
      <c r="AR237" s="225" t="s">
        <v>199</v>
      </c>
      <c r="AT237" s="225" t="s">
        <v>298</v>
      </c>
      <c r="AU237" s="225" t="s">
        <v>81</v>
      </c>
      <c r="AY237" s="19" t="s">
        <v>152</v>
      </c>
      <c r="BE237" s="226">
        <f>IF(N237="základní",J237,0)</f>
        <v>0</v>
      </c>
      <c r="BF237" s="226">
        <f>IF(N237="snížená",J237,0)</f>
        <v>0</v>
      </c>
      <c r="BG237" s="226">
        <f>IF(N237="zákl. přenesená",J237,0)</f>
        <v>0</v>
      </c>
      <c r="BH237" s="226">
        <f>IF(N237="sníž. přenesená",J237,0)</f>
        <v>0</v>
      </c>
      <c r="BI237" s="226">
        <f>IF(N237="nulová",J237,0)</f>
        <v>0</v>
      </c>
      <c r="BJ237" s="19" t="s">
        <v>79</v>
      </c>
      <c r="BK237" s="226">
        <f>ROUND(I237*H237,2)</f>
        <v>0</v>
      </c>
      <c r="BL237" s="19" t="s">
        <v>159</v>
      </c>
      <c r="BM237" s="225" t="s">
        <v>924</v>
      </c>
    </row>
    <row r="238" s="2" customFormat="1" ht="16.5" customHeight="1">
      <c r="A238" s="40"/>
      <c r="B238" s="41"/>
      <c r="C238" s="265" t="s">
        <v>488</v>
      </c>
      <c r="D238" s="265" t="s">
        <v>298</v>
      </c>
      <c r="E238" s="266" t="s">
        <v>925</v>
      </c>
      <c r="F238" s="267" t="s">
        <v>926</v>
      </c>
      <c r="G238" s="268" t="s">
        <v>227</v>
      </c>
      <c r="H238" s="269">
        <v>4</v>
      </c>
      <c r="I238" s="270"/>
      <c r="J238" s="271">
        <f>ROUND(I238*H238,2)</f>
        <v>0</v>
      </c>
      <c r="K238" s="267" t="s">
        <v>158</v>
      </c>
      <c r="L238" s="272"/>
      <c r="M238" s="273" t="s">
        <v>19</v>
      </c>
      <c r="N238" s="274" t="s">
        <v>43</v>
      </c>
      <c r="O238" s="86"/>
      <c r="P238" s="223">
        <f>O238*H238</f>
        <v>0</v>
      </c>
      <c r="Q238" s="223">
        <v>0.037999999999999999</v>
      </c>
      <c r="R238" s="223">
        <f>Q238*H238</f>
        <v>0.152</v>
      </c>
      <c r="S238" s="223">
        <v>0</v>
      </c>
      <c r="T238" s="224">
        <f>S238*H238</f>
        <v>0</v>
      </c>
      <c r="U238" s="40"/>
      <c r="V238" s="40"/>
      <c r="W238" s="40"/>
      <c r="X238" s="40"/>
      <c r="Y238" s="40"/>
      <c r="Z238" s="40"/>
      <c r="AA238" s="40"/>
      <c r="AB238" s="40"/>
      <c r="AC238" s="40"/>
      <c r="AD238" s="40"/>
      <c r="AE238" s="40"/>
      <c r="AR238" s="225" t="s">
        <v>199</v>
      </c>
      <c r="AT238" s="225" t="s">
        <v>298</v>
      </c>
      <c r="AU238" s="225" t="s">
        <v>81</v>
      </c>
      <c r="AY238" s="19" t="s">
        <v>152</v>
      </c>
      <c r="BE238" s="226">
        <f>IF(N238="základní",J238,0)</f>
        <v>0</v>
      </c>
      <c r="BF238" s="226">
        <f>IF(N238="snížená",J238,0)</f>
        <v>0</v>
      </c>
      <c r="BG238" s="226">
        <f>IF(N238="zákl. přenesená",J238,0)</f>
        <v>0</v>
      </c>
      <c r="BH238" s="226">
        <f>IF(N238="sníž. přenesená",J238,0)</f>
        <v>0</v>
      </c>
      <c r="BI238" s="226">
        <f>IF(N238="nulová",J238,0)</f>
        <v>0</v>
      </c>
      <c r="BJ238" s="19" t="s">
        <v>79</v>
      </c>
      <c r="BK238" s="226">
        <f>ROUND(I238*H238,2)</f>
        <v>0</v>
      </c>
      <c r="BL238" s="19" t="s">
        <v>159</v>
      </c>
      <c r="BM238" s="225" t="s">
        <v>927</v>
      </c>
    </row>
    <row r="239" s="2" customFormat="1" ht="24.15" customHeight="1">
      <c r="A239" s="40"/>
      <c r="B239" s="41"/>
      <c r="C239" s="265" t="s">
        <v>494</v>
      </c>
      <c r="D239" s="265" t="s">
        <v>298</v>
      </c>
      <c r="E239" s="266" t="s">
        <v>928</v>
      </c>
      <c r="F239" s="267" t="s">
        <v>929</v>
      </c>
      <c r="G239" s="268" t="s">
        <v>157</v>
      </c>
      <c r="H239" s="269">
        <v>2</v>
      </c>
      <c r="I239" s="270"/>
      <c r="J239" s="271">
        <f>ROUND(I239*H239,2)</f>
        <v>0</v>
      </c>
      <c r="K239" s="267" t="s">
        <v>158</v>
      </c>
      <c r="L239" s="272"/>
      <c r="M239" s="273" t="s">
        <v>19</v>
      </c>
      <c r="N239" s="274" t="s">
        <v>43</v>
      </c>
      <c r="O239" s="86"/>
      <c r="P239" s="223">
        <f>O239*H239</f>
        <v>0</v>
      </c>
      <c r="Q239" s="223">
        <v>0.037999999999999999</v>
      </c>
      <c r="R239" s="223">
        <f>Q239*H239</f>
        <v>0.075999999999999998</v>
      </c>
      <c r="S239" s="223">
        <v>0</v>
      </c>
      <c r="T239" s="224">
        <f>S239*H239</f>
        <v>0</v>
      </c>
      <c r="U239" s="40"/>
      <c r="V239" s="40"/>
      <c r="W239" s="40"/>
      <c r="X239" s="40"/>
      <c r="Y239" s="40"/>
      <c r="Z239" s="40"/>
      <c r="AA239" s="40"/>
      <c r="AB239" s="40"/>
      <c r="AC239" s="40"/>
      <c r="AD239" s="40"/>
      <c r="AE239" s="40"/>
      <c r="AR239" s="225" t="s">
        <v>199</v>
      </c>
      <c r="AT239" s="225" t="s">
        <v>298</v>
      </c>
      <c r="AU239" s="225" t="s">
        <v>81</v>
      </c>
      <c r="AY239" s="19" t="s">
        <v>152</v>
      </c>
      <c r="BE239" s="226">
        <f>IF(N239="základní",J239,0)</f>
        <v>0</v>
      </c>
      <c r="BF239" s="226">
        <f>IF(N239="snížená",J239,0)</f>
        <v>0</v>
      </c>
      <c r="BG239" s="226">
        <f>IF(N239="zákl. přenesená",J239,0)</f>
        <v>0</v>
      </c>
      <c r="BH239" s="226">
        <f>IF(N239="sníž. přenesená",J239,0)</f>
        <v>0</v>
      </c>
      <c r="BI239" s="226">
        <f>IF(N239="nulová",J239,0)</f>
        <v>0</v>
      </c>
      <c r="BJ239" s="19" t="s">
        <v>79</v>
      </c>
      <c r="BK239" s="226">
        <f>ROUND(I239*H239,2)</f>
        <v>0</v>
      </c>
      <c r="BL239" s="19" t="s">
        <v>159</v>
      </c>
      <c r="BM239" s="225" t="s">
        <v>930</v>
      </c>
    </row>
    <row r="240" s="2" customFormat="1" ht="16.5" customHeight="1">
      <c r="A240" s="40"/>
      <c r="B240" s="41"/>
      <c r="C240" s="214" t="s">
        <v>500</v>
      </c>
      <c r="D240" s="214" t="s">
        <v>154</v>
      </c>
      <c r="E240" s="215" t="s">
        <v>931</v>
      </c>
      <c r="F240" s="216" t="s">
        <v>932</v>
      </c>
      <c r="G240" s="217" t="s">
        <v>157</v>
      </c>
      <c r="H240" s="218">
        <v>1</v>
      </c>
      <c r="I240" s="219"/>
      <c r="J240" s="220">
        <f>ROUND(I240*H240,2)</f>
        <v>0</v>
      </c>
      <c r="K240" s="216" t="s">
        <v>158</v>
      </c>
      <c r="L240" s="46"/>
      <c r="M240" s="221" t="s">
        <v>19</v>
      </c>
      <c r="N240" s="222" t="s">
        <v>43</v>
      </c>
      <c r="O240" s="86"/>
      <c r="P240" s="223">
        <f>O240*H240</f>
        <v>0</v>
      </c>
      <c r="Q240" s="223">
        <v>0.37164000000000003</v>
      </c>
      <c r="R240" s="223">
        <f>Q240*H240</f>
        <v>0.37164000000000003</v>
      </c>
      <c r="S240" s="223">
        <v>0</v>
      </c>
      <c r="T240" s="224">
        <f>S240*H240</f>
        <v>0</v>
      </c>
      <c r="U240" s="40"/>
      <c r="V240" s="40"/>
      <c r="W240" s="40"/>
      <c r="X240" s="40"/>
      <c r="Y240" s="40"/>
      <c r="Z240" s="40"/>
      <c r="AA240" s="40"/>
      <c r="AB240" s="40"/>
      <c r="AC240" s="40"/>
      <c r="AD240" s="40"/>
      <c r="AE240" s="40"/>
      <c r="AR240" s="225" t="s">
        <v>159</v>
      </c>
      <c r="AT240" s="225" t="s">
        <v>154</v>
      </c>
      <c r="AU240" s="225" t="s">
        <v>81</v>
      </c>
      <c r="AY240" s="19" t="s">
        <v>152</v>
      </c>
      <c r="BE240" s="226">
        <f>IF(N240="základní",J240,0)</f>
        <v>0</v>
      </c>
      <c r="BF240" s="226">
        <f>IF(N240="snížená",J240,0)</f>
        <v>0</v>
      </c>
      <c r="BG240" s="226">
        <f>IF(N240="zákl. přenesená",J240,0)</f>
        <v>0</v>
      </c>
      <c r="BH240" s="226">
        <f>IF(N240="sníž. přenesená",J240,0)</f>
        <v>0</v>
      </c>
      <c r="BI240" s="226">
        <f>IF(N240="nulová",J240,0)</f>
        <v>0</v>
      </c>
      <c r="BJ240" s="19" t="s">
        <v>79</v>
      </c>
      <c r="BK240" s="226">
        <f>ROUND(I240*H240,2)</f>
        <v>0</v>
      </c>
      <c r="BL240" s="19" t="s">
        <v>159</v>
      </c>
      <c r="BM240" s="225" t="s">
        <v>933</v>
      </c>
    </row>
    <row r="241" s="2" customFormat="1">
      <c r="A241" s="40"/>
      <c r="B241" s="41"/>
      <c r="C241" s="42"/>
      <c r="D241" s="227" t="s">
        <v>161</v>
      </c>
      <c r="E241" s="42"/>
      <c r="F241" s="228" t="s">
        <v>934</v>
      </c>
      <c r="G241" s="42"/>
      <c r="H241" s="42"/>
      <c r="I241" s="229"/>
      <c r="J241" s="42"/>
      <c r="K241" s="42"/>
      <c r="L241" s="46"/>
      <c r="M241" s="230"/>
      <c r="N241" s="231"/>
      <c r="O241" s="86"/>
      <c r="P241" s="86"/>
      <c r="Q241" s="86"/>
      <c r="R241" s="86"/>
      <c r="S241" s="86"/>
      <c r="T241" s="87"/>
      <c r="U241" s="40"/>
      <c r="V241" s="40"/>
      <c r="W241" s="40"/>
      <c r="X241" s="40"/>
      <c r="Y241" s="40"/>
      <c r="Z241" s="40"/>
      <c r="AA241" s="40"/>
      <c r="AB241" s="40"/>
      <c r="AC241" s="40"/>
      <c r="AD241" s="40"/>
      <c r="AE241" s="40"/>
      <c r="AT241" s="19" t="s">
        <v>161</v>
      </c>
      <c r="AU241" s="19" t="s">
        <v>81</v>
      </c>
    </row>
    <row r="242" s="2" customFormat="1" ht="24.15" customHeight="1">
      <c r="A242" s="40"/>
      <c r="B242" s="41"/>
      <c r="C242" s="265" t="s">
        <v>505</v>
      </c>
      <c r="D242" s="265" t="s">
        <v>298</v>
      </c>
      <c r="E242" s="266" t="s">
        <v>935</v>
      </c>
      <c r="F242" s="267" t="s">
        <v>936</v>
      </c>
      <c r="G242" s="268" t="s">
        <v>157</v>
      </c>
      <c r="H242" s="269">
        <v>1</v>
      </c>
      <c r="I242" s="270"/>
      <c r="J242" s="271">
        <f>ROUND(I242*H242,2)</f>
        <v>0</v>
      </c>
      <c r="K242" s="267" t="s">
        <v>158</v>
      </c>
      <c r="L242" s="272"/>
      <c r="M242" s="273" t="s">
        <v>19</v>
      </c>
      <c r="N242" s="274" t="s">
        <v>43</v>
      </c>
      <c r="O242" s="86"/>
      <c r="P242" s="223">
        <f>O242*H242</f>
        <v>0</v>
      </c>
      <c r="Q242" s="223">
        <v>0.214</v>
      </c>
      <c r="R242" s="223">
        <f>Q242*H242</f>
        <v>0.214</v>
      </c>
      <c r="S242" s="223">
        <v>0</v>
      </c>
      <c r="T242" s="224">
        <f>S242*H242</f>
        <v>0</v>
      </c>
      <c r="U242" s="40"/>
      <c r="V242" s="40"/>
      <c r="W242" s="40"/>
      <c r="X242" s="40"/>
      <c r="Y242" s="40"/>
      <c r="Z242" s="40"/>
      <c r="AA242" s="40"/>
      <c r="AB242" s="40"/>
      <c r="AC242" s="40"/>
      <c r="AD242" s="40"/>
      <c r="AE242" s="40"/>
      <c r="AR242" s="225" t="s">
        <v>199</v>
      </c>
      <c r="AT242" s="225" t="s">
        <v>298</v>
      </c>
      <c r="AU242" s="225" t="s">
        <v>81</v>
      </c>
      <c r="AY242" s="19" t="s">
        <v>152</v>
      </c>
      <c r="BE242" s="226">
        <f>IF(N242="základní",J242,0)</f>
        <v>0</v>
      </c>
      <c r="BF242" s="226">
        <f>IF(N242="snížená",J242,0)</f>
        <v>0</v>
      </c>
      <c r="BG242" s="226">
        <f>IF(N242="zákl. přenesená",J242,0)</f>
        <v>0</v>
      </c>
      <c r="BH242" s="226">
        <f>IF(N242="sníž. přenesená",J242,0)</f>
        <v>0</v>
      </c>
      <c r="BI242" s="226">
        <f>IF(N242="nulová",J242,0)</f>
        <v>0</v>
      </c>
      <c r="BJ242" s="19" t="s">
        <v>79</v>
      </c>
      <c r="BK242" s="226">
        <f>ROUND(I242*H242,2)</f>
        <v>0</v>
      </c>
      <c r="BL242" s="19" t="s">
        <v>159</v>
      </c>
      <c r="BM242" s="225" t="s">
        <v>937</v>
      </c>
    </row>
    <row r="243" s="12" customFormat="1" ht="22.8" customHeight="1">
      <c r="A243" s="12"/>
      <c r="B243" s="198"/>
      <c r="C243" s="199"/>
      <c r="D243" s="200" t="s">
        <v>71</v>
      </c>
      <c r="E243" s="212" t="s">
        <v>599</v>
      </c>
      <c r="F243" s="212" t="s">
        <v>600</v>
      </c>
      <c r="G243" s="199"/>
      <c r="H243" s="199"/>
      <c r="I243" s="202"/>
      <c r="J243" s="213">
        <f>BK243</f>
        <v>0</v>
      </c>
      <c r="K243" s="199"/>
      <c r="L243" s="204"/>
      <c r="M243" s="205"/>
      <c r="N243" s="206"/>
      <c r="O243" s="206"/>
      <c r="P243" s="207">
        <f>SUM(P244:P254)</f>
        <v>0</v>
      </c>
      <c r="Q243" s="206"/>
      <c r="R243" s="207">
        <f>SUM(R244:R254)</f>
        <v>0</v>
      </c>
      <c r="S243" s="206"/>
      <c r="T243" s="208">
        <f>SUM(T244:T254)</f>
        <v>0</v>
      </c>
      <c r="U243" s="12"/>
      <c r="V243" s="12"/>
      <c r="W243" s="12"/>
      <c r="X243" s="12"/>
      <c r="Y243" s="12"/>
      <c r="Z243" s="12"/>
      <c r="AA243" s="12"/>
      <c r="AB243" s="12"/>
      <c r="AC243" s="12"/>
      <c r="AD243" s="12"/>
      <c r="AE243" s="12"/>
      <c r="AR243" s="209" t="s">
        <v>79</v>
      </c>
      <c r="AT243" s="210" t="s">
        <v>71</v>
      </c>
      <c r="AU243" s="210" t="s">
        <v>79</v>
      </c>
      <c r="AY243" s="209" t="s">
        <v>152</v>
      </c>
      <c r="BK243" s="211">
        <f>SUM(BK244:BK254)</f>
        <v>0</v>
      </c>
    </row>
    <row r="244" s="2" customFormat="1" ht="24.15" customHeight="1">
      <c r="A244" s="40"/>
      <c r="B244" s="41"/>
      <c r="C244" s="214" t="s">
        <v>511</v>
      </c>
      <c r="D244" s="214" t="s">
        <v>154</v>
      </c>
      <c r="E244" s="215" t="s">
        <v>602</v>
      </c>
      <c r="F244" s="216" t="s">
        <v>603</v>
      </c>
      <c r="G244" s="217" t="s">
        <v>282</v>
      </c>
      <c r="H244" s="218">
        <v>5.7599999999999998</v>
      </c>
      <c r="I244" s="219"/>
      <c r="J244" s="220">
        <f>ROUND(I244*H244,2)</f>
        <v>0</v>
      </c>
      <c r="K244" s="216" t="s">
        <v>158</v>
      </c>
      <c r="L244" s="46"/>
      <c r="M244" s="221" t="s">
        <v>19</v>
      </c>
      <c r="N244" s="222" t="s">
        <v>43</v>
      </c>
      <c r="O244" s="86"/>
      <c r="P244" s="223">
        <f>O244*H244</f>
        <v>0</v>
      </c>
      <c r="Q244" s="223">
        <v>0</v>
      </c>
      <c r="R244" s="223">
        <f>Q244*H244</f>
        <v>0</v>
      </c>
      <c r="S244" s="223">
        <v>0</v>
      </c>
      <c r="T244" s="224">
        <f>S244*H244</f>
        <v>0</v>
      </c>
      <c r="U244" s="40"/>
      <c r="V244" s="40"/>
      <c r="W244" s="40"/>
      <c r="X244" s="40"/>
      <c r="Y244" s="40"/>
      <c r="Z244" s="40"/>
      <c r="AA244" s="40"/>
      <c r="AB244" s="40"/>
      <c r="AC244" s="40"/>
      <c r="AD244" s="40"/>
      <c r="AE244" s="40"/>
      <c r="AR244" s="225" t="s">
        <v>159</v>
      </c>
      <c r="AT244" s="225" t="s">
        <v>154</v>
      </c>
      <c r="AU244" s="225" t="s">
        <v>81</v>
      </c>
      <c r="AY244" s="19" t="s">
        <v>152</v>
      </c>
      <c r="BE244" s="226">
        <f>IF(N244="základní",J244,0)</f>
        <v>0</v>
      </c>
      <c r="BF244" s="226">
        <f>IF(N244="snížená",J244,0)</f>
        <v>0</v>
      </c>
      <c r="BG244" s="226">
        <f>IF(N244="zákl. přenesená",J244,0)</f>
        <v>0</v>
      </c>
      <c r="BH244" s="226">
        <f>IF(N244="sníž. přenesená",J244,0)</f>
        <v>0</v>
      </c>
      <c r="BI244" s="226">
        <f>IF(N244="nulová",J244,0)</f>
        <v>0</v>
      </c>
      <c r="BJ244" s="19" t="s">
        <v>79</v>
      </c>
      <c r="BK244" s="226">
        <f>ROUND(I244*H244,2)</f>
        <v>0</v>
      </c>
      <c r="BL244" s="19" t="s">
        <v>159</v>
      </c>
      <c r="BM244" s="225" t="s">
        <v>938</v>
      </c>
    </row>
    <row r="245" s="2" customFormat="1">
      <c r="A245" s="40"/>
      <c r="B245" s="41"/>
      <c r="C245" s="42"/>
      <c r="D245" s="227" t="s">
        <v>161</v>
      </c>
      <c r="E245" s="42"/>
      <c r="F245" s="228" t="s">
        <v>605</v>
      </c>
      <c r="G245" s="42"/>
      <c r="H245" s="42"/>
      <c r="I245" s="229"/>
      <c r="J245" s="42"/>
      <c r="K245" s="42"/>
      <c r="L245" s="46"/>
      <c r="M245" s="230"/>
      <c r="N245" s="231"/>
      <c r="O245" s="86"/>
      <c r="P245" s="86"/>
      <c r="Q245" s="86"/>
      <c r="R245" s="86"/>
      <c r="S245" s="86"/>
      <c r="T245" s="87"/>
      <c r="U245" s="40"/>
      <c r="V245" s="40"/>
      <c r="W245" s="40"/>
      <c r="X245" s="40"/>
      <c r="Y245" s="40"/>
      <c r="Z245" s="40"/>
      <c r="AA245" s="40"/>
      <c r="AB245" s="40"/>
      <c r="AC245" s="40"/>
      <c r="AD245" s="40"/>
      <c r="AE245" s="40"/>
      <c r="AT245" s="19" t="s">
        <v>161</v>
      </c>
      <c r="AU245" s="19" t="s">
        <v>81</v>
      </c>
    </row>
    <row r="246" s="2" customFormat="1" ht="24.15" customHeight="1">
      <c r="A246" s="40"/>
      <c r="B246" s="41"/>
      <c r="C246" s="214" t="s">
        <v>517</v>
      </c>
      <c r="D246" s="214" t="s">
        <v>154</v>
      </c>
      <c r="E246" s="215" t="s">
        <v>611</v>
      </c>
      <c r="F246" s="216" t="s">
        <v>612</v>
      </c>
      <c r="G246" s="217" t="s">
        <v>282</v>
      </c>
      <c r="H246" s="218">
        <v>138.24000000000001</v>
      </c>
      <c r="I246" s="219"/>
      <c r="J246" s="220">
        <f>ROUND(I246*H246,2)</f>
        <v>0</v>
      </c>
      <c r="K246" s="216" t="s">
        <v>158</v>
      </c>
      <c r="L246" s="46"/>
      <c r="M246" s="221" t="s">
        <v>19</v>
      </c>
      <c r="N246" s="222" t="s">
        <v>43</v>
      </c>
      <c r="O246" s="86"/>
      <c r="P246" s="223">
        <f>O246*H246</f>
        <v>0</v>
      </c>
      <c r="Q246" s="223">
        <v>0</v>
      </c>
      <c r="R246" s="223">
        <f>Q246*H246</f>
        <v>0</v>
      </c>
      <c r="S246" s="223">
        <v>0</v>
      </c>
      <c r="T246" s="224">
        <f>S246*H246</f>
        <v>0</v>
      </c>
      <c r="U246" s="40"/>
      <c r="V246" s="40"/>
      <c r="W246" s="40"/>
      <c r="X246" s="40"/>
      <c r="Y246" s="40"/>
      <c r="Z246" s="40"/>
      <c r="AA246" s="40"/>
      <c r="AB246" s="40"/>
      <c r="AC246" s="40"/>
      <c r="AD246" s="40"/>
      <c r="AE246" s="40"/>
      <c r="AR246" s="225" t="s">
        <v>159</v>
      </c>
      <c r="AT246" s="225" t="s">
        <v>154</v>
      </c>
      <c r="AU246" s="225" t="s">
        <v>81</v>
      </c>
      <c r="AY246" s="19" t="s">
        <v>152</v>
      </c>
      <c r="BE246" s="226">
        <f>IF(N246="základní",J246,0)</f>
        <v>0</v>
      </c>
      <c r="BF246" s="226">
        <f>IF(N246="snížená",J246,0)</f>
        <v>0</v>
      </c>
      <c r="BG246" s="226">
        <f>IF(N246="zákl. přenesená",J246,0)</f>
        <v>0</v>
      </c>
      <c r="BH246" s="226">
        <f>IF(N246="sníž. přenesená",J246,0)</f>
        <v>0</v>
      </c>
      <c r="BI246" s="226">
        <f>IF(N246="nulová",J246,0)</f>
        <v>0</v>
      </c>
      <c r="BJ246" s="19" t="s">
        <v>79</v>
      </c>
      <c r="BK246" s="226">
        <f>ROUND(I246*H246,2)</f>
        <v>0</v>
      </c>
      <c r="BL246" s="19" t="s">
        <v>159</v>
      </c>
      <c r="BM246" s="225" t="s">
        <v>939</v>
      </c>
    </row>
    <row r="247" s="2" customFormat="1">
      <c r="A247" s="40"/>
      <c r="B247" s="41"/>
      <c r="C247" s="42"/>
      <c r="D247" s="227" t="s">
        <v>161</v>
      </c>
      <c r="E247" s="42"/>
      <c r="F247" s="228" t="s">
        <v>614</v>
      </c>
      <c r="G247" s="42"/>
      <c r="H247" s="42"/>
      <c r="I247" s="229"/>
      <c r="J247" s="42"/>
      <c r="K247" s="42"/>
      <c r="L247" s="46"/>
      <c r="M247" s="230"/>
      <c r="N247" s="231"/>
      <c r="O247" s="86"/>
      <c r="P247" s="86"/>
      <c r="Q247" s="86"/>
      <c r="R247" s="86"/>
      <c r="S247" s="86"/>
      <c r="T247" s="87"/>
      <c r="U247" s="40"/>
      <c r="V247" s="40"/>
      <c r="W247" s="40"/>
      <c r="X247" s="40"/>
      <c r="Y247" s="40"/>
      <c r="Z247" s="40"/>
      <c r="AA247" s="40"/>
      <c r="AB247" s="40"/>
      <c r="AC247" s="40"/>
      <c r="AD247" s="40"/>
      <c r="AE247" s="40"/>
      <c r="AT247" s="19" t="s">
        <v>161</v>
      </c>
      <c r="AU247" s="19" t="s">
        <v>81</v>
      </c>
    </row>
    <row r="248" s="14" customFormat="1">
      <c r="A248" s="14"/>
      <c r="B248" s="243"/>
      <c r="C248" s="244"/>
      <c r="D248" s="234" t="s">
        <v>163</v>
      </c>
      <c r="E248" s="245" t="s">
        <v>19</v>
      </c>
      <c r="F248" s="246" t="s">
        <v>1514</v>
      </c>
      <c r="G248" s="244"/>
      <c r="H248" s="247">
        <v>138.24000000000001</v>
      </c>
      <c r="I248" s="248"/>
      <c r="J248" s="244"/>
      <c r="K248" s="244"/>
      <c r="L248" s="249"/>
      <c r="M248" s="250"/>
      <c r="N248" s="251"/>
      <c r="O248" s="251"/>
      <c r="P248" s="251"/>
      <c r="Q248" s="251"/>
      <c r="R248" s="251"/>
      <c r="S248" s="251"/>
      <c r="T248" s="252"/>
      <c r="U248" s="14"/>
      <c r="V248" s="14"/>
      <c r="W248" s="14"/>
      <c r="X248" s="14"/>
      <c r="Y248" s="14"/>
      <c r="Z248" s="14"/>
      <c r="AA248" s="14"/>
      <c r="AB248" s="14"/>
      <c r="AC248" s="14"/>
      <c r="AD248" s="14"/>
      <c r="AE248" s="14"/>
      <c r="AT248" s="253" t="s">
        <v>163</v>
      </c>
      <c r="AU248" s="253" t="s">
        <v>81</v>
      </c>
      <c r="AV248" s="14" t="s">
        <v>81</v>
      </c>
      <c r="AW248" s="14" t="s">
        <v>33</v>
      </c>
      <c r="AX248" s="14" t="s">
        <v>79</v>
      </c>
      <c r="AY248" s="253" t="s">
        <v>152</v>
      </c>
    </row>
    <row r="249" s="2" customFormat="1" ht="16.5" customHeight="1">
      <c r="A249" s="40"/>
      <c r="B249" s="41"/>
      <c r="C249" s="214" t="s">
        <v>523</v>
      </c>
      <c r="D249" s="214" t="s">
        <v>154</v>
      </c>
      <c r="E249" s="215" t="s">
        <v>617</v>
      </c>
      <c r="F249" s="216" t="s">
        <v>618</v>
      </c>
      <c r="G249" s="217" t="s">
        <v>282</v>
      </c>
      <c r="H249" s="218">
        <v>5.7599999999999998</v>
      </c>
      <c r="I249" s="219"/>
      <c r="J249" s="220">
        <f>ROUND(I249*H249,2)</f>
        <v>0</v>
      </c>
      <c r="K249" s="216" t="s">
        <v>158</v>
      </c>
      <c r="L249" s="46"/>
      <c r="M249" s="221" t="s">
        <v>19</v>
      </c>
      <c r="N249" s="222" t="s">
        <v>43</v>
      </c>
      <c r="O249" s="86"/>
      <c r="P249" s="223">
        <f>O249*H249</f>
        <v>0</v>
      </c>
      <c r="Q249" s="223">
        <v>0</v>
      </c>
      <c r="R249" s="223">
        <f>Q249*H249</f>
        <v>0</v>
      </c>
      <c r="S249" s="223">
        <v>0</v>
      </c>
      <c r="T249" s="224">
        <f>S249*H249</f>
        <v>0</v>
      </c>
      <c r="U249" s="40"/>
      <c r="V249" s="40"/>
      <c r="W249" s="40"/>
      <c r="X249" s="40"/>
      <c r="Y249" s="40"/>
      <c r="Z249" s="40"/>
      <c r="AA249" s="40"/>
      <c r="AB249" s="40"/>
      <c r="AC249" s="40"/>
      <c r="AD249" s="40"/>
      <c r="AE249" s="40"/>
      <c r="AR249" s="225" t="s">
        <v>159</v>
      </c>
      <c r="AT249" s="225" t="s">
        <v>154</v>
      </c>
      <c r="AU249" s="225" t="s">
        <v>81</v>
      </c>
      <c r="AY249" s="19" t="s">
        <v>152</v>
      </c>
      <c r="BE249" s="226">
        <f>IF(N249="základní",J249,0)</f>
        <v>0</v>
      </c>
      <c r="BF249" s="226">
        <f>IF(N249="snížená",J249,0)</f>
        <v>0</v>
      </c>
      <c r="BG249" s="226">
        <f>IF(N249="zákl. přenesená",J249,0)</f>
        <v>0</v>
      </c>
      <c r="BH249" s="226">
        <f>IF(N249="sníž. přenesená",J249,0)</f>
        <v>0</v>
      </c>
      <c r="BI249" s="226">
        <f>IF(N249="nulová",J249,0)</f>
        <v>0</v>
      </c>
      <c r="BJ249" s="19" t="s">
        <v>79</v>
      </c>
      <c r="BK249" s="226">
        <f>ROUND(I249*H249,2)</f>
        <v>0</v>
      </c>
      <c r="BL249" s="19" t="s">
        <v>159</v>
      </c>
      <c r="BM249" s="225" t="s">
        <v>941</v>
      </c>
    </row>
    <row r="250" s="2" customFormat="1">
      <c r="A250" s="40"/>
      <c r="B250" s="41"/>
      <c r="C250" s="42"/>
      <c r="D250" s="227" t="s">
        <v>161</v>
      </c>
      <c r="E250" s="42"/>
      <c r="F250" s="228" t="s">
        <v>620</v>
      </c>
      <c r="G250" s="42"/>
      <c r="H250" s="42"/>
      <c r="I250" s="229"/>
      <c r="J250" s="42"/>
      <c r="K250" s="42"/>
      <c r="L250" s="46"/>
      <c r="M250" s="230"/>
      <c r="N250" s="231"/>
      <c r="O250" s="86"/>
      <c r="P250" s="86"/>
      <c r="Q250" s="86"/>
      <c r="R250" s="86"/>
      <c r="S250" s="86"/>
      <c r="T250" s="87"/>
      <c r="U250" s="40"/>
      <c r="V250" s="40"/>
      <c r="W250" s="40"/>
      <c r="X250" s="40"/>
      <c r="Y250" s="40"/>
      <c r="Z250" s="40"/>
      <c r="AA250" s="40"/>
      <c r="AB250" s="40"/>
      <c r="AC250" s="40"/>
      <c r="AD250" s="40"/>
      <c r="AE250" s="40"/>
      <c r="AT250" s="19" t="s">
        <v>161</v>
      </c>
      <c r="AU250" s="19" t="s">
        <v>81</v>
      </c>
    </row>
    <row r="251" s="14" customFormat="1">
      <c r="A251" s="14"/>
      <c r="B251" s="243"/>
      <c r="C251" s="244"/>
      <c r="D251" s="234" t="s">
        <v>163</v>
      </c>
      <c r="E251" s="245" t="s">
        <v>19</v>
      </c>
      <c r="F251" s="246" t="s">
        <v>1515</v>
      </c>
      <c r="G251" s="244"/>
      <c r="H251" s="247">
        <v>5.7599999999999998</v>
      </c>
      <c r="I251" s="248"/>
      <c r="J251" s="244"/>
      <c r="K251" s="244"/>
      <c r="L251" s="249"/>
      <c r="M251" s="250"/>
      <c r="N251" s="251"/>
      <c r="O251" s="251"/>
      <c r="P251" s="251"/>
      <c r="Q251" s="251"/>
      <c r="R251" s="251"/>
      <c r="S251" s="251"/>
      <c r="T251" s="252"/>
      <c r="U251" s="14"/>
      <c r="V251" s="14"/>
      <c r="W251" s="14"/>
      <c r="X251" s="14"/>
      <c r="Y251" s="14"/>
      <c r="Z251" s="14"/>
      <c r="AA251" s="14"/>
      <c r="AB251" s="14"/>
      <c r="AC251" s="14"/>
      <c r="AD251" s="14"/>
      <c r="AE251" s="14"/>
      <c r="AT251" s="253" t="s">
        <v>163</v>
      </c>
      <c r="AU251" s="253" t="s">
        <v>81</v>
      </c>
      <c r="AV251" s="14" t="s">
        <v>81</v>
      </c>
      <c r="AW251" s="14" t="s">
        <v>33</v>
      </c>
      <c r="AX251" s="14" t="s">
        <v>79</v>
      </c>
      <c r="AY251" s="253" t="s">
        <v>152</v>
      </c>
    </row>
    <row r="252" s="2" customFormat="1" ht="24.15" customHeight="1">
      <c r="A252" s="40"/>
      <c r="B252" s="41"/>
      <c r="C252" s="214" t="s">
        <v>528</v>
      </c>
      <c r="D252" s="214" t="s">
        <v>154</v>
      </c>
      <c r="E252" s="215" t="s">
        <v>623</v>
      </c>
      <c r="F252" s="216" t="s">
        <v>624</v>
      </c>
      <c r="G252" s="217" t="s">
        <v>282</v>
      </c>
      <c r="H252" s="218">
        <v>5.7599999999999998</v>
      </c>
      <c r="I252" s="219"/>
      <c r="J252" s="220">
        <f>ROUND(I252*H252,2)</f>
        <v>0</v>
      </c>
      <c r="K252" s="216" t="s">
        <v>158</v>
      </c>
      <c r="L252" s="46"/>
      <c r="M252" s="221" t="s">
        <v>19</v>
      </c>
      <c r="N252" s="222" t="s">
        <v>43</v>
      </c>
      <c r="O252" s="86"/>
      <c r="P252" s="223">
        <f>O252*H252</f>
        <v>0</v>
      </c>
      <c r="Q252" s="223">
        <v>0</v>
      </c>
      <c r="R252" s="223">
        <f>Q252*H252</f>
        <v>0</v>
      </c>
      <c r="S252" s="223">
        <v>0</v>
      </c>
      <c r="T252" s="224">
        <f>S252*H252</f>
        <v>0</v>
      </c>
      <c r="U252" s="40"/>
      <c r="V252" s="40"/>
      <c r="W252" s="40"/>
      <c r="X252" s="40"/>
      <c r="Y252" s="40"/>
      <c r="Z252" s="40"/>
      <c r="AA252" s="40"/>
      <c r="AB252" s="40"/>
      <c r="AC252" s="40"/>
      <c r="AD252" s="40"/>
      <c r="AE252" s="40"/>
      <c r="AR252" s="225" t="s">
        <v>159</v>
      </c>
      <c r="AT252" s="225" t="s">
        <v>154</v>
      </c>
      <c r="AU252" s="225" t="s">
        <v>81</v>
      </c>
      <c r="AY252" s="19" t="s">
        <v>152</v>
      </c>
      <c r="BE252" s="226">
        <f>IF(N252="základní",J252,0)</f>
        <v>0</v>
      </c>
      <c r="BF252" s="226">
        <f>IF(N252="snížená",J252,0)</f>
        <v>0</v>
      </c>
      <c r="BG252" s="226">
        <f>IF(N252="zákl. přenesená",J252,0)</f>
        <v>0</v>
      </c>
      <c r="BH252" s="226">
        <f>IF(N252="sníž. přenesená",J252,0)</f>
        <v>0</v>
      </c>
      <c r="BI252" s="226">
        <f>IF(N252="nulová",J252,0)</f>
        <v>0</v>
      </c>
      <c r="BJ252" s="19" t="s">
        <v>79</v>
      </c>
      <c r="BK252" s="226">
        <f>ROUND(I252*H252,2)</f>
        <v>0</v>
      </c>
      <c r="BL252" s="19" t="s">
        <v>159</v>
      </c>
      <c r="BM252" s="225" t="s">
        <v>943</v>
      </c>
    </row>
    <row r="253" s="2" customFormat="1">
      <c r="A253" s="40"/>
      <c r="B253" s="41"/>
      <c r="C253" s="42"/>
      <c r="D253" s="227" t="s">
        <v>161</v>
      </c>
      <c r="E253" s="42"/>
      <c r="F253" s="228" t="s">
        <v>626</v>
      </c>
      <c r="G253" s="42"/>
      <c r="H253" s="42"/>
      <c r="I253" s="229"/>
      <c r="J253" s="42"/>
      <c r="K253" s="42"/>
      <c r="L253" s="46"/>
      <c r="M253" s="230"/>
      <c r="N253" s="231"/>
      <c r="O253" s="86"/>
      <c r="P253" s="86"/>
      <c r="Q253" s="86"/>
      <c r="R253" s="86"/>
      <c r="S253" s="86"/>
      <c r="T253" s="87"/>
      <c r="U253" s="40"/>
      <c r="V253" s="40"/>
      <c r="W253" s="40"/>
      <c r="X253" s="40"/>
      <c r="Y253" s="40"/>
      <c r="Z253" s="40"/>
      <c r="AA253" s="40"/>
      <c r="AB253" s="40"/>
      <c r="AC253" s="40"/>
      <c r="AD253" s="40"/>
      <c r="AE253" s="40"/>
      <c r="AT253" s="19" t="s">
        <v>161</v>
      </c>
      <c r="AU253" s="19" t="s">
        <v>81</v>
      </c>
    </row>
    <row r="254" s="14" customFormat="1">
      <c r="A254" s="14"/>
      <c r="B254" s="243"/>
      <c r="C254" s="244"/>
      <c r="D254" s="234" t="s">
        <v>163</v>
      </c>
      <c r="E254" s="245" t="s">
        <v>19</v>
      </c>
      <c r="F254" s="246" t="s">
        <v>1515</v>
      </c>
      <c r="G254" s="244"/>
      <c r="H254" s="247">
        <v>5.7599999999999998</v>
      </c>
      <c r="I254" s="248"/>
      <c r="J254" s="244"/>
      <c r="K254" s="244"/>
      <c r="L254" s="249"/>
      <c r="M254" s="250"/>
      <c r="N254" s="251"/>
      <c r="O254" s="251"/>
      <c r="P254" s="251"/>
      <c r="Q254" s="251"/>
      <c r="R254" s="251"/>
      <c r="S254" s="251"/>
      <c r="T254" s="252"/>
      <c r="U254" s="14"/>
      <c r="V254" s="14"/>
      <c r="W254" s="14"/>
      <c r="X254" s="14"/>
      <c r="Y254" s="14"/>
      <c r="Z254" s="14"/>
      <c r="AA254" s="14"/>
      <c r="AB254" s="14"/>
      <c r="AC254" s="14"/>
      <c r="AD254" s="14"/>
      <c r="AE254" s="14"/>
      <c r="AT254" s="253" t="s">
        <v>163</v>
      </c>
      <c r="AU254" s="253" t="s">
        <v>81</v>
      </c>
      <c r="AV254" s="14" t="s">
        <v>81</v>
      </c>
      <c r="AW254" s="14" t="s">
        <v>33</v>
      </c>
      <c r="AX254" s="14" t="s">
        <v>79</v>
      </c>
      <c r="AY254" s="253" t="s">
        <v>152</v>
      </c>
    </row>
    <row r="255" s="12" customFormat="1" ht="22.8" customHeight="1">
      <c r="A255" s="12"/>
      <c r="B255" s="198"/>
      <c r="C255" s="199"/>
      <c r="D255" s="200" t="s">
        <v>71</v>
      </c>
      <c r="E255" s="212" t="s">
        <v>639</v>
      </c>
      <c r="F255" s="212" t="s">
        <v>640</v>
      </c>
      <c r="G255" s="199"/>
      <c r="H255" s="199"/>
      <c r="I255" s="202"/>
      <c r="J255" s="213">
        <f>BK255</f>
        <v>0</v>
      </c>
      <c r="K255" s="199"/>
      <c r="L255" s="204"/>
      <c r="M255" s="205"/>
      <c r="N255" s="206"/>
      <c r="O255" s="206"/>
      <c r="P255" s="207">
        <f>SUM(P256:P257)</f>
        <v>0</v>
      </c>
      <c r="Q255" s="206"/>
      <c r="R255" s="207">
        <f>SUM(R256:R257)</f>
        <v>0</v>
      </c>
      <c r="S255" s="206"/>
      <c r="T255" s="208">
        <f>SUM(T256:T257)</f>
        <v>0</v>
      </c>
      <c r="U255" s="12"/>
      <c r="V255" s="12"/>
      <c r="W255" s="12"/>
      <c r="X255" s="12"/>
      <c r="Y255" s="12"/>
      <c r="Z255" s="12"/>
      <c r="AA255" s="12"/>
      <c r="AB255" s="12"/>
      <c r="AC255" s="12"/>
      <c r="AD255" s="12"/>
      <c r="AE255" s="12"/>
      <c r="AR255" s="209" t="s">
        <v>79</v>
      </c>
      <c r="AT255" s="210" t="s">
        <v>71</v>
      </c>
      <c r="AU255" s="210" t="s">
        <v>79</v>
      </c>
      <c r="AY255" s="209" t="s">
        <v>152</v>
      </c>
      <c r="BK255" s="211">
        <f>SUM(BK256:BK257)</f>
        <v>0</v>
      </c>
    </row>
    <row r="256" s="2" customFormat="1" ht="33" customHeight="1">
      <c r="A256" s="40"/>
      <c r="B256" s="41"/>
      <c r="C256" s="214" t="s">
        <v>533</v>
      </c>
      <c r="D256" s="214" t="s">
        <v>154</v>
      </c>
      <c r="E256" s="215" t="s">
        <v>944</v>
      </c>
      <c r="F256" s="216" t="s">
        <v>945</v>
      </c>
      <c r="G256" s="217" t="s">
        <v>282</v>
      </c>
      <c r="H256" s="218">
        <v>163.81899999999999</v>
      </c>
      <c r="I256" s="219"/>
      <c r="J256" s="220">
        <f>ROUND(I256*H256,2)</f>
        <v>0</v>
      </c>
      <c r="K256" s="216" t="s">
        <v>158</v>
      </c>
      <c r="L256" s="46"/>
      <c r="M256" s="221" t="s">
        <v>19</v>
      </c>
      <c r="N256" s="222" t="s">
        <v>43</v>
      </c>
      <c r="O256" s="86"/>
      <c r="P256" s="223">
        <f>O256*H256</f>
        <v>0</v>
      </c>
      <c r="Q256" s="223">
        <v>0</v>
      </c>
      <c r="R256" s="223">
        <f>Q256*H256</f>
        <v>0</v>
      </c>
      <c r="S256" s="223">
        <v>0</v>
      </c>
      <c r="T256" s="224">
        <f>S256*H256</f>
        <v>0</v>
      </c>
      <c r="U256" s="40"/>
      <c r="V256" s="40"/>
      <c r="W256" s="40"/>
      <c r="X256" s="40"/>
      <c r="Y256" s="40"/>
      <c r="Z256" s="40"/>
      <c r="AA256" s="40"/>
      <c r="AB256" s="40"/>
      <c r="AC256" s="40"/>
      <c r="AD256" s="40"/>
      <c r="AE256" s="40"/>
      <c r="AR256" s="225" t="s">
        <v>159</v>
      </c>
      <c r="AT256" s="225" t="s">
        <v>154</v>
      </c>
      <c r="AU256" s="225" t="s">
        <v>81</v>
      </c>
      <c r="AY256" s="19" t="s">
        <v>152</v>
      </c>
      <c r="BE256" s="226">
        <f>IF(N256="základní",J256,0)</f>
        <v>0</v>
      </c>
      <c r="BF256" s="226">
        <f>IF(N256="snížená",J256,0)</f>
        <v>0</v>
      </c>
      <c r="BG256" s="226">
        <f>IF(N256="zákl. přenesená",J256,0)</f>
        <v>0</v>
      </c>
      <c r="BH256" s="226">
        <f>IF(N256="sníž. přenesená",J256,0)</f>
        <v>0</v>
      </c>
      <c r="BI256" s="226">
        <f>IF(N256="nulová",J256,0)</f>
        <v>0</v>
      </c>
      <c r="BJ256" s="19" t="s">
        <v>79</v>
      </c>
      <c r="BK256" s="226">
        <f>ROUND(I256*H256,2)</f>
        <v>0</v>
      </c>
      <c r="BL256" s="19" t="s">
        <v>159</v>
      </c>
      <c r="BM256" s="225" t="s">
        <v>946</v>
      </c>
    </row>
    <row r="257" s="2" customFormat="1">
      <c r="A257" s="40"/>
      <c r="B257" s="41"/>
      <c r="C257" s="42"/>
      <c r="D257" s="227" t="s">
        <v>161</v>
      </c>
      <c r="E257" s="42"/>
      <c r="F257" s="228" t="s">
        <v>947</v>
      </c>
      <c r="G257" s="42"/>
      <c r="H257" s="42"/>
      <c r="I257" s="229"/>
      <c r="J257" s="42"/>
      <c r="K257" s="42"/>
      <c r="L257" s="46"/>
      <c r="M257" s="230"/>
      <c r="N257" s="231"/>
      <c r="O257" s="86"/>
      <c r="P257" s="86"/>
      <c r="Q257" s="86"/>
      <c r="R257" s="86"/>
      <c r="S257" s="86"/>
      <c r="T257" s="87"/>
      <c r="U257" s="40"/>
      <c r="V257" s="40"/>
      <c r="W257" s="40"/>
      <c r="X257" s="40"/>
      <c r="Y257" s="40"/>
      <c r="Z257" s="40"/>
      <c r="AA257" s="40"/>
      <c r="AB257" s="40"/>
      <c r="AC257" s="40"/>
      <c r="AD257" s="40"/>
      <c r="AE257" s="40"/>
      <c r="AT257" s="19" t="s">
        <v>161</v>
      </c>
      <c r="AU257" s="19" t="s">
        <v>81</v>
      </c>
    </row>
    <row r="258" s="12" customFormat="1" ht="25.92" customHeight="1">
      <c r="A258" s="12"/>
      <c r="B258" s="198"/>
      <c r="C258" s="199"/>
      <c r="D258" s="200" t="s">
        <v>71</v>
      </c>
      <c r="E258" s="201" t="s">
        <v>646</v>
      </c>
      <c r="F258" s="201" t="s">
        <v>647</v>
      </c>
      <c r="G258" s="199"/>
      <c r="H258" s="199"/>
      <c r="I258" s="202"/>
      <c r="J258" s="203">
        <f>BK258</f>
        <v>0</v>
      </c>
      <c r="K258" s="199"/>
      <c r="L258" s="204"/>
      <c r="M258" s="205"/>
      <c r="N258" s="206"/>
      <c r="O258" s="206"/>
      <c r="P258" s="207">
        <f>P259</f>
        <v>0</v>
      </c>
      <c r="Q258" s="206"/>
      <c r="R258" s="207">
        <f>R259</f>
        <v>0.0030000000000000001</v>
      </c>
      <c r="S258" s="206"/>
      <c r="T258" s="208">
        <f>T259</f>
        <v>0</v>
      </c>
      <c r="U258" s="12"/>
      <c r="V258" s="12"/>
      <c r="W258" s="12"/>
      <c r="X258" s="12"/>
      <c r="Y258" s="12"/>
      <c r="Z258" s="12"/>
      <c r="AA258" s="12"/>
      <c r="AB258" s="12"/>
      <c r="AC258" s="12"/>
      <c r="AD258" s="12"/>
      <c r="AE258" s="12"/>
      <c r="AR258" s="209" t="s">
        <v>81</v>
      </c>
      <c r="AT258" s="210" t="s">
        <v>71</v>
      </c>
      <c r="AU258" s="210" t="s">
        <v>72</v>
      </c>
      <c r="AY258" s="209" t="s">
        <v>152</v>
      </c>
      <c r="BK258" s="211">
        <f>BK259</f>
        <v>0</v>
      </c>
    </row>
    <row r="259" s="12" customFormat="1" ht="22.8" customHeight="1">
      <c r="A259" s="12"/>
      <c r="B259" s="198"/>
      <c r="C259" s="199"/>
      <c r="D259" s="200" t="s">
        <v>71</v>
      </c>
      <c r="E259" s="212" t="s">
        <v>948</v>
      </c>
      <c r="F259" s="212" t="s">
        <v>949</v>
      </c>
      <c r="G259" s="199"/>
      <c r="H259" s="199"/>
      <c r="I259" s="202"/>
      <c r="J259" s="213">
        <f>BK259</f>
        <v>0</v>
      </c>
      <c r="K259" s="199"/>
      <c r="L259" s="204"/>
      <c r="M259" s="205"/>
      <c r="N259" s="206"/>
      <c r="O259" s="206"/>
      <c r="P259" s="207">
        <f>SUM(P260:P263)</f>
        <v>0</v>
      </c>
      <c r="Q259" s="206"/>
      <c r="R259" s="207">
        <f>SUM(R260:R263)</f>
        <v>0.0030000000000000001</v>
      </c>
      <c r="S259" s="206"/>
      <c r="T259" s="208">
        <f>SUM(T260:T263)</f>
        <v>0</v>
      </c>
      <c r="U259" s="12"/>
      <c r="V259" s="12"/>
      <c r="W259" s="12"/>
      <c r="X259" s="12"/>
      <c r="Y259" s="12"/>
      <c r="Z259" s="12"/>
      <c r="AA259" s="12"/>
      <c r="AB259" s="12"/>
      <c r="AC259" s="12"/>
      <c r="AD259" s="12"/>
      <c r="AE259" s="12"/>
      <c r="AR259" s="209" t="s">
        <v>81</v>
      </c>
      <c r="AT259" s="210" t="s">
        <v>71</v>
      </c>
      <c r="AU259" s="210" t="s">
        <v>79</v>
      </c>
      <c r="AY259" s="209" t="s">
        <v>152</v>
      </c>
      <c r="BK259" s="211">
        <f>SUM(BK260:BK263)</f>
        <v>0</v>
      </c>
    </row>
    <row r="260" s="2" customFormat="1" ht="16.5" customHeight="1">
      <c r="A260" s="40"/>
      <c r="B260" s="41"/>
      <c r="C260" s="214" t="s">
        <v>540</v>
      </c>
      <c r="D260" s="214" t="s">
        <v>154</v>
      </c>
      <c r="E260" s="215" t="s">
        <v>950</v>
      </c>
      <c r="F260" s="216" t="s">
        <v>951</v>
      </c>
      <c r="G260" s="217" t="s">
        <v>157</v>
      </c>
      <c r="H260" s="218">
        <v>2</v>
      </c>
      <c r="I260" s="219"/>
      <c r="J260" s="220">
        <f>ROUND(I260*H260,2)</f>
        <v>0</v>
      </c>
      <c r="K260" s="216" t="s">
        <v>158</v>
      </c>
      <c r="L260" s="46"/>
      <c r="M260" s="221" t="s">
        <v>19</v>
      </c>
      <c r="N260" s="222" t="s">
        <v>43</v>
      </c>
      <c r="O260" s="86"/>
      <c r="P260" s="223">
        <f>O260*H260</f>
        <v>0</v>
      </c>
      <c r="Q260" s="223">
        <v>0.0015</v>
      </c>
      <c r="R260" s="223">
        <f>Q260*H260</f>
        <v>0.0030000000000000001</v>
      </c>
      <c r="S260" s="223">
        <v>0</v>
      </c>
      <c r="T260" s="224">
        <f>S260*H260</f>
        <v>0</v>
      </c>
      <c r="U260" s="40"/>
      <c r="V260" s="40"/>
      <c r="W260" s="40"/>
      <c r="X260" s="40"/>
      <c r="Y260" s="40"/>
      <c r="Z260" s="40"/>
      <c r="AA260" s="40"/>
      <c r="AB260" s="40"/>
      <c r="AC260" s="40"/>
      <c r="AD260" s="40"/>
      <c r="AE260" s="40"/>
      <c r="AR260" s="225" t="s">
        <v>253</v>
      </c>
      <c r="AT260" s="225" t="s">
        <v>154</v>
      </c>
      <c r="AU260" s="225" t="s">
        <v>81</v>
      </c>
      <c r="AY260" s="19" t="s">
        <v>152</v>
      </c>
      <c r="BE260" s="226">
        <f>IF(N260="základní",J260,0)</f>
        <v>0</v>
      </c>
      <c r="BF260" s="226">
        <f>IF(N260="snížená",J260,0)</f>
        <v>0</v>
      </c>
      <c r="BG260" s="226">
        <f>IF(N260="zákl. přenesená",J260,0)</f>
        <v>0</v>
      </c>
      <c r="BH260" s="226">
        <f>IF(N260="sníž. přenesená",J260,0)</f>
        <v>0</v>
      </c>
      <c r="BI260" s="226">
        <f>IF(N260="nulová",J260,0)</f>
        <v>0</v>
      </c>
      <c r="BJ260" s="19" t="s">
        <v>79</v>
      </c>
      <c r="BK260" s="226">
        <f>ROUND(I260*H260,2)</f>
        <v>0</v>
      </c>
      <c r="BL260" s="19" t="s">
        <v>253</v>
      </c>
      <c r="BM260" s="225" t="s">
        <v>952</v>
      </c>
    </row>
    <row r="261" s="2" customFormat="1">
      <c r="A261" s="40"/>
      <c r="B261" s="41"/>
      <c r="C261" s="42"/>
      <c r="D261" s="227" t="s">
        <v>161</v>
      </c>
      <c r="E261" s="42"/>
      <c r="F261" s="228" t="s">
        <v>953</v>
      </c>
      <c r="G261" s="42"/>
      <c r="H261" s="42"/>
      <c r="I261" s="229"/>
      <c r="J261" s="42"/>
      <c r="K261" s="42"/>
      <c r="L261" s="46"/>
      <c r="M261" s="230"/>
      <c r="N261" s="231"/>
      <c r="O261" s="86"/>
      <c r="P261" s="86"/>
      <c r="Q261" s="86"/>
      <c r="R261" s="86"/>
      <c r="S261" s="86"/>
      <c r="T261" s="87"/>
      <c r="U261" s="40"/>
      <c r="V261" s="40"/>
      <c r="W261" s="40"/>
      <c r="X261" s="40"/>
      <c r="Y261" s="40"/>
      <c r="Z261" s="40"/>
      <c r="AA261" s="40"/>
      <c r="AB261" s="40"/>
      <c r="AC261" s="40"/>
      <c r="AD261" s="40"/>
      <c r="AE261" s="40"/>
      <c r="AT261" s="19" t="s">
        <v>161</v>
      </c>
      <c r="AU261" s="19" t="s">
        <v>81</v>
      </c>
    </row>
    <row r="262" s="2" customFormat="1" ht="24.15" customHeight="1">
      <c r="A262" s="40"/>
      <c r="B262" s="41"/>
      <c r="C262" s="214" t="s">
        <v>553</v>
      </c>
      <c r="D262" s="214" t="s">
        <v>154</v>
      </c>
      <c r="E262" s="215" t="s">
        <v>954</v>
      </c>
      <c r="F262" s="216" t="s">
        <v>955</v>
      </c>
      <c r="G262" s="217" t="s">
        <v>282</v>
      </c>
      <c r="H262" s="218">
        <v>0.10000000000000001</v>
      </c>
      <c r="I262" s="219"/>
      <c r="J262" s="220">
        <f>ROUND(I262*H262,2)</f>
        <v>0</v>
      </c>
      <c r="K262" s="216" t="s">
        <v>158</v>
      </c>
      <c r="L262" s="46"/>
      <c r="M262" s="221" t="s">
        <v>19</v>
      </c>
      <c r="N262" s="222" t="s">
        <v>43</v>
      </c>
      <c r="O262" s="86"/>
      <c r="P262" s="223">
        <f>O262*H262</f>
        <v>0</v>
      </c>
      <c r="Q262" s="223">
        <v>0</v>
      </c>
      <c r="R262" s="223">
        <f>Q262*H262</f>
        <v>0</v>
      </c>
      <c r="S262" s="223">
        <v>0</v>
      </c>
      <c r="T262" s="224">
        <f>S262*H262</f>
        <v>0</v>
      </c>
      <c r="U262" s="40"/>
      <c r="V262" s="40"/>
      <c r="W262" s="40"/>
      <c r="X262" s="40"/>
      <c r="Y262" s="40"/>
      <c r="Z262" s="40"/>
      <c r="AA262" s="40"/>
      <c r="AB262" s="40"/>
      <c r="AC262" s="40"/>
      <c r="AD262" s="40"/>
      <c r="AE262" s="40"/>
      <c r="AR262" s="225" t="s">
        <v>253</v>
      </c>
      <c r="AT262" s="225" t="s">
        <v>154</v>
      </c>
      <c r="AU262" s="225" t="s">
        <v>81</v>
      </c>
      <c r="AY262" s="19" t="s">
        <v>152</v>
      </c>
      <c r="BE262" s="226">
        <f>IF(N262="základní",J262,0)</f>
        <v>0</v>
      </c>
      <c r="BF262" s="226">
        <f>IF(N262="snížená",J262,0)</f>
        <v>0</v>
      </c>
      <c r="BG262" s="226">
        <f>IF(N262="zákl. přenesená",J262,0)</f>
        <v>0</v>
      </c>
      <c r="BH262" s="226">
        <f>IF(N262="sníž. přenesená",J262,0)</f>
        <v>0</v>
      </c>
      <c r="BI262" s="226">
        <f>IF(N262="nulová",J262,0)</f>
        <v>0</v>
      </c>
      <c r="BJ262" s="19" t="s">
        <v>79</v>
      </c>
      <c r="BK262" s="226">
        <f>ROUND(I262*H262,2)</f>
        <v>0</v>
      </c>
      <c r="BL262" s="19" t="s">
        <v>253</v>
      </c>
      <c r="BM262" s="225" t="s">
        <v>956</v>
      </c>
    </row>
    <row r="263" s="2" customFormat="1">
      <c r="A263" s="40"/>
      <c r="B263" s="41"/>
      <c r="C263" s="42"/>
      <c r="D263" s="227" t="s">
        <v>161</v>
      </c>
      <c r="E263" s="42"/>
      <c r="F263" s="228" t="s">
        <v>957</v>
      </c>
      <c r="G263" s="42"/>
      <c r="H263" s="42"/>
      <c r="I263" s="229"/>
      <c r="J263" s="42"/>
      <c r="K263" s="42"/>
      <c r="L263" s="46"/>
      <c r="M263" s="230"/>
      <c r="N263" s="231"/>
      <c r="O263" s="86"/>
      <c r="P263" s="86"/>
      <c r="Q263" s="86"/>
      <c r="R263" s="86"/>
      <c r="S263" s="86"/>
      <c r="T263" s="87"/>
      <c r="U263" s="40"/>
      <c r="V263" s="40"/>
      <c r="W263" s="40"/>
      <c r="X263" s="40"/>
      <c r="Y263" s="40"/>
      <c r="Z263" s="40"/>
      <c r="AA263" s="40"/>
      <c r="AB263" s="40"/>
      <c r="AC263" s="40"/>
      <c r="AD263" s="40"/>
      <c r="AE263" s="40"/>
      <c r="AT263" s="19" t="s">
        <v>161</v>
      </c>
      <c r="AU263" s="19" t="s">
        <v>81</v>
      </c>
    </row>
    <row r="264" s="12" customFormat="1" ht="25.92" customHeight="1">
      <c r="A264" s="12"/>
      <c r="B264" s="198"/>
      <c r="C264" s="199"/>
      <c r="D264" s="200" t="s">
        <v>71</v>
      </c>
      <c r="E264" s="201" t="s">
        <v>676</v>
      </c>
      <c r="F264" s="201" t="s">
        <v>677</v>
      </c>
      <c r="G264" s="199"/>
      <c r="H264" s="199"/>
      <c r="I264" s="202"/>
      <c r="J264" s="203">
        <f>BK264</f>
        <v>0</v>
      </c>
      <c r="K264" s="199"/>
      <c r="L264" s="204"/>
      <c r="M264" s="205"/>
      <c r="N264" s="206"/>
      <c r="O264" s="206"/>
      <c r="P264" s="207">
        <f>P265+P271</f>
        <v>0</v>
      </c>
      <c r="Q264" s="206"/>
      <c r="R264" s="207">
        <f>R265+R271</f>
        <v>0</v>
      </c>
      <c r="S264" s="206"/>
      <c r="T264" s="208">
        <f>T265+T271</f>
        <v>0</v>
      </c>
      <c r="U264" s="12"/>
      <c r="V264" s="12"/>
      <c r="W264" s="12"/>
      <c r="X264" s="12"/>
      <c r="Y264" s="12"/>
      <c r="Z264" s="12"/>
      <c r="AA264" s="12"/>
      <c r="AB264" s="12"/>
      <c r="AC264" s="12"/>
      <c r="AD264" s="12"/>
      <c r="AE264" s="12"/>
      <c r="AR264" s="209" t="s">
        <v>179</v>
      </c>
      <c r="AT264" s="210" t="s">
        <v>71</v>
      </c>
      <c r="AU264" s="210" t="s">
        <v>72</v>
      </c>
      <c r="AY264" s="209" t="s">
        <v>152</v>
      </c>
      <c r="BK264" s="211">
        <f>BK265+BK271</f>
        <v>0</v>
      </c>
    </row>
    <row r="265" s="12" customFormat="1" ht="22.8" customHeight="1">
      <c r="A265" s="12"/>
      <c r="B265" s="198"/>
      <c r="C265" s="199"/>
      <c r="D265" s="200" t="s">
        <v>71</v>
      </c>
      <c r="E265" s="212" t="s">
        <v>678</v>
      </c>
      <c r="F265" s="212" t="s">
        <v>679</v>
      </c>
      <c r="G265" s="199"/>
      <c r="H265" s="199"/>
      <c r="I265" s="202"/>
      <c r="J265" s="213">
        <f>BK265</f>
        <v>0</v>
      </c>
      <c r="K265" s="199"/>
      <c r="L265" s="204"/>
      <c r="M265" s="205"/>
      <c r="N265" s="206"/>
      <c r="O265" s="206"/>
      <c r="P265" s="207">
        <f>SUM(P266:P270)</f>
        <v>0</v>
      </c>
      <c r="Q265" s="206"/>
      <c r="R265" s="207">
        <f>SUM(R266:R270)</f>
        <v>0</v>
      </c>
      <c r="S265" s="206"/>
      <c r="T265" s="208">
        <f>SUM(T266:T270)</f>
        <v>0</v>
      </c>
      <c r="U265" s="12"/>
      <c r="V265" s="12"/>
      <c r="W265" s="12"/>
      <c r="X265" s="12"/>
      <c r="Y265" s="12"/>
      <c r="Z265" s="12"/>
      <c r="AA265" s="12"/>
      <c r="AB265" s="12"/>
      <c r="AC265" s="12"/>
      <c r="AD265" s="12"/>
      <c r="AE265" s="12"/>
      <c r="AR265" s="209" t="s">
        <v>179</v>
      </c>
      <c r="AT265" s="210" t="s">
        <v>71</v>
      </c>
      <c r="AU265" s="210" t="s">
        <v>79</v>
      </c>
      <c r="AY265" s="209" t="s">
        <v>152</v>
      </c>
      <c r="BK265" s="211">
        <f>SUM(BK266:BK270)</f>
        <v>0</v>
      </c>
    </row>
    <row r="266" s="2" customFormat="1" ht="16.5" customHeight="1">
      <c r="A266" s="40"/>
      <c r="B266" s="41"/>
      <c r="C266" s="214" t="s">
        <v>558</v>
      </c>
      <c r="D266" s="214" t="s">
        <v>154</v>
      </c>
      <c r="E266" s="215" t="s">
        <v>681</v>
      </c>
      <c r="F266" s="216" t="s">
        <v>682</v>
      </c>
      <c r="G266" s="217" t="s">
        <v>683</v>
      </c>
      <c r="H266" s="218">
        <v>1</v>
      </c>
      <c r="I266" s="219"/>
      <c r="J266" s="220">
        <f>ROUND(I266*H266,2)</f>
        <v>0</v>
      </c>
      <c r="K266" s="216" t="s">
        <v>19</v>
      </c>
      <c r="L266" s="46"/>
      <c r="M266" s="221" t="s">
        <v>19</v>
      </c>
      <c r="N266" s="222" t="s">
        <v>43</v>
      </c>
      <c r="O266" s="86"/>
      <c r="P266" s="223">
        <f>O266*H266</f>
        <v>0</v>
      </c>
      <c r="Q266" s="223">
        <v>0</v>
      </c>
      <c r="R266" s="223">
        <f>Q266*H266</f>
        <v>0</v>
      </c>
      <c r="S266" s="223">
        <v>0</v>
      </c>
      <c r="T266" s="224">
        <f>S266*H266</f>
        <v>0</v>
      </c>
      <c r="U266" s="40"/>
      <c r="V266" s="40"/>
      <c r="W266" s="40"/>
      <c r="X266" s="40"/>
      <c r="Y266" s="40"/>
      <c r="Z266" s="40"/>
      <c r="AA266" s="40"/>
      <c r="AB266" s="40"/>
      <c r="AC266" s="40"/>
      <c r="AD266" s="40"/>
      <c r="AE266" s="40"/>
      <c r="AR266" s="225" t="s">
        <v>684</v>
      </c>
      <c r="AT266" s="225" t="s">
        <v>154</v>
      </c>
      <c r="AU266" s="225" t="s">
        <v>81</v>
      </c>
      <c r="AY266" s="19" t="s">
        <v>152</v>
      </c>
      <c r="BE266" s="226">
        <f>IF(N266="základní",J266,0)</f>
        <v>0</v>
      </c>
      <c r="BF266" s="226">
        <f>IF(N266="snížená",J266,0)</f>
        <v>0</v>
      </c>
      <c r="BG266" s="226">
        <f>IF(N266="zákl. přenesená",J266,0)</f>
        <v>0</v>
      </c>
      <c r="BH266" s="226">
        <f>IF(N266="sníž. přenesená",J266,0)</f>
        <v>0</v>
      </c>
      <c r="BI266" s="226">
        <f>IF(N266="nulová",J266,0)</f>
        <v>0</v>
      </c>
      <c r="BJ266" s="19" t="s">
        <v>79</v>
      </c>
      <c r="BK266" s="226">
        <f>ROUND(I266*H266,2)</f>
        <v>0</v>
      </c>
      <c r="BL266" s="19" t="s">
        <v>684</v>
      </c>
      <c r="BM266" s="225" t="s">
        <v>1516</v>
      </c>
    </row>
    <row r="267" s="2" customFormat="1" ht="16.5" customHeight="1">
      <c r="A267" s="40"/>
      <c r="B267" s="41"/>
      <c r="C267" s="214" t="s">
        <v>563</v>
      </c>
      <c r="D267" s="214" t="s">
        <v>154</v>
      </c>
      <c r="E267" s="215" t="s">
        <v>693</v>
      </c>
      <c r="F267" s="216" t="s">
        <v>694</v>
      </c>
      <c r="G267" s="217" t="s">
        <v>689</v>
      </c>
      <c r="H267" s="218">
        <v>20</v>
      </c>
      <c r="I267" s="219"/>
      <c r="J267" s="220">
        <f>ROUND(I267*H267,2)</f>
        <v>0</v>
      </c>
      <c r="K267" s="216" t="s">
        <v>19</v>
      </c>
      <c r="L267" s="46"/>
      <c r="M267" s="221" t="s">
        <v>19</v>
      </c>
      <c r="N267" s="222" t="s">
        <v>43</v>
      </c>
      <c r="O267" s="86"/>
      <c r="P267" s="223">
        <f>O267*H267</f>
        <v>0</v>
      </c>
      <c r="Q267" s="223">
        <v>0</v>
      </c>
      <c r="R267" s="223">
        <f>Q267*H267</f>
        <v>0</v>
      </c>
      <c r="S267" s="223">
        <v>0</v>
      </c>
      <c r="T267" s="224">
        <f>S267*H267</f>
        <v>0</v>
      </c>
      <c r="U267" s="40"/>
      <c r="V267" s="40"/>
      <c r="W267" s="40"/>
      <c r="X267" s="40"/>
      <c r="Y267" s="40"/>
      <c r="Z267" s="40"/>
      <c r="AA267" s="40"/>
      <c r="AB267" s="40"/>
      <c r="AC267" s="40"/>
      <c r="AD267" s="40"/>
      <c r="AE267" s="40"/>
      <c r="AR267" s="225" t="s">
        <v>684</v>
      </c>
      <c r="AT267" s="225" t="s">
        <v>154</v>
      </c>
      <c r="AU267" s="225" t="s">
        <v>81</v>
      </c>
      <c r="AY267" s="19" t="s">
        <v>152</v>
      </c>
      <c r="BE267" s="226">
        <f>IF(N267="základní",J267,0)</f>
        <v>0</v>
      </c>
      <c r="BF267" s="226">
        <f>IF(N267="snížená",J267,0)</f>
        <v>0</v>
      </c>
      <c r="BG267" s="226">
        <f>IF(N267="zákl. přenesená",J267,0)</f>
        <v>0</v>
      </c>
      <c r="BH267" s="226">
        <f>IF(N267="sníž. přenesená",J267,0)</f>
        <v>0</v>
      </c>
      <c r="BI267" s="226">
        <f>IF(N267="nulová",J267,0)</f>
        <v>0</v>
      </c>
      <c r="BJ267" s="19" t="s">
        <v>79</v>
      </c>
      <c r="BK267" s="226">
        <f>ROUND(I267*H267,2)</f>
        <v>0</v>
      </c>
      <c r="BL267" s="19" t="s">
        <v>684</v>
      </c>
      <c r="BM267" s="225" t="s">
        <v>1517</v>
      </c>
    </row>
    <row r="268" s="13" customFormat="1">
      <c r="A268" s="13"/>
      <c r="B268" s="232"/>
      <c r="C268" s="233"/>
      <c r="D268" s="234" t="s">
        <v>163</v>
      </c>
      <c r="E268" s="235" t="s">
        <v>19</v>
      </c>
      <c r="F268" s="236" t="s">
        <v>696</v>
      </c>
      <c r="G268" s="233"/>
      <c r="H268" s="235" t="s">
        <v>19</v>
      </c>
      <c r="I268" s="237"/>
      <c r="J268" s="233"/>
      <c r="K268" s="233"/>
      <c r="L268" s="238"/>
      <c r="M268" s="239"/>
      <c r="N268" s="240"/>
      <c r="O268" s="240"/>
      <c r="P268" s="240"/>
      <c r="Q268" s="240"/>
      <c r="R268" s="240"/>
      <c r="S268" s="240"/>
      <c r="T268" s="241"/>
      <c r="U268" s="13"/>
      <c r="V268" s="13"/>
      <c r="W268" s="13"/>
      <c r="X268" s="13"/>
      <c r="Y268" s="13"/>
      <c r="Z268" s="13"/>
      <c r="AA268" s="13"/>
      <c r="AB268" s="13"/>
      <c r="AC268" s="13"/>
      <c r="AD268" s="13"/>
      <c r="AE268" s="13"/>
      <c r="AT268" s="242" t="s">
        <v>163</v>
      </c>
      <c r="AU268" s="242" t="s">
        <v>81</v>
      </c>
      <c r="AV268" s="13" t="s">
        <v>79</v>
      </c>
      <c r="AW268" s="13" t="s">
        <v>33</v>
      </c>
      <c r="AX268" s="13" t="s">
        <v>72</v>
      </c>
      <c r="AY268" s="242" t="s">
        <v>152</v>
      </c>
    </row>
    <row r="269" s="14" customFormat="1">
      <c r="A269" s="14"/>
      <c r="B269" s="243"/>
      <c r="C269" s="244"/>
      <c r="D269" s="234" t="s">
        <v>163</v>
      </c>
      <c r="E269" s="245" t="s">
        <v>19</v>
      </c>
      <c r="F269" s="246" t="s">
        <v>165</v>
      </c>
      <c r="G269" s="244"/>
      <c r="H269" s="247">
        <v>20</v>
      </c>
      <c r="I269" s="248"/>
      <c r="J269" s="244"/>
      <c r="K269" s="244"/>
      <c r="L269" s="249"/>
      <c r="M269" s="250"/>
      <c r="N269" s="251"/>
      <c r="O269" s="251"/>
      <c r="P269" s="251"/>
      <c r="Q269" s="251"/>
      <c r="R269" s="251"/>
      <c r="S269" s="251"/>
      <c r="T269" s="252"/>
      <c r="U269" s="14"/>
      <c r="V269" s="14"/>
      <c r="W269" s="14"/>
      <c r="X269" s="14"/>
      <c r="Y269" s="14"/>
      <c r="Z269" s="14"/>
      <c r="AA269" s="14"/>
      <c r="AB269" s="14"/>
      <c r="AC269" s="14"/>
      <c r="AD269" s="14"/>
      <c r="AE269" s="14"/>
      <c r="AT269" s="253" t="s">
        <v>163</v>
      </c>
      <c r="AU269" s="253" t="s">
        <v>81</v>
      </c>
      <c r="AV269" s="14" t="s">
        <v>81</v>
      </c>
      <c r="AW269" s="14" t="s">
        <v>33</v>
      </c>
      <c r="AX269" s="14" t="s">
        <v>79</v>
      </c>
      <c r="AY269" s="253" t="s">
        <v>152</v>
      </c>
    </row>
    <row r="270" s="2" customFormat="1" ht="16.5" customHeight="1">
      <c r="A270" s="40"/>
      <c r="B270" s="41"/>
      <c r="C270" s="214" t="s">
        <v>568</v>
      </c>
      <c r="D270" s="214" t="s">
        <v>154</v>
      </c>
      <c r="E270" s="215" t="s">
        <v>698</v>
      </c>
      <c r="F270" s="216" t="s">
        <v>699</v>
      </c>
      <c r="G270" s="217" t="s">
        <v>683</v>
      </c>
      <c r="H270" s="218">
        <v>1</v>
      </c>
      <c r="I270" s="219"/>
      <c r="J270" s="220">
        <f>ROUND(I270*H270,2)</f>
        <v>0</v>
      </c>
      <c r="K270" s="216" t="s">
        <v>19</v>
      </c>
      <c r="L270" s="46"/>
      <c r="M270" s="221" t="s">
        <v>19</v>
      </c>
      <c r="N270" s="222" t="s">
        <v>43</v>
      </c>
      <c r="O270" s="86"/>
      <c r="P270" s="223">
        <f>O270*H270</f>
        <v>0</v>
      </c>
      <c r="Q270" s="223">
        <v>0</v>
      </c>
      <c r="R270" s="223">
        <f>Q270*H270</f>
        <v>0</v>
      </c>
      <c r="S270" s="223">
        <v>0</v>
      </c>
      <c r="T270" s="224">
        <f>S270*H270</f>
        <v>0</v>
      </c>
      <c r="U270" s="40"/>
      <c r="V270" s="40"/>
      <c r="W270" s="40"/>
      <c r="X270" s="40"/>
      <c r="Y270" s="40"/>
      <c r="Z270" s="40"/>
      <c r="AA270" s="40"/>
      <c r="AB270" s="40"/>
      <c r="AC270" s="40"/>
      <c r="AD270" s="40"/>
      <c r="AE270" s="40"/>
      <c r="AR270" s="225" t="s">
        <v>159</v>
      </c>
      <c r="AT270" s="225" t="s">
        <v>154</v>
      </c>
      <c r="AU270" s="225" t="s">
        <v>81</v>
      </c>
      <c r="AY270" s="19" t="s">
        <v>152</v>
      </c>
      <c r="BE270" s="226">
        <f>IF(N270="základní",J270,0)</f>
        <v>0</v>
      </c>
      <c r="BF270" s="226">
        <f>IF(N270="snížená",J270,0)</f>
        <v>0</v>
      </c>
      <c r="BG270" s="226">
        <f>IF(N270="zákl. přenesená",J270,0)</f>
        <v>0</v>
      </c>
      <c r="BH270" s="226">
        <f>IF(N270="sníž. přenesená",J270,0)</f>
        <v>0</v>
      </c>
      <c r="BI270" s="226">
        <f>IF(N270="nulová",J270,0)</f>
        <v>0</v>
      </c>
      <c r="BJ270" s="19" t="s">
        <v>79</v>
      </c>
      <c r="BK270" s="226">
        <f>ROUND(I270*H270,2)</f>
        <v>0</v>
      </c>
      <c r="BL270" s="19" t="s">
        <v>159</v>
      </c>
      <c r="BM270" s="225" t="s">
        <v>1518</v>
      </c>
    </row>
    <row r="271" s="12" customFormat="1" ht="22.8" customHeight="1">
      <c r="A271" s="12"/>
      <c r="B271" s="198"/>
      <c r="C271" s="199"/>
      <c r="D271" s="200" t="s">
        <v>71</v>
      </c>
      <c r="E271" s="212" t="s">
        <v>701</v>
      </c>
      <c r="F271" s="212" t="s">
        <v>702</v>
      </c>
      <c r="G271" s="199"/>
      <c r="H271" s="199"/>
      <c r="I271" s="202"/>
      <c r="J271" s="213">
        <f>BK271</f>
        <v>0</v>
      </c>
      <c r="K271" s="199"/>
      <c r="L271" s="204"/>
      <c r="M271" s="205"/>
      <c r="N271" s="206"/>
      <c r="O271" s="206"/>
      <c r="P271" s="207">
        <f>P272</f>
        <v>0</v>
      </c>
      <c r="Q271" s="206"/>
      <c r="R271" s="207">
        <f>R272</f>
        <v>0</v>
      </c>
      <c r="S271" s="206"/>
      <c r="T271" s="208">
        <f>T272</f>
        <v>0</v>
      </c>
      <c r="U271" s="12"/>
      <c r="V271" s="12"/>
      <c r="W271" s="12"/>
      <c r="X271" s="12"/>
      <c r="Y271" s="12"/>
      <c r="Z271" s="12"/>
      <c r="AA271" s="12"/>
      <c r="AB271" s="12"/>
      <c r="AC271" s="12"/>
      <c r="AD271" s="12"/>
      <c r="AE271" s="12"/>
      <c r="AR271" s="209" t="s">
        <v>179</v>
      </c>
      <c r="AT271" s="210" t="s">
        <v>71</v>
      </c>
      <c r="AU271" s="210" t="s">
        <v>79</v>
      </c>
      <c r="AY271" s="209" t="s">
        <v>152</v>
      </c>
      <c r="BK271" s="211">
        <f>BK272</f>
        <v>0</v>
      </c>
    </row>
    <row r="272" s="2" customFormat="1" ht="16.5" customHeight="1">
      <c r="A272" s="40"/>
      <c r="B272" s="41"/>
      <c r="C272" s="214" t="s">
        <v>573</v>
      </c>
      <c r="D272" s="214" t="s">
        <v>154</v>
      </c>
      <c r="E272" s="215" t="s">
        <v>704</v>
      </c>
      <c r="F272" s="216" t="s">
        <v>705</v>
      </c>
      <c r="G272" s="217" t="s">
        <v>706</v>
      </c>
      <c r="H272" s="218">
        <v>1</v>
      </c>
      <c r="I272" s="219"/>
      <c r="J272" s="220">
        <f>ROUND(I272*H272,2)</f>
        <v>0</v>
      </c>
      <c r="K272" s="216" t="s">
        <v>19</v>
      </c>
      <c r="L272" s="46"/>
      <c r="M272" s="275" t="s">
        <v>19</v>
      </c>
      <c r="N272" s="276" t="s">
        <v>43</v>
      </c>
      <c r="O272" s="277"/>
      <c r="P272" s="278">
        <f>O272*H272</f>
        <v>0</v>
      </c>
      <c r="Q272" s="278">
        <v>0</v>
      </c>
      <c r="R272" s="278">
        <f>Q272*H272</f>
        <v>0</v>
      </c>
      <c r="S272" s="278">
        <v>0</v>
      </c>
      <c r="T272" s="279">
        <f>S272*H272</f>
        <v>0</v>
      </c>
      <c r="U272" s="40"/>
      <c r="V272" s="40"/>
      <c r="W272" s="40"/>
      <c r="X272" s="40"/>
      <c r="Y272" s="40"/>
      <c r="Z272" s="40"/>
      <c r="AA272" s="40"/>
      <c r="AB272" s="40"/>
      <c r="AC272" s="40"/>
      <c r="AD272" s="40"/>
      <c r="AE272" s="40"/>
      <c r="AR272" s="225" t="s">
        <v>684</v>
      </c>
      <c r="AT272" s="225" t="s">
        <v>154</v>
      </c>
      <c r="AU272" s="225" t="s">
        <v>81</v>
      </c>
      <c r="AY272" s="19" t="s">
        <v>152</v>
      </c>
      <c r="BE272" s="226">
        <f>IF(N272="základní",J272,0)</f>
        <v>0</v>
      </c>
      <c r="BF272" s="226">
        <f>IF(N272="snížená",J272,0)</f>
        <v>0</v>
      </c>
      <c r="BG272" s="226">
        <f>IF(N272="zákl. přenesená",J272,0)</f>
        <v>0</v>
      </c>
      <c r="BH272" s="226">
        <f>IF(N272="sníž. přenesená",J272,0)</f>
        <v>0</v>
      </c>
      <c r="BI272" s="226">
        <f>IF(N272="nulová",J272,0)</f>
        <v>0</v>
      </c>
      <c r="BJ272" s="19" t="s">
        <v>79</v>
      </c>
      <c r="BK272" s="226">
        <f>ROUND(I272*H272,2)</f>
        <v>0</v>
      </c>
      <c r="BL272" s="19" t="s">
        <v>684</v>
      </c>
      <c r="BM272" s="225" t="s">
        <v>1519</v>
      </c>
    </row>
    <row r="273" s="2" customFormat="1" ht="6.96" customHeight="1">
      <c r="A273" s="40"/>
      <c r="B273" s="61"/>
      <c r="C273" s="62"/>
      <c r="D273" s="62"/>
      <c r="E273" s="62"/>
      <c r="F273" s="62"/>
      <c r="G273" s="62"/>
      <c r="H273" s="62"/>
      <c r="I273" s="62"/>
      <c r="J273" s="62"/>
      <c r="K273" s="62"/>
      <c r="L273" s="46"/>
      <c r="M273" s="40"/>
      <c r="O273" s="40"/>
      <c r="P273" s="40"/>
      <c r="Q273" s="40"/>
      <c r="R273" s="40"/>
      <c r="S273" s="40"/>
      <c r="T273" s="40"/>
      <c r="U273" s="40"/>
      <c r="V273" s="40"/>
      <c r="W273" s="40"/>
      <c r="X273" s="40"/>
      <c r="Y273" s="40"/>
      <c r="Z273" s="40"/>
      <c r="AA273" s="40"/>
      <c r="AB273" s="40"/>
      <c r="AC273" s="40"/>
      <c r="AD273" s="40"/>
      <c r="AE273" s="40"/>
    </row>
  </sheetData>
  <sheetProtection sheet="1" autoFilter="0" formatColumns="0" formatRows="0" objects="1" scenarios="1" spinCount="100000" saltValue="xWtr1JQZ1drcMvbh0xc/Y/7KEsyL/a5a5sEse0Zho0iZ1i6gH51vMdYDYt2p/Rcmh6XALPsKHEGeEeD5/fQ2hQ==" hashValue="b4vMpEu8kS7tGrVI14PcPoBJVJRSZciQuncNXjTyhHm8FbMovNUXwjPuCVUxEXL/bppsbiPF6YVWrcdlxxt1/A==" algorithmName="SHA-512" password="CD09"/>
  <autoFilter ref="C96:K272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85:H85"/>
    <mergeCell ref="E87:H87"/>
    <mergeCell ref="E89:H89"/>
    <mergeCell ref="L2:V2"/>
  </mergeCells>
  <hyperlinks>
    <hyperlink ref="F101" r:id="rId1" display="https://podminky.urs.cz/item/CS_URS_2024_01/131251102"/>
    <hyperlink ref="F106" r:id="rId2" display="https://podminky.urs.cz/item/CS_URS_2024_01/132254104"/>
    <hyperlink ref="F111" r:id="rId3" display="https://podminky.urs.cz/item/CS_URS_2024_01/151811131"/>
    <hyperlink ref="F116" r:id="rId4" display="https://podminky.urs.cz/item/CS_URS_2024_01/151811231"/>
    <hyperlink ref="F118" r:id="rId5" display="https://podminky.urs.cz/item/CS_URS_2024_01/162751117"/>
    <hyperlink ref="F121" r:id="rId6" display="https://podminky.urs.cz/item/CS_URS_2024_01/162751119"/>
    <hyperlink ref="F124" r:id="rId7" display="https://podminky.urs.cz/item/CS_URS_2024_01/167151111"/>
    <hyperlink ref="F127" r:id="rId8" display="https://podminky.urs.cz/item/CS_URS_2024_01/171201231"/>
    <hyperlink ref="F130" r:id="rId9" display="https://podminky.urs.cz/item/CS_URS_2024_01/171251201"/>
    <hyperlink ref="F133" r:id="rId10" display="https://podminky.urs.cz/item/CS_URS_2024_01/174101101"/>
    <hyperlink ref="F137" r:id="rId11" display="https://podminky.urs.cz/item/CS_URS_2024_01/175151101"/>
    <hyperlink ref="F145" r:id="rId12" display="https://podminky.urs.cz/item/CS_URS_2024_01/451572111"/>
    <hyperlink ref="F151" r:id="rId13" display="https://podminky.urs.cz/item/CS_URS_2024_01/890411811"/>
    <hyperlink ref="F154" r:id="rId14" display="https://podminky.urs.cz/item/CS_URS_2024_01/871310330"/>
    <hyperlink ref="F159" r:id="rId15" display="https://podminky.urs.cz/item/CS_URS_2024_01/871350330"/>
    <hyperlink ref="F164" r:id="rId16" display="https://podminky.urs.cz/item/CS_URS_2024_01/871360330"/>
    <hyperlink ref="F168" r:id="rId17" display="https://podminky.urs.cz/item/CS_URS_2024_01/871370330"/>
    <hyperlink ref="F174" r:id="rId18" display="https://podminky.urs.cz/item/CS_URS_2024_01/877350310"/>
    <hyperlink ref="F179" r:id="rId19" display="https://podminky.urs.cz/item/CS_URS_2024_01/877310310"/>
    <hyperlink ref="F185" r:id="rId20" display="https://podminky.urs.cz/item/CS_URS_2024_01/877360320"/>
    <hyperlink ref="F189" r:id="rId21" display="https://podminky.urs.cz/item/CS_URS_2024_01/877370320"/>
    <hyperlink ref="F193" r:id="rId22" display="https://podminky.urs.cz/item/CS_URS_2024_01/892351111"/>
    <hyperlink ref="F196" r:id="rId23" display="https://podminky.urs.cz/item/CS_URS_2024_01/892381111"/>
    <hyperlink ref="F199" r:id="rId24" display="https://podminky.urs.cz/item/CS_URS_2024_01/899722112"/>
    <hyperlink ref="F202" r:id="rId25" display="https://podminky.urs.cz/item/CS_URS_2024_01/894812206"/>
    <hyperlink ref="F204" r:id="rId26" display="https://podminky.urs.cz/item/CS_URS_2024_01/894812233"/>
    <hyperlink ref="F206" r:id="rId27" display="https://podminky.urs.cz/item/CS_URS_2024_01/894812249"/>
    <hyperlink ref="F208" r:id="rId28" display="https://podminky.urs.cz/item/CS_URS_2024_01/894812262"/>
    <hyperlink ref="F210" r:id="rId29" display="https://podminky.urs.cz/item/CS_URS_2024_01/894812326"/>
    <hyperlink ref="F212" r:id="rId30" display="https://podminky.urs.cz/item/CS_URS_2024_01/894812333"/>
    <hyperlink ref="F214" r:id="rId31" display="https://podminky.urs.cz/item/CS_URS_2024_01/894812339"/>
    <hyperlink ref="F216" r:id="rId32" display="https://podminky.urs.cz/item/CS_URS_2024_01/894812376"/>
    <hyperlink ref="F218" r:id="rId33" display="https://podminky.urs.cz/item/CS_URS_2024_01/895941323"/>
    <hyperlink ref="F221" r:id="rId34" display="https://podminky.urs.cz/item/CS_URS_2024_01/895941341"/>
    <hyperlink ref="F224" r:id="rId35" display="https://podminky.urs.cz/item/CS_URS_2024_01/895941351"/>
    <hyperlink ref="F227" r:id="rId36" display="https://podminky.urs.cz/item/CS_URS_2024_01/895941362"/>
    <hyperlink ref="F230" r:id="rId37" display="https://podminky.urs.cz/item/CS_URS_2024_01/899104112"/>
    <hyperlink ref="F236" r:id="rId38" display="https://podminky.urs.cz/item/CS_URS_2024_01/935113112"/>
    <hyperlink ref="F241" r:id="rId39" display="https://podminky.urs.cz/item/CS_URS_2024_01/935923218"/>
    <hyperlink ref="F245" r:id="rId40" display="https://podminky.urs.cz/item/CS_URS_2024_01/997221571"/>
    <hyperlink ref="F247" r:id="rId41" display="https://podminky.urs.cz/item/CS_URS_2024_01/997221579"/>
    <hyperlink ref="F250" r:id="rId42" display="https://podminky.urs.cz/item/CS_URS_2024_01/997221612"/>
    <hyperlink ref="F253" r:id="rId43" display="https://podminky.urs.cz/item/CS_URS_2024_01/997221861"/>
    <hyperlink ref="F257" r:id="rId44" display="https://podminky.urs.cz/item/CS_URS_2024_01/998011002"/>
    <hyperlink ref="F261" r:id="rId45" display="https://podminky.urs.cz/item/CS_URS_2024_01/721242106"/>
    <hyperlink ref="F263" r:id="rId46" display="https://podminky.urs.cz/item/CS_URS_2024_01/998721101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47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DESKTOP-R19VL48\Jára</dc:creator>
  <cp:lastModifiedBy>DESKTOP-R19VL48\Jára</cp:lastModifiedBy>
  <dcterms:created xsi:type="dcterms:W3CDTF">2024-06-19T14:08:09Z</dcterms:created>
  <dcterms:modified xsi:type="dcterms:W3CDTF">2024-06-19T14:08:19Z</dcterms:modified>
</cp:coreProperties>
</file>