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19-fs\Projekty\Truhlárna\"/>
    </mc:Choice>
  </mc:AlternateContent>
  <xr:revisionPtr revIDLastSave="0" documentId="13_ncr:1_{E697D61D-7C11-4773-A7D6-4B27E21EACC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Pol'!$A$1:$I$71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2" l="1"/>
  <c r="I11" i="12"/>
  <c r="I12" i="12"/>
  <c r="I13" i="12"/>
  <c r="I14" i="12"/>
  <c r="I15" i="12"/>
  <c r="I17" i="12"/>
  <c r="I16" i="12" s="1"/>
  <c r="I19" i="12"/>
  <c r="I20" i="12"/>
  <c r="I21" i="12"/>
  <c r="I22" i="12"/>
  <c r="I23" i="12"/>
  <c r="I24" i="12"/>
  <c r="I25" i="12"/>
  <c r="I26" i="12"/>
  <c r="I27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2" i="12"/>
  <c r="I41" i="12" s="1"/>
  <c r="I44" i="12"/>
  <c r="I43" i="12" s="1"/>
  <c r="I46" i="12"/>
  <c r="I45" i="12" s="1"/>
  <c r="I48" i="12"/>
  <c r="I51" i="12"/>
  <c r="I53" i="12"/>
  <c r="I54" i="12"/>
  <c r="I55" i="12"/>
  <c r="I56" i="12"/>
  <c r="I57" i="12"/>
  <c r="I58" i="12"/>
  <c r="I60" i="12"/>
  <c r="I61" i="12"/>
  <c r="I63" i="12"/>
  <c r="I62" i="12" s="1"/>
  <c r="I65" i="12"/>
  <c r="I66" i="12"/>
  <c r="I68" i="12"/>
  <c r="I69" i="12"/>
  <c r="I60" i="1"/>
  <c r="F40" i="1"/>
  <c r="G40" i="1"/>
  <c r="H40" i="1"/>
  <c r="I40" i="1"/>
  <c r="J39" i="1" s="1"/>
  <c r="J40" i="1" s="1"/>
  <c r="I21" i="1"/>
  <c r="J28" i="1"/>
  <c r="J26" i="1"/>
  <c r="G38" i="1"/>
  <c r="F38" i="1"/>
  <c r="H32" i="1"/>
  <c r="J23" i="1"/>
  <c r="J24" i="1"/>
  <c r="J25" i="1"/>
  <c r="J27" i="1"/>
  <c r="E24" i="1"/>
  <c r="E26" i="1"/>
  <c r="I47" i="12" l="1"/>
  <c r="I67" i="12"/>
  <c r="I18" i="12"/>
  <c r="I64" i="12"/>
  <c r="I8" i="12"/>
  <c r="I28" i="12"/>
  <c r="I59" i="12"/>
  <c r="I5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<sst xmlns="http://schemas.openxmlformats.org/spreadsheetml/2006/main" count="380" uniqueCount="210">
  <si>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</si>
  <si>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</si>
  <si>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</si>
  <si>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</si>
  <si>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</si>
  <si>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</si>
  <si>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</si>
  <si>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</si>
  <si>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</si>
  <si>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</si>
  <si>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</si>
  <si>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</si>
  <si>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</si>
  <si>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</si>
  <si>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</si>
  <si>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</si>
  <si>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</si>
  <si>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</si>
  <si>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</si>
  <si>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</si>
  <si>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</si>
  <si>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</si>
  <si>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</si>
  <si>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</si>
  <si>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</si>
  <si>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</si>
  <si>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</si>
  <si>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</si>
  <si>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</si>
  <si>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</si>
  <si>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</si>
  <si>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</si>
  <si>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</si>
  <si>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</si>
  <si>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</si>
  <si>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</si>
  <si>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</si>
  <si>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</si>
  <si>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</si>
  <si>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</si>
  <si>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</si>
  <si>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</si>
  <si>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</si>
  <si>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truhlářské dílny</t>
  </si>
  <si>
    <t>Celkem za stavbu</t>
  </si>
  <si>
    <t>CZK</t>
  </si>
  <si>
    <t>Rekapitulace dílů</t>
  </si>
  <si>
    <t>Typ dílu</t>
  </si>
  <si>
    <t>3</t>
  </si>
  <si>
    <t>Svislé a kompletní konstrukce</t>
  </si>
  <si>
    <t>5</t>
  </si>
  <si>
    <t>Komunikace</t>
  </si>
  <si>
    <t>6</t>
  </si>
  <si>
    <t>Úpravy povrchu,podlahy</t>
  </si>
  <si>
    <t>96</t>
  </si>
  <si>
    <t>Bourání konstrukcí</t>
  </si>
  <si>
    <t>99</t>
  </si>
  <si>
    <t>Staveništní přesun hmot</t>
  </si>
  <si>
    <t>721</t>
  </si>
  <si>
    <t>TZB</t>
  </si>
  <si>
    <t>730</t>
  </si>
  <si>
    <t>Ústřední vytápění</t>
  </si>
  <si>
    <t>764</t>
  </si>
  <si>
    <t>Konstrukce klempířské</t>
  </si>
  <si>
    <t>766</t>
  </si>
  <si>
    <t>Konstrukce truhlářské</t>
  </si>
  <si>
    <t>771</t>
  </si>
  <si>
    <t>Podlahy z dlaždic a obklady</t>
  </si>
  <si>
    <t>784</t>
  </si>
  <si>
    <t>Malby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</si>
  <si>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</si>
  <si>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</si>
  <si>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</si>
  <si>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</si>
  <si>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</si>
  <si>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</si>
  <si>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</si>
  <si>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</si>
  <si>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</si>
  <si>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</si>
  <si>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</si>
  <si>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</si>
  <si>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</si>
  <si>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</si>
  <si>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</si>
  <si>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</si>
  <si>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Ceník</t>
  </si>
  <si>
    <t>Cen. soustava</t>
  </si>
  <si>
    <t>Nhod / MJ</t>
  </si>
  <si>
    <t>Nhod celk.</t>
  </si>
  <si>
    <t>Díl:</t>
  </si>
  <si>
    <t>DIL</t>
  </si>
  <si>
    <t>310271637R00</t>
  </si>
  <si>
    <t>Zazdívka otvorů do 4m2, pórobet.tvárnice,tl.37,5cm</t>
  </si>
  <si>
    <t>m3</t>
  </si>
  <si>
    <t>POL1_0</t>
  </si>
  <si>
    <t>317121251RT2</t>
  </si>
  <si>
    <t>Montáž ŽB překladů do 180 cm dodatečně do rýh, včetně dodávky RZP 2/10 149 x 14 x 14 cm</t>
  </si>
  <si>
    <t>kus</t>
  </si>
  <si>
    <t>317234410R00</t>
  </si>
  <si>
    <t xml:space="preserve">Vyzdívka mezi nosníky </t>
  </si>
  <si>
    <t>317944313RT5</t>
  </si>
  <si>
    <t>Válcované nosníky č.14-22 do připravených otvorů, včetně dodávky profilu  I č.20</t>
  </si>
  <si>
    <t>t</t>
  </si>
  <si>
    <t>342255024R00</t>
  </si>
  <si>
    <t>Příčky z desek Ytong tl. 10 cm</t>
  </si>
  <si>
    <t>m2</t>
  </si>
  <si>
    <t>3-1</t>
  </si>
  <si>
    <t>výpomocné práce TZB</t>
  </si>
  <si>
    <t>soub.</t>
  </si>
  <si>
    <t>591050010RAA</t>
  </si>
  <si>
    <t>Komunikace z dlažby zámkové, podklad beton prostý, dlažba přírodní tloušťka 8 cm</t>
  </si>
  <si>
    <t>POL2_0</t>
  </si>
  <si>
    <t>602015172R00</t>
  </si>
  <si>
    <t>Omítka štuková  weber.dur štuk ručně tl.2 mm</t>
  </si>
  <si>
    <t>611421131R00</t>
  </si>
  <si>
    <t>Oprava váp. omítek stropů do 5% plochy - štukových</t>
  </si>
  <si>
    <t>612409991R00</t>
  </si>
  <si>
    <t>Začištění omítek kolem oken,dveří apod.</t>
  </si>
  <si>
    <t>m</t>
  </si>
  <si>
    <t>632417102RT1</t>
  </si>
  <si>
    <t>Potěr ARDEX samonivelační ručně tl. 2 mm, ARDEX K 15 NEU (interiér), P 51 (penetrace)</t>
  </si>
  <si>
    <t>612421431R00</t>
  </si>
  <si>
    <t>Oprava vápen.omítek stěn do 50 % pl. - štukových</t>
  </si>
  <si>
    <t>612481211RT7</t>
  </si>
  <si>
    <t>Montáž výztužné sítě (perlinky) do stěrky-stěny, včetně výztužné sítě a stěrkového tmelu Hasit</t>
  </si>
  <si>
    <t>632411904R00</t>
  </si>
  <si>
    <t>Penetrace savých podkladů Cemix 0,25 l/m2</t>
  </si>
  <si>
    <t>632450024RA0</t>
  </si>
  <si>
    <t>Vyrovnávací potěr          tl. 40mm</t>
  </si>
  <si>
    <t>6-1</t>
  </si>
  <si>
    <t>soubor</t>
  </si>
  <si>
    <t>962031133R00</t>
  </si>
  <si>
    <t>Bourání příček cihelných tl. 15 cm</t>
  </si>
  <si>
    <t>962032432R00</t>
  </si>
  <si>
    <t>Bourání zdiva z dutých cihel nebo tvárnic na MVC</t>
  </si>
  <si>
    <t>965081713RT2</t>
  </si>
  <si>
    <t>Bourání dlaždic keramických tl. 1 cm, nad 1 m2, sbíječka, dlaždice keramické</t>
  </si>
  <si>
    <t>971033651R00</t>
  </si>
  <si>
    <t>Vybourání otv. zeď cihel. pl.4 m2, tl.60 cm, MVC</t>
  </si>
  <si>
    <t>974031287R00</t>
  </si>
  <si>
    <t>Vysekání rýh zeď cihelná u stropu 30 x 30 cm</t>
  </si>
  <si>
    <t>975043121R00</t>
  </si>
  <si>
    <t>Jednořad.podchycení stropů do 3,5 m,do 1000 kg/m</t>
  </si>
  <si>
    <t>978059531R00</t>
  </si>
  <si>
    <t>Odsekání vnitřních obkladů stěn nad 2 m2</t>
  </si>
  <si>
    <t>979990103R00</t>
  </si>
  <si>
    <t>Poplatek za skládku suti - beton</t>
  </si>
  <si>
    <t>979011211R00</t>
  </si>
  <si>
    <t>Svislá doprava suti a vybour. hmot za 2.NP nošením</t>
  </si>
  <si>
    <t>979081111R00</t>
  </si>
  <si>
    <t>Odvoz suti a vybour. hmot na skládku do 1 km</t>
  </si>
  <si>
    <t>979082111R00</t>
  </si>
  <si>
    <t>Vnitrostaveništní doprava suti do 10 m</t>
  </si>
  <si>
    <t>979082121R00</t>
  </si>
  <si>
    <t>Příplatek k vnitrost. dopravě suti za dalších 5 m</t>
  </si>
  <si>
    <t>999281111R00</t>
  </si>
  <si>
    <t>Přesun hmot pro opravy a údržbu do výšky 25 m</t>
  </si>
  <si>
    <t>721-1</t>
  </si>
  <si>
    <t>úprava vodovod a kanalizace, (úklidová komora)</t>
  </si>
  <si>
    <t>730-1</t>
  </si>
  <si>
    <t>úprava rozvodů ÚT</t>
  </si>
  <si>
    <t>764410230RT2</t>
  </si>
  <si>
    <t>Oplechování parapetů včetně rohů Pz, rš 200 mm, lepení Enkolitem</t>
  </si>
  <si>
    <t>998764202R00</t>
  </si>
  <si>
    <t>Přesun hmot pro klempířské konstr., výšky do 12 m</t>
  </si>
  <si>
    <t>766670012RAA</t>
  </si>
  <si>
    <t>Okno plastové atyp. dvojsklo, 1,15*1,75</t>
  </si>
  <si>
    <t>7661</t>
  </si>
  <si>
    <t>D+M vrata zateplená 2,85*2,75</t>
  </si>
  <si>
    <t>POL3_0</t>
  </si>
  <si>
    <t>7662</t>
  </si>
  <si>
    <t>D+M vrata zateplená 3,05*2,75</t>
  </si>
  <si>
    <t>7663</t>
  </si>
  <si>
    <t>D+M Dveře posuvné , 1,75*2,10</t>
  </si>
  <si>
    <t>766-4</t>
  </si>
  <si>
    <t>D+M vrata posuvná, 2,75*2,1</t>
  </si>
  <si>
    <t>ks</t>
  </si>
  <si>
    <t>998766204R00</t>
  </si>
  <si>
    <t>Přesun hmot pro truhlářské konstr., výšky do 36 m</t>
  </si>
  <si>
    <t>771575014RAB</t>
  </si>
  <si>
    <t>Dlažba do tmele 30 x 30 cm, do tmele Unifix 2K</t>
  </si>
  <si>
    <t>998771202R00</t>
  </si>
  <si>
    <t>Přesun hmot pro podlahy z dlaždic, výšky do 12 m</t>
  </si>
  <si>
    <t>784450010RA0</t>
  </si>
  <si>
    <t>Malba z malíř. směsí jednobarevná s bílým stropem</t>
  </si>
  <si>
    <t>M21-1</t>
  </si>
  <si>
    <t>elektroinstalace slinoproud</t>
  </si>
  <si>
    <t>M21-2</t>
  </si>
  <si>
    <t xml:space="preserve">Rozvod stlač.vzduchu </t>
  </si>
  <si>
    <t>2</t>
  </si>
  <si>
    <t>zařízení staveniště</t>
  </si>
  <si>
    <t>005261030R</t>
  </si>
  <si>
    <t>Finanční rezerva , 10%</t>
  </si>
  <si>
    <t>Soubor</t>
  </si>
  <si>
    <t/>
  </si>
  <si>
    <t>END</t>
  </si>
  <si>
    <t xml:space="preserve">2a </t>
  </si>
  <si>
    <t xml:space="preserve">317 23-5811.R00 </t>
  </si>
  <si>
    <t>doplnění zdiva říms</t>
  </si>
  <si>
    <t xml:space="preserve">764 90-0060.RAA </t>
  </si>
  <si>
    <t>demontáž oplechování nadezdívek</t>
  </si>
  <si>
    <t xml:space="preserve">764 43-0010.RAD </t>
  </si>
  <si>
    <t>oplechování zdí rš 500</t>
  </si>
  <si>
    <t>32a</t>
  </si>
  <si>
    <t>32b</t>
  </si>
  <si>
    <t>Střední odborná škola a Střední odborné učiliště technické,</t>
  </si>
  <si>
    <t>Třemošnice, Sportovní 322</t>
  </si>
  <si>
    <t>15052796</t>
  </si>
  <si>
    <t>CZ15052796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</si>
</sst>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10.5"/>
      <color rgb="FF42424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4" borderId="6" xfId="0" applyNumberFormat="1" applyFont="1" applyFill="1" applyBorder="1" applyAlignment="1">
      <alignment wrapText="1" shrinkToFit="1"/>
    </xf>
    <xf numFmtId="3" fontId="15" fillId="4" borderId="6" xfId="0" applyNumberFormat="1" applyFont="1" applyFill="1" applyBorder="1" applyAlignment="1">
      <alignment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4" fontId="7" fillId="4" borderId="37" xfId="0" applyNumberFormat="1" applyFont="1" applyFill="1" applyBorder="1" applyAlignment="1">
      <alignment horizontal="center"/>
    </xf>
    <xf numFmtId="4" fontId="7" fillId="4" borderId="37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3" borderId="43" xfId="0" applyFill="1" applyBorder="1"/>
    <xf numFmtId="49" fontId="0" fillId="3" borderId="40" xfId="0" applyNumberFormat="1" applyFill="1" applyBorder="1" applyAlignment="1"/>
    <xf numFmtId="49" fontId="0" fillId="3" borderId="40" xfId="0" applyNumberFormat="1" applyFill="1" applyBorder="1"/>
    <xf numFmtId="0" fontId="0" fillId="3" borderId="40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4" xfId="0" applyFill="1" applyBorder="1" applyAlignment="1">
      <alignment vertical="top"/>
    </xf>
    <xf numFmtId="0" fontId="0" fillId="3" borderId="45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6" xfId="0" applyFill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7" xfId="0" applyNumberFormat="1" applyFill="1" applyBorder="1" applyAlignment="1">
      <alignment vertical="top" shrinkToFit="1"/>
    </xf>
    <xf numFmtId="0" fontId="0" fillId="3" borderId="46" xfId="0" applyFill="1" applyBorder="1" applyAlignment="1">
      <alignment wrapText="1"/>
    </xf>
    <xf numFmtId="0" fontId="0" fillId="3" borderId="47" xfId="0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49" fontId="0" fillId="3" borderId="44" xfId="0" applyNumberFormat="1" applyFill="1" applyBorder="1" applyAlignment="1">
      <alignment vertical="top"/>
    </xf>
    <xf numFmtId="0" fontId="0" fillId="3" borderId="48" xfId="0" applyFill="1" applyBorder="1" applyAlignment="1">
      <alignment vertical="top"/>
    </xf>
    <xf numFmtId="164" fontId="0" fillId="3" borderId="44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6" xfId="0" applyFont="1" applyBorder="1" applyAlignment="1">
      <alignment vertical="top" shrinkToFit="1"/>
    </xf>
    <xf numFmtId="164" fontId="17" fillId="0" borderId="37" xfId="0" applyNumberFormat="1" applyFont="1" applyBorder="1" applyAlignment="1">
      <alignment vertical="top" shrinkToFit="1"/>
    </xf>
    <xf numFmtId="0" fontId="17" fillId="0" borderId="37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17" fillId="0" borderId="34" xfId="0" applyNumberFormat="1" applyFont="1" applyBorder="1" applyAlignment="1">
      <alignment horizontal="left" vertical="top" wrapText="1"/>
    </xf>
    <xf numFmtId="0" fontId="0" fillId="3" borderId="37" xfId="0" applyNumberFormat="1" applyFill="1" applyBorder="1" applyAlignment="1">
      <alignment horizontal="left" vertical="top" wrapText="1"/>
    </xf>
    <xf numFmtId="0" fontId="17" fillId="0" borderId="37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0" xfId="0" applyFont="1"/>
    <xf numFmtId="0" fontId="17" fillId="0" borderId="26" xfId="0" applyFont="1" applyBorder="1" applyAlignment="1">
      <alignment horizontal="right" vertical="top"/>
    </xf>
    <xf numFmtId="0" fontId="17" fillId="0" borderId="26" xfId="0" applyFont="1" applyFill="1" applyBorder="1" applyAlignment="1">
      <alignment vertical="top"/>
    </xf>
    <xf numFmtId="0" fontId="17" fillId="0" borderId="26" xfId="0" applyNumberFormat="1" applyFont="1" applyFill="1" applyBorder="1" applyAlignment="1">
      <alignment vertical="top"/>
    </xf>
    <xf numFmtId="0" fontId="17" fillId="0" borderId="34" xfId="0" applyNumberFormat="1" applyFont="1" applyFill="1" applyBorder="1" applyAlignment="1">
      <alignment horizontal="left" vertical="top" wrapText="1"/>
    </xf>
    <xf numFmtId="0" fontId="17" fillId="0" borderId="35" xfId="0" applyFont="1" applyFill="1" applyBorder="1" applyAlignment="1">
      <alignment vertical="top" shrinkToFit="1"/>
    </xf>
    <xf numFmtId="164" fontId="17" fillId="0" borderId="34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3" xfId="0" applyNumberFormat="1" applyFill="1" applyBorder="1"/>
    <xf numFmtId="3" fontId="0" fillId="4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7" xfId="0" applyNumberFormat="1" applyFont="1" applyFill="1" applyBorder="1" applyAlignme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39" xfId="0" applyNumberForma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36</v>
      </c>
    </row>
    <row r="2" spans="1:7" ht="57.75" customHeight="1" x14ac:dyDescent="0.2">
      <c r="A2" s="200" t="s">
        <v>37</v>
      </c>
      <c r="B2" s="200"/>
      <c r="C2" s="200"/>
      <c r="D2" s="200"/>
      <c r="E2" s="200"/>
      <c r="F2" s="200"/>
      <c r="G2" s="20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I6" sqref="I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5703125" style="1" customWidth="1"/>
    <col min="8" max="8" width="12.5703125" customWidth="1"/>
    <col min="9" max="9" width="12.5703125" style="1" customWidth="1"/>
    <col min="10" max="10" width="6.5703125" style="1" customWidth="1"/>
    <col min="11" max="11" width="4.42578125" customWidth="1"/>
    <col min="12" max="15" width="10.5703125" customWidth="1"/>
  </cols>
  <sheetData>
    <row r="1" spans="1:15" ht="33.75" customHeight="1" x14ac:dyDescent="0.2">
      <c r="A1" s="73" t="s">
        <v>34</v>
      </c>
      <c r="B1" s="210" t="s">
        <v>40</v>
      </c>
      <c r="C1" s="211"/>
      <c r="D1" s="211"/>
      <c r="E1" s="211"/>
      <c r="F1" s="211"/>
      <c r="G1" s="211"/>
      <c r="H1" s="211"/>
      <c r="I1" s="211"/>
      <c r="J1" s="212"/>
    </row>
    <row r="2" spans="1:15" ht="23.25" customHeight="1" x14ac:dyDescent="0.2">
      <c r="A2" s="4"/>
      <c r="B2" s="81" t="s">
        <v>38</v>
      </c>
      <c r="C2" s="82"/>
      <c r="D2" s="83"/>
      <c r="E2" s="83" t="s">
        <v>43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41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42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 t="s">
        <v>206</v>
      </c>
      <c r="E5" s="26"/>
      <c r="F5" s="26"/>
      <c r="G5" s="26"/>
      <c r="H5" s="28" t="s">
        <v>31</v>
      </c>
      <c r="I5" s="98" t="s">
        <v>208</v>
      </c>
      <c r="J5" s="11"/>
    </row>
    <row r="6" spans="1:15" ht="15.75" customHeight="1" x14ac:dyDescent="0.2">
      <c r="A6" s="4"/>
      <c r="B6" s="41"/>
      <c r="C6" s="26"/>
      <c r="D6" s="98" t="s">
        <v>207</v>
      </c>
      <c r="E6" s="26"/>
      <c r="F6" s="26"/>
      <c r="G6" s="26"/>
      <c r="H6" s="28" t="s">
        <v>32</v>
      </c>
      <c r="I6" s="98" t="s">
        <v>209</v>
      </c>
      <c r="J6" s="11"/>
    </row>
    <row r="7" spans="1:15" ht="15.75" customHeight="1" x14ac:dyDescent="0.2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31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32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17"/>
      <c r="E11" s="217"/>
      <c r="F11" s="217"/>
      <c r="G11" s="217"/>
      <c r="H11" s="28" t="s">
        <v>31</v>
      </c>
      <c r="I11" s="98"/>
      <c r="J11" s="11"/>
    </row>
    <row r="12" spans="1:15" ht="15.75" customHeight="1" x14ac:dyDescent="0.2">
      <c r="A12" s="4"/>
      <c r="B12" s="41"/>
      <c r="C12" s="26"/>
      <c r="D12" s="220"/>
      <c r="E12" s="220"/>
      <c r="F12" s="220"/>
      <c r="G12" s="220"/>
      <c r="H12" s="28" t="s">
        <v>32</v>
      </c>
      <c r="I12" s="98"/>
      <c r="J12" s="11"/>
    </row>
    <row r="13" spans="1:15" ht="15.75" customHeight="1" x14ac:dyDescent="0.2">
      <c r="A13" s="4"/>
      <c r="B13" s="42"/>
      <c r="C13" s="99"/>
      <c r="D13" s="221"/>
      <c r="E13" s="221"/>
      <c r="F13" s="221"/>
      <c r="G13" s="221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29</v>
      </c>
      <c r="C15" s="72"/>
      <c r="D15" s="53"/>
      <c r="E15" s="216"/>
      <c r="F15" s="216"/>
      <c r="G15" s="218"/>
      <c r="H15" s="218"/>
      <c r="I15" s="218" t="s">
        <v>28</v>
      </c>
      <c r="J15" s="219"/>
    </row>
    <row r="16" spans="1:15" ht="23.25" customHeight="1" x14ac:dyDescent="0.2">
      <c r="A16" s="149" t="s">
        <v>23</v>
      </c>
      <c r="B16" s="150" t="s">
        <v>23</v>
      </c>
      <c r="C16" s="58"/>
      <c r="D16" s="59"/>
      <c r="E16" s="204"/>
      <c r="F16" s="209"/>
      <c r="G16" s="204"/>
      <c r="H16" s="209"/>
      <c r="I16" s="204"/>
      <c r="J16" s="205"/>
    </row>
    <row r="17" spans="1:10" ht="23.25" customHeight="1" x14ac:dyDescent="0.2">
      <c r="A17" s="149" t="s">
        <v>24</v>
      </c>
      <c r="B17" s="150" t="s">
        <v>24</v>
      </c>
      <c r="C17" s="58"/>
      <c r="D17" s="59"/>
      <c r="E17" s="204"/>
      <c r="F17" s="209"/>
      <c r="G17" s="204"/>
      <c r="H17" s="209"/>
      <c r="I17" s="204"/>
      <c r="J17" s="205"/>
    </row>
    <row r="18" spans="1:10" ht="23.25" customHeight="1" x14ac:dyDescent="0.2">
      <c r="A18" s="149" t="s">
        <v>25</v>
      </c>
      <c r="B18" s="150" t="s">
        <v>25</v>
      </c>
      <c r="C18" s="58"/>
      <c r="D18" s="59"/>
      <c r="E18" s="204"/>
      <c r="F18" s="209"/>
      <c r="G18" s="204"/>
      <c r="H18" s="209"/>
      <c r="I18" s="204"/>
      <c r="J18" s="205"/>
    </row>
    <row r="19" spans="1:10" ht="23.25" customHeight="1" x14ac:dyDescent="0.2">
      <c r="A19" s="149" t="s">
        <v>72</v>
      </c>
      <c r="B19" s="150" t="s">
        <v>26</v>
      </c>
      <c r="C19" s="58"/>
      <c r="D19" s="59"/>
      <c r="E19" s="204"/>
      <c r="F19" s="209"/>
      <c r="G19" s="204"/>
      <c r="H19" s="209"/>
      <c r="I19" s="204"/>
      <c r="J19" s="205"/>
    </row>
    <row r="20" spans="1:10" ht="23.25" customHeight="1" x14ac:dyDescent="0.2">
      <c r="A20" s="149" t="s">
        <v>73</v>
      </c>
      <c r="B20" s="150" t="s">
        <v>27</v>
      </c>
      <c r="C20" s="58"/>
      <c r="D20" s="59"/>
      <c r="E20" s="204"/>
      <c r="F20" s="209"/>
      <c r="G20" s="204"/>
      <c r="H20" s="209"/>
      <c r="I20" s="204"/>
      <c r="J20" s="205"/>
    </row>
    <row r="21" spans="1:10" ht="23.25" customHeight="1" x14ac:dyDescent="0.2">
      <c r="A21" s="4"/>
      <c r="B21" s="74" t="s">
        <v>28</v>
      </c>
      <c r="C21" s="75"/>
      <c r="D21" s="76"/>
      <c r="E21" s="206"/>
      <c r="F21" s="207"/>
      <c r="G21" s="206"/>
      <c r="H21" s="207"/>
      <c r="I21" s="206">
        <f>SUM(I16:J20)</f>
        <v>0</v>
      </c>
      <c r="J21" s="228"/>
    </row>
    <row r="22" spans="1:10" ht="33" customHeight="1" x14ac:dyDescent="0.2">
      <c r="A22" s="4"/>
      <c r="B22" s="65" t="s">
        <v>30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02">
        <v>0</v>
      </c>
      <c r="H23" s="203"/>
      <c r="I23" s="203"/>
      <c r="J23" s="62" t="str">
        <f t="shared" ref="J23:J28" si="0">Mena</f>
        <v>CZK</v>
      </c>
    </row>
    <row r="24" spans="1:10" ht="23.25" hidden="1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6">
        <v>0</v>
      </c>
      <c r="H24" s="227"/>
      <c r="I24" s="227"/>
      <c r="J24" s="62" t="str">
        <f t="shared" si="0"/>
        <v>CZK</v>
      </c>
    </row>
    <row r="25" spans="1:10" ht="23.25" customHeight="1" thickBo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202"/>
      <c r="H25" s="203"/>
      <c r="I25" s="203"/>
      <c r="J25" s="62" t="str">
        <f t="shared" si="0"/>
        <v>CZK</v>
      </c>
    </row>
    <row r="26" spans="1:10" ht="23.25" hidden="1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13">
        <v>0</v>
      </c>
      <c r="H26" s="214"/>
      <c r="I26" s="214"/>
      <c r="J26" s="56" t="str">
        <f t="shared" si="0"/>
        <v>CZK</v>
      </c>
    </row>
    <row r="27" spans="1:10" ht="23.25" hidden="1" customHeight="1" thickBot="1" x14ac:dyDescent="0.25">
      <c r="A27" s="4"/>
      <c r="B27" s="48" t="s">
        <v>4</v>
      </c>
      <c r="C27" s="20"/>
      <c r="D27" s="23"/>
      <c r="E27" s="20"/>
      <c r="F27" s="21"/>
      <c r="G27" s="215">
        <v>0.410000000149012</v>
      </c>
      <c r="H27" s="215"/>
      <c r="I27" s="215"/>
      <c r="J27" s="63" t="str">
        <f t="shared" si="0"/>
        <v>CZK</v>
      </c>
    </row>
    <row r="28" spans="1:10" ht="27.75" customHeight="1" thickBot="1" x14ac:dyDescent="0.25">
      <c r="A28" s="4"/>
      <c r="B28" s="121" t="s">
        <v>22</v>
      </c>
      <c r="C28" s="122"/>
      <c r="D28" s="122"/>
      <c r="E28" s="123"/>
      <c r="F28" s="124"/>
      <c r="G28" s="201"/>
      <c r="H28" s="208"/>
      <c r="I28" s="208"/>
      <c r="J28" s="125" t="str">
        <f t="shared" si="0"/>
        <v>CZK</v>
      </c>
    </row>
    <row r="29" spans="1:10" ht="27.75" hidden="1" customHeight="1" thickBot="1" x14ac:dyDescent="0.25">
      <c r="A29" s="4"/>
      <c r="B29" s="121" t="s">
        <v>33</v>
      </c>
      <c r="C29" s="126"/>
      <c r="D29" s="126"/>
      <c r="E29" s="126"/>
      <c r="F29" s="126"/>
      <c r="G29" s="201">
        <v>1864473</v>
      </c>
      <c r="H29" s="201"/>
      <c r="I29" s="201"/>
      <c r="J29" s="127" t="s">
        <v>45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44645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5" t="s">
        <v>2</v>
      </c>
      <c r="E35" s="225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0"/>
      <c r="G37" s="110"/>
      <c r="H37" s="110"/>
      <c r="I37" s="110"/>
      <c r="J37" s="3"/>
    </row>
    <row r="38" spans="1:10" ht="25.5" hidden="1" customHeight="1" x14ac:dyDescent="0.2">
      <c r="A38" s="102" t="s">
        <v>35</v>
      </c>
      <c r="B38" s="104" t="s">
        <v>16</v>
      </c>
      <c r="C38" s="105" t="s">
        <v>5</v>
      </c>
      <c r="D38" s="106"/>
      <c r="E38" s="106"/>
      <c r="F38" s="111" t="str">
        <f>B23</f>
        <v>Základ pro sníženou DPH</v>
      </c>
      <c r="G38" s="111" t="str">
        <f>B25</f>
        <v>Základ pro základní DPH</v>
      </c>
      <c r="H38" s="112" t="s">
        <v>17</v>
      </c>
      <c r="I38" s="113" t="s">
        <v>1</v>
      </c>
      <c r="J38" s="107" t="s">
        <v>0</v>
      </c>
    </row>
    <row r="39" spans="1:10" ht="25.5" hidden="1" customHeight="1" x14ac:dyDescent="0.2">
      <c r="A39" s="102">
        <v>1</v>
      </c>
      <c r="B39" s="108"/>
      <c r="C39" s="229"/>
      <c r="D39" s="230"/>
      <c r="E39" s="230"/>
      <c r="F39" s="114">
        <v>0</v>
      </c>
      <c r="G39" s="115">
        <v>0</v>
      </c>
      <c r="H39" s="116"/>
      <c r="I39" s="117">
        <v>1864472.59</v>
      </c>
      <c r="J39" s="109">
        <f>IF(CenaCelkemVypocet=0,"",I39/CenaCelkemVypocet*100)</f>
        <v>100</v>
      </c>
    </row>
    <row r="40" spans="1:10" ht="25.5" hidden="1" customHeight="1" x14ac:dyDescent="0.2">
      <c r="A40" s="102"/>
      <c r="B40" s="231" t="s">
        <v>44</v>
      </c>
      <c r="C40" s="232"/>
      <c r="D40" s="232"/>
      <c r="E40" s="232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20">
        <f>SUMIF(A39:A39,"=1",I39:I39)</f>
        <v>1864472.59</v>
      </c>
      <c r="J40" s="103">
        <f>SUMIF(A39:A39,"=1",J39:J39)</f>
        <v>100</v>
      </c>
    </row>
    <row r="44" spans="1:10" ht="15.75" x14ac:dyDescent="0.25">
      <c r="B44" s="128" t="s">
        <v>46</v>
      </c>
    </row>
    <row r="46" spans="1:10" ht="25.5" customHeight="1" x14ac:dyDescent="0.2">
      <c r="A46" s="129"/>
      <c r="B46" s="133" t="s">
        <v>16</v>
      </c>
      <c r="C46" s="133" t="s">
        <v>5</v>
      </c>
      <c r="D46" s="134"/>
      <c r="E46" s="134"/>
      <c r="F46" s="137" t="s">
        <v>47</v>
      </c>
      <c r="G46" s="137"/>
      <c r="H46" s="137"/>
      <c r="I46" s="233" t="s">
        <v>28</v>
      </c>
      <c r="J46" s="233"/>
    </row>
    <row r="47" spans="1:10" ht="25.5" customHeight="1" x14ac:dyDescent="0.2">
      <c r="A47" s="130"/>
      <c r="B47" s="138" t="s">
        <v>48</v>
      </c>
      <c r="C47" s="235" t="s">
        <v>49</v>
      </c>
      <c r="D47" s="236"/>
      <c r="E47" s="236"/>
      <c r="F47" s="140" t="s">
        <v>23</v>
      </c>
      <c r="G47" s="141"/>
      <c r="H47" s="141"/>
      <c r="I47" s="234"/>
      <c r="J47" s="234"/>
    </row>
    <row r="48" spans="1:10" ht="25.5" customHeight="1" x14ac:dyDescent="0.2">
      <c r="A48" s="130"/>
      <c r="B48" s="132" t="s">
        <v>50</v>
      </c>
      <c r="C48" s="223" t="s">
        <v>51</v>
      </c>
      <c r="D48" s="224"/>
      <c r="E48" s="224"/>
      <c r="F48" s="142" t="s">
        <v>23</v>
      </c>
      <c r="G48" s="143"/>
      <c r="H48" s="143"/>
      <c r="I48" s="222"/>
      <c r="J48" s="222"/>
    </row>
    <row r="49" spans="1:10" ht="25.5" customHeight="1" x14ac:dyDescent="0.2">
      <c r="A49" s="130"/>
      <c r="B49" s="132" t="s">
        <v>52</v>
      </c>
      <c r="C49" s="223" t="s">
        <v>53</v>
      </c>
      <c r="D49" s="224"/>
      <c r="E49" s="224"/>
      <c r="F49" s="142" t="s">
        <v>23</v>
      </c>
      <c r="G49" s="143"/>
      <c r="H49" s="143"/>
      <c r="I49" s="222"/>
      <c r="J49" s="222"/>
    </row>
    <row r="50" spans="1:10" ht="25.5" customHeight="1" x14ac:dyDescent="0.2">
      <c r="A50" s="130"/>
      <c r="B50" s="132" t="s">
        <v>54</v>
      </c>
      <c r="C50" s="223" t="s">
        <v>55</v>
      </c>
      <c r="D50" s="224"/>
      <c r="E50" s="224"/>
      <c r="F50" s="142" t="s">
        <v>23</v>
      </c>
      <c r="G50" s="143"/>
      <c r="H50" s="143"/>
      <c r="I50" s="222"/>
      <c r="J50" s="222"/>
    </row>
    <row r="51" spans="1:10" ht="25.5" customHeight="1" x14ac:dyDescent="0.2">
      <c r="A51" s="130"/>
      <c r="B51" s="132" t="s">
        <v>56</v>
      </c>
      <c r="C51" s="223" t="s">
        <v>57</v>
      </c>
      <c r="D51" s="224"/>
      <c r="E51" s="224"/>
      <c r="F51" s="142" t="s">
        <v>23</v>
      </c>
      <c r="G51" s="143"/>
      <c r="H51" s="143"/>
      <c r="I51" s="222"/>
      <c r="J51" s="222"/>
    </row>
    <row r="52" spans="1:10" ht="25.5" customHeight="1" x14ac:dyDescent="0.2">
      <c r="A52" s="130"/>
      <c r="B52" s="132" t="s">
        <v>58</v>
      </c>
      <c r="C52" s="223" t="s">
        <v>59</v>
      </c>
      <c r="D52" s="224"/>
      <c r="E52" s="224"/>
      <c r="F52" s="142" t="s">
        <v>24</v>
      </c>
      <c r="G52" s="143"/>
      <c r="H52" s="143"/>
      <c r="I52" s="222"/>
      <c r="J52" s="222"/>
    </row>
    <row r="53" spans="1:10" ht="25.5" customHeight="1" x14ac:dyDescent="0.2">
      <c r="A53" s="130"/>
      <c r="B53" s="132" t="s">
        <v>60</v>
      </c>
      <c r="C53" s="223" t="s">
        <v>61</v>
      </c>
      <c r="D53" s="224"/>
      <c r="E53" s="224"/>
      <c r="F53" s="142" t="s">
        <v>24</v>
      </c>
      <c r="G53" s="143"/>
      <c r="H53" s="143"/>
      <c r="I53" s="222"/>
      <c r="J53" s="222"/>
    </row>
    <row r="54" spans="1:10" ht="25.5" customHeight="1" x14ac:dyDescent="0.2">
      <c r="A54" s="130"/>
      <c r="B54" s="132" t="s">
        <v>62</v>
      </c>
      <c r="C54" s="223" t="s">
        <v>63</v>
      </c>
      <c r="D54" s="224"/>
      <c r="E54" s="224"/>
      <c r="F54" s="142" t="s">
        <v>24</v>
      </c>
      <c r="G54" s="143"/>
      <c r="H54" s="143"/>
      <c r="I54" s="222"/>
      <c r="J54" s="222"/>
    </row>
    <row r="55" spans="1:10" ht="25.5" customHeight="1" x14ac:dyDescent="0.2">
      <c r="A55" s="130"/>
      <c r="B55" s="132" t="s">
        <v>64</v>
      </c>
      <c r="C55" s="223" t="s">
        <v>65</v>
      </c>
      <c r="D55" s="224"/>
      <c r="E55" s="224"/>
      <c r="F55" s="142" t="s">
        <v>24</v>
      </c>
      <c r="G55" s="143"/>
      <c r="H55" s="143"/>
      <c r="I55" s="222"/>
      <c r="J55" s="222"/>
    </row>
    <row r="56" spans="1:10" ht="25.5" customHeight="1" x14ac:dyDescent="0.2">
      <c r="A56" s="130"/>
      <c r="B56" s="132" t="s">
        <v>66</v>
      </c>
      <c r="C56" s="223" t="s">
        <v>67</v>
      </c>
      <c r="D56" s="224"/>
      <c r="E56" s="224"/>
      <c r="F56" s="142" t="s">
        <v>24</v>
      </c>
      <c r="G56" s="143"/>
      <c r="H56" s="143"/>
      <c r="I56" s="222"/>
      <c r="J56" s="222"/>
    </row>
    <row r="57" spans="1:10" ht="25.5" customHeight="1" x14ac:dyDescent="0.2">
      <c r="A57" s="130"/>
      <c r="B57" s="132" t="s">
        <v>68</v>
      </c>
      <c r="C57" s="223" t="s">
        <v>69</v>
      </c>
      <c r="D57" s="224"/>
      <c r="E57" s="224"/>
      <c r="F57" s="142" t="s">
        <v>24</v>
      </c>
      <c r="G57" s="143"/>
      <c r="H57" s="143"/>
      <c r="I57" s="222"/>
      <c r="J57" s="222"/>
    </row>
    <row r="58" spans="1:10" ht="25.5" customHeight="1" x14ac:dyDescent="0.2">
      <c r="A58" s="130"/>
      <c r="B58" s="132" t="s">
        <v>70</v>
      </c>
      <c r="C58" s="223" t="s">
        <v>71</v>
      </c>
      <c r="D58" s="224"/>
      <c r="E58" s="224"/>
      <c r="F58" s="142" t="s">
        <v>25</v>
      </c>
      <c r="G58" s="143"/>
      <c r="H58" s="143"/>
      <c r="I58" s="222"/>
      <c r="J58" s="222"/>
    </row>
    <row r="59" spans="1:10" ht="25.5" customHeight="1" x14ac:dyDescent="0.2">
      <c r="A59" s="130"/>
      <c r="B59" s="139" t="s">
        <v>72</v>
      </c>
      <c r="C59" s="238" t="s">
        <v>26</v>
      </c>
      <c r="D59" s="239"/>
      <c r="E59" s="239"/>
      <c r="F59" s="144" t="s">
        <v>72</v>
      </c>
      <c r="G59" s="145"/>
      <c r="H59" s="145"/>
      <c r="I59" s="237"/>
      <c r="J59" s="237"/>
    </row>
    <row r="60" spans="1:10" ht="25.5" customHeight="1" x14ac:dyDescent="0.2">
      <c r="A60" s="131"/>
      <c r="B60" s="135" t="s">
        <v>1</v>
      </c>
      <c r="C60" s="135"/>
      <c r="D60" s="136"/>
      <c r="E60" s="136"/>
      <c r="F60" s="146"/>
      <c r="G60" s="147"/>
      <c r="H60" s="147"/>
      <c r="I60" s="240">
        <f>SUM(I47:I59)</f>
        <v>0</v>
      </c>
      <c r="J60" s="240"/>
    </row>
    <row r="61" spans="1:10" x14ac:dyDescent="0.2">
      <c r="F61" s="148"/>
      <c r="G61" s="101"/>
      <c r="H61" s="148"/>
      <c r="I61" s="101"/>
      <c r="J61" s="101"/>
    </row>
    <row r="62" spans="1:10" x14ac:dyDescent="0.2">
      <c r="F62" s="148"/>
      <c r="G62" s="101"/>
      <c r="H62" s="148"/>
      <c r="I62" s="101"/>
      <c r="J62" s="101"/>
    </row>
    <row r="63" spans="1:10" x14ac:dyDescent="0.2">
      <c r="F63" s="148"/>
      <c r="G63" s="101"/>
      <c r="H63" s="148"/>
      <c r="I63" s="101"/>
      <c r="J63" s="10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I58:J58"/>
    <mergeCell ref="C58:E58"/>
    <mergeCell ref="I59:J59"/>
    <mergeCell ref="C59:E59"/>
    <mergeCell ref="I60:J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42578125" style="6" customWidth="1"/>
    <col min="2" max="2" width="14.42578125" style="6" customWidth="1"/>
    <col min="3" max="3" width="38.425781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5703125" style="6" customWidth="1"/>
    <col min="8" max="16384" width="9.140625" style="6"/>
  </cols>
  <sheetData>
    <row r="1" spans="1:7" ht="15.75" x14ac:dyDescent="0.2">
      <c r="A1" s="241" t="s">
        <v>6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79" t="s">
        <v>39</v>
      </c>
      <c r="B2" s="78"/>
      <c r="C2" s="243"/>
      <c r="D2" s="243"/>
      <c r="E2" s="243"/>
      <c r="F2" s="243"/>
      <c r="G2" s="244"/>
    </row>
    <row r="3" spans="1:7" ht="24.95" hidden="1" customHeight="1" x14ac:dyDescent="0.2">
      <c r="A3" s="79" t="s">
        <v>7</v>
      </c>
      <c r="B3" s="78"/>
      <c r="C3" s="243"/>
      <c r="D3" s="243"/>
      <c r="E3" s="243"/>
      <c r="F3" s="243"/>
      <c r="G3" s="244"/>
    </row>
    <row r="4" spans="1:7" ht="24.95" hidden="1" customHeight="1" x14ac:dyDescent="0.2">
      <c r="A4" s="79" t="s">
        <v>8</v>
      </c>
      <c r="B4" s="78"/>
      <c r="C4" s="243"/>
      <c r="D4" s="243"/>
      <c r="E4" s="243"/>
      <c r="F4" s="243"/>
      <c r="G4" s="24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V71"/>
  <sheetViews>
    <sheetView topLeftCell="A63" zoomScale="130" zoomScaleNormal="130" workbookViewId="0">
      <selection activeCell="J48" sqref="J48:J54"/>
    </sheetView>
  </sheetViews>
  <sheetFormatPr defaultRowHeight="12.75" outlineLevelRow="1" x14ac:dyDescent="0.2"/>
  <cols>
    <col min="1" max="1" width="4.42578125" customWidth="1"/>
    <col min="2" max="2" width="14.42578125" style="100" customWidth="1"/>
    <col min="3" max="3" width="38.42578125" style="100" customWidth="1"/>
    <col min="4" max="4" width="4.5703125" customWidth="1"/>
    <col min="5" max="5" width="10.5703125" customWidth="1"/>
    <col min="6" max="9" width="0" hidden="1" customWidth="1"/>
    <col min="17" max="27" width="0" hidden="1" customWidth="1"/>
  </cols>
  <sheetData>
    <row r="1" spans="1:48" ht="15.75" customHeight="1" x14ac:dyDescent="0.25">
      <c r="A1" s="245" t="s">
        <v>6</v>
      </c>
      <c r="B1" s="245"/>
      <c r="C1" s="245"/>
      <c r="D1" s="245"/>
      <c r="E1" s="245"/>
      <c r="S1" t="s">
        <v>75</v>
      </c>
    </row>
    <row r="2" spans="1:48" ht="24.95" customHeight="1" x14ac:dyDescent="0.2">
      <c r="A2" s="153" t="s">
        <v>74</v>
      </c>
      <c r="B2" s="151"/>
      <c r="C2" s="246" t="s">
        <v>43</v>
      </c>
      <c r="D2" s="247"/>
      <c r="E2" s="247"/>
      <c r="S2" t="s">
        <v>76</v>
      </c>
    </row>
    <row r="3" spans="1:48" ht="24.95" hidden="1" customHeight="1" x14ac:dyDescent="0.2">
      <c r="A3" s="154" t="s">
        <v>7</v>
      </c>
      <c r="B3" s="152"/>
      <c r="C3" s="248"/>
      <c r="D3" s="248"/>
      <c r="E3" s="248"/>
      <c r="S3" t="s">
        <v>77</v>
      </c>
    </row>
    <row r="4" spans="1:48" ht="24.95" hidden="1" customHeight="1" x14ac:dyDescent="0.2">
      <c r="A4" s="154" t="s">
        <v>8</v>
      </c>
      <c r="B4" s="152"/>
      <c r="C4" s="249"/>
      <c r="D4" s="248"/>
      <c r="E4" s="248"/>
      <c r="S4" t="s">
        <v>78</v>
      </c>
    </row>
    <row r="5" spans="1:48" hidden="1" x14ac:dyDescent="0.2">
      <c r="A5" s="155" t="s">
        <v>79</v>
      </c>
      <c r="B5" s="156"/>
      <c r="C5" s="157"/>
      <c r="D5" s="158"/>
      <c r="E5" s="158"/>
      <c r="S5" t="s">
        <v>80</v>
      </c>
    </row>
    <row r="7" spans="1:48" ht="25.5" x14ac:dyDescent="0.2">
      <c r="A7" s="162" t="s">
        <v>81</v>
      </c>
      <c r="B7" s="163" t="s">
        <v>82</v>
      </c>
      <c r="C7" s="163" t="s">
        <v>83</v>
      </c>
      <c r="D7" s="162" t="s">
        <v>84</v>
      </c>
      <c r="E7" s="162" t="s">
        <v>85</v>
      </c>
      <c r="F7" s="176" t="s">
        <v>86</v>
      </c>
      <c r="G7" s="176" t="s">
        <v>87</v>
      </c>
      <c r="H7" s="176" t="s">
        <v>88</v>
      </c>
      <c r="I7" s="165" t="s">
        <v>89</v>
      </c>
    </row>
    <row r="8" spans="1:48" x14ac:dyDescent="0.2">
      <c r="A8" s="177" t="s">
        <v>90</v>
      </c>
      <c r="B8" s="178" t="s">
        <v>48</v>
      </c>
      <c r="C8" s="179" t="s">
        <v>49</v>
      </c>
      <c r="D8" s="180"/>
      <c r="E8" s="181"/>
      <c r="F8" s="164"/>
      <c r="G8" s="164"/>
      <c r="H8" s="177"/>
      <c r="I8" s="164">
        <f>SUM(I9:I15)</f>
        <v>48.260000000000005</v>
      </c>
      <c r="S8" t="s">
        <v>91</v>
      </c>
    </row>
    <row r="9" spans="1:48" outlineLevel="1" x14ac:dyDescent="0.2">
      <c r="A9" s="160">
        <v>1</v>
      </c>
      <c r="B9" s="166" t="s">
        <v>92</v>
      </c>
      <c r="C9" s="188" t="s">
        <v>93</v>
      </c>
      <c r="D9" s="168" t="s">
        <v>94</v>
      </c>
      <c r="E9" s="174">
        <v>1.5</v>
      </c>
      <c r="F9" s="169"/>
      <c r="G9" s="169"/>
      <c r="H9" s="170">
        <v>6.1074200000000003</v>
      </c>
      <c r="I9" s="169">
        <f>ROUND(E9*H9,2)</f>
        <v>9.16</v>
      </c>
      <c r="J9" s="159"/>
      <c r="K9" s="159"/>
      <c r="L9" s="159"/>
      <c r="M9" s="159"/>
      <c r="N9" s="159"/>
      <c r="O9" s="159"/>
      <c r="P9" s="159"/>
      <c r="Q9" s="159"/>
      <c r="R9" s="159"/>
      <c r="S9" s="159" t="s">
        <v>95</v>
      </c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</row>
    <row r="10" spans="1:48" outlineLevel="1" x14ac:dyDescent="0.2">
      <c r="A10" s="194" t="s">
        <v>197</v>
      </c>
      <c r="B10" s="166" t="s">
        <v>198</v>
      </c>
      <c r="C10" s="197" t="s">
        <v>199</v>
      </c>
      <c r="D10" s="198" t="s">
        <v>94</v>
      </c>
      <c r="E10" s="199">
        <v>3</v>
      </c>
      <c r="F10" s="169"/>
      <c r="G10" s="169"/>
      <c r="H10" s="170"/>
      <c r="I10" s="16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</row>
    <row r="11" spans="1:48" ht="22.5" outlineLevel="1" x14ac:dyDescent="0.2">
      <c r="A11" s="160">
        <v>2</v>
      </c>
      <c r="B11" s="166" t="s">
        <v>96</v>
      </c>
      <c r="C11" s="188" t="s">
        <v>97</v>
      </c>
      <c r="D11" s="168" t="s">
        <v>98</v>
      </c>
      <c r="E11" s="174">
        <v>9</v>
      </c>
      <c r="F11" s="169"/>
      <c r="G11" s="169"/>
      <c r="H11" s="170">
        <v>0.71499999999999997</v>
      </c>
      <c r="I11" s="169">
        <f>ROUND(E11*H11,2)</f>
        <v>6.44</v>
      </c>
      <c r="J11" s="159"/>
      <c r="K11" s="159"/>
      <c r="L11" s="159"/>
      <c r="M11" s="159"/>
      <c r="N11" s="159"/>
      <c r="O11" s="159"/>
      <c r="P11" s="159"/>
      <c r="Q11" s="159"/>
      <c r="R11" s="159"/>
      <c r="S11" s="159" t="s">
        <v>95</v>
      </c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</row>
    <row r="12" spans="1:48" outlineLevel="1" x14ac:dyDescent="0.2">
      <c r="A12" s="160">
        <v>3</v>
      </c>
      <c r="B12" s="166" t="s">
        <v>99</v>
      </c>
      <c r="C12" s="188" t="s">
        <v>100</v>
      </c>
      <c r="D12" s="168" t="s">
        <v>94</v>
      </c>
      <c r="E12" s="174">
        <v>0.54</v>
      </c>
      <c r="F12" s="169"/>
      <c r="G12" s="169"/>
      <c r="H12" s="170">
        <v>6.77</v>
      </c>
      <c r="I12" s="169">
        <f>ROUND(E12*H12,2)</f>
        <v>3.66</v>
      </c>
      <c r="J12" s="159"/>
      <c r="K12" s="159"/>
      <c r="L12" s="159"/>
      <c r="M12" s="159"/>
      <c r="N12" s="159"/>
      <c r="O12" s="159"/>
      <c r="P12" s="159"/>
      <c r="Q12" s="159"/>
      <c r="R12" s="159"/>
      <c r="S12" s="159" t="s">
        <v>95</v>
      </c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</row>
    <row r="13" spans="1:48" ht="22.5" outlineLevel="1" x14ac:dyDescent="0.2">
      <c r="A13" s="160">
        <v>4</v>
      </c>
      <c r="B13" s="166" t="s">
        <v>101</v>
      </c>
      <c r="C13" s="188" t="s">
        <v>102</v>
      </c>
      <c r="D13" s="168" t="s">
        <v>103</v>
      </c>
      <c r="E13" s="174">
        <v>0.59940000000000004</v>
      </c>
      <c r="F13" s="169"/>
      <c r="G13" s="169"/>
      <c r="H13" s="170">
        <v>18.8</v>
      </c>
      <c r="I13" s="169">
        <f>ROUND(E13*H13,2)</f>
        <v>11.27</v>
      </c>
      <c r="J13" s="159"/>
      <c r="K13" s="159"/>
      <c r="L13" s="159"/>
      <c r="M13" s="159"/>
      <c r="N13" s="159"/>
      <c r="O13" s="159"/>
      <c r="P13" s="159"/>
      <c r="Q13" s="159"/>
      <c r="R13" s="159"/>
      <c r="S13" s="159" t="s">
        <v>95</v>
      </c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</row>
    <row r="14" spans="1:48" outlineLevel="1" x14ac:dyDescent="0.2">
      <c r="A14" s="160">
        <v>5</v>
      </c>
      <c r="B14" s="166" t="s">
        <v>104</v>
      </c>
      <c r="C14" s="188" t="s">
        <v>105</v>
      </c>
      <c r="D14" s="168" t="s">
        <v>106</v>
      </c>
      <c r="E14" s="174">
        <v>33.5</v>
      </c>
      <c r="F14" s="169"/>
      <c r="G14" s="169"/>
      <c r="H14" s="170">
        <v>0.52915000000000001</v>
      </c>
      <c r="I14" s="169">
        <f>ROUND(E14*H14,2)</f>
        <v>17.73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 t="s">
        <v>95</v>
      </c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</row>
    <row r="15" spans="1:48" outlineLevel="1" x14ac:dyDescent="0.2">
      <c r="A15" s="160">
        <v>6</v>
      </c>
      <c r="B15" s="166" t="s">
        <v>107</v>
      </c>
      <c r="C15" s="188" t="s">
        <v>108</v>
      </c>
      <c r="D15" s="168" t="s">
        <v>109</v>
      </c>
      <c r="E15" s="174">
        <v>1</v>
      </c>
      <c r="F15" s="169"/>
      <c r="G15" s="169"/>
      <c r="H15" s="170">
        <v>0</v>
      </c>
      <c r="I15" s="169">
        <f>ROUND(E15*H15,2)</f>
        <v>0</v>
      </c>
      <c r="J15" s="159"/>
      <c r="K15" s="159"/>
      <c r="L15" s="159"/>
      <c r="M15" s="159"/>
      <c r="N15" s="159"/>
      <c r="O15" s="159"/>
      <c r="P15" s="159"/>
      <c r="Q15" s="159"/>
      <c r="R15" s="159"/>
      <c r="S15" s="159" t="s">
        <v>95</v>
      </c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</row>
    <row r="16" spans="1:48" x14ac:dyDescent="0.2">
      <c r="A16" s="161" t="s">
        <v>90</v>
      </c>
      <c r="B16" s="167" t="s">
        <v>50</v>
      </c>
      <c r="C16" s="189" t="s">
        <v>51</v>
      </c>
      <c r="D16" s="171"/>
      <c r="E16" s="175"/>
      <c r="F16" s="172"/>
      <c r="G16" s="172"/>
      <c r="H16" s="173"/>
      <c r="I16" s="172">
        <f>SUM(I17:I17)</f>
        <v>23.78</v>
      </c>
      <c r="S16" t="s">
        <v>91</v>
      </c>
    </row>
    <row r="17" spans="1:48" ht="22.5" outlineLevel="1" x14ac:dyDescent="0.2">
      <c r="A17" s="160">
        <v>7</v>
      </c>
      <c r="B17" s="166" t="s">
        <v>110</v>
      </c>
      <c r="C17" s="188" t="s">
        <v>111</v>
      </c>
      <c r="D17" s="168" t="s">
        <v>106</v>
      </c>
      <c r="E17" s="174">
        <v>18</v>
      </c>
      <c r="F17" s="169"/>
      <c r="G17" s="169"/>
      <c r="H17" s="170">
        <v>1.32114</v>
      </c>
      <c r="I17" s="169">
        <f>ROUND(E17*H17,2)</f>
        <v>23.78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 t="s">
        <v>112</v>
      </c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</row>
    <row r="18" spans="1:48" x14ac:dyDescent="0.2">
      <c r="A18" s="161" t="s">
        <v>90</v>
      </c>
      <c r="B18" s="167" t="s">
        <v>52</v>
      </c>
      <c r="C18" s="189" t="s">
        <v>53</v>
      </c>
      <c r="D18" s="171"/>
      <c r="E18" s="175"/>
      <c r="F18" s="172"/>
      <c r="G18" s="172"/>
      <c r="H18" s="173"/>
      <c r="I18" s="172">
        <f>SUM(I19:I27)</f>
        <v>322.90999999999997</v>
      </c>
      <c r="S18" t="s">
        <v>91</v>
      </c>
    </row>
    <row r="19" spans="1:48" outlineLevel="1" x14ac:dyDescent="0.2">
      <c r="A19" s="160">
        <v>8</v>
      </c>
      <c r="B19" s="166" t="s">
        <v>113</v>
      </c>
      <c r="C19" s="188" t="s">
        <v>114</v>
      </c>
      <c r="D19" s="168" t="s">
        <v>106</v>
      </c>
      <c r="E19" s="174">
        <v>67</v>
      </c>
      <c r="F19" s="169"/>
      <c r="G19" s="169"/>
      <c r="H19" s="170">
        <v>0.28000000000000003</v>
      </c>
      <c r="I19" s="169">
        <f t="shared" ref="I19:I27" si="0">ROUND(E19*H19,2)</f>
        <v>18.760000000000002</v>
      </c>
      <c r="J19" s="159"/>
      <c r="K19" s="159"/>
      <c r="L19" s="159"/>
      <c r="M19" s="159"/>
      <c r="N19" s="159"/>
      <c r="O19" s="159"/>
      <c r="P19" s="159"/>
      <c r="Q19" s="159"/>
      <c r="R19" s="159"/>
      <c r="S19" s="159" t="s">
        <v>95</v>
      </c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</row>
    <row r="20" spans="1:48" ht="22.5" outlineLevel="1" x14ac:dyDescent="0.2">
      <c r="A20" s="160">
        <v>9</v>
      </c>
      <c r="B20" s="166" t="s">
        <v>115</v>
      </c>
      <c r="C20" s="188" t="s">
        <v>116</v>
      </c>
      <c r="D20" s="168" t="s">
        <v>106</v>
      </c>
      <c r="E20" s="174">
        <v>266.5</v>
      </c>
      <c r="F20" s="169"/>
      <c r="G20" s="169"/>
      <c r="H20" s="170">
        <v>0.15539</v>
      </c>
      <c r="I20" s="169">
        <f t="shared" si="0"/>
        <v>41.41</v>
      </c>
      <c r="J20" s="159"/>
      <c r="K20" s="159"/>
      <c r="L20" s="159"/>
      <c r="M20" s="159"/>
      <c r="N20" s="159"/>
      <c r="O20" s="159"/>
      <c r="P20" s="159"/>
      <c r="Q20" s="159"/>
      <c r="R20" s="159"/>
      <c r="S20" s="159" t="s">
        <v>95</v>
      </c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</row>
    <row r="21" spans="1:48" outlineLevel="1" x14ac:dyDescent="0.2">
      <c r="A21" s="160">
        <v>10</v>
      </c>
      <c r="B21" s="166" t="s">
        <v>117</v>
      </c>
      <c r="C21" s="188" t="s">
        <v>118</v>
      </c>
      <c r="D21" s="168" t="s">
        <v>119</v>
      </c>
      <c r="E21" s="174">
        <v>31.05</v>
      </c>
      <c r="F21" s="169"/>
      <c r="G21" s="169"/>
      <c r="H21" s="170">
        <v>0.18179999999999999</v>
      </c>
      <c r="I21" s="169">
        <f t="shared" si="0"/>
        <v>5.64</v>
      </c>
      <c r="J21" s="159"/>
      <c r="K21" s="159"/>
      <c r="L21" s="159"/>
      <c r="M21" s="159"/>
      <c r="N21" s="159"/>
      <c r="O21" s="159"/>
      <c r="P21" s="159"/>
      <c r="Q21" s="159"/>
      <c r="R21" s="159"/>
      <c r="S21" s="159" t="s">
        <v>95</v>
      </c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</row>
    <row r="22" spans="1:48" ht="22.5" outlineLevel="1" x14ac:dyDescent="0.2">
      <c r="A22" s="160">
        <v>11</v>
      </c>
      <c r="B22" s="166" t="s">
        <v>120</v>
      </c>
      <c r="C22" s="188" t="s">
        <v>121</v>
      </c>
      <c r="D22" s="168" t="s">
        <v>106</v>
      </c>
      <c r="E22" s="174">
        <v>266.5</v>
      </c>
      <c r="F22" s="169"/>
      <c r="G22" s="169"/>
      <c r="H22" s="170">
        <v>0.34200000000000003</v>
      </c>
      <c r="I22" s="169">
        <f t="shared" si="0"/>
        <v>91.14</v>
      </c>
      <c r="J22" s="159"/>
      <c r="K22" s="159"/>
      <c r="L22" s="159"/>
      <c r="M22" s="159"/>
      <c r="N22" s="159"/>
      <c r="O22" s="159"/>
      <c r="P22" s="159"/>
      <c r="Q22" s="159"/>
      <c r="R22" s="159"/>
      <c r="S22" s="159" t="s">
        <v>95</v>
      </c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</row>
    <row r="23" spans="1:48" outlineLevel="1" x14ac:dyDescent="0.2">
      <c r="A23" s="160">
        <v>12</v>
      </c>
      <c r="B23" s="166" t="s">
        <v>122</v>
      </c>
      <c r="C23" s="188" t="s">
        <v>123</v>
      </c>
      <c r="D23" s="168" t="s">
        <v>106</v>
      </c>
      <c r="E23" s="174">
        <v>25</v>
      </c>
      <c r="F23" s="169"/>
      <c r="G23" s="169"/>
      <c r="H23" s="170">
        <v>0.58225000000000005</v>
      </c>
      <c r="I23" s="169">
        <f t="shared" si="0"/>
        <v>14.56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 t="s">
        <v>95</v>
      </c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</row>
    <row r="24" spans="1:48" ht="22.5" outlineLevel="1" x14ac:dyDescent="0.2">
      <c r="A24" s="160">
        <v>13</v>
      </c>
      <c r="B24" s="166" t="s">
        <v>124</v>
      </c>
      <c r="C24" s="188" t="s">
        <v>125</v>
      </c>
      <c r="D24" s="168" t="s">
        <v>106</v>
      </c>
      <c r="E24" s="174">
        <v>67</v>
      </c>
      <c r="F24" s="169"/>
      <c r="G24" s="169"/>
      <c r="H24" s="170">
        <v>0.36199999999999999</v>
      </c>
      <c r="I24" s="169">
        <f t="shared" si="0"/>
        <v>24.25</v>
      </c>
      <c r="J24" s="159"/>
      <c r="K24" s="159"/>
      <c r="L24" s="159"/>
      <c r="M24" s="159"/>
      <c r="N24" s="159"/>
      <c r="O24" s="159"/>
      <c r="P24" s="159"/>
      <c r="Q24" s="159"/>
      <c r="R24" s="159"/>
      <c r="S24" s="159" t="s">
        <v>95</v>
      </c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</row>
    <row r="25" spans="1:48" outlineLevel="1" x14ac:dyDescent="0.2">
      <c r="A25" s="160">
        <v>14</v>
      </c>
      <c r="B25" s="166" t="s">
        <v>126</v>
      </c>
      <c r="C25" s="188" t="s">
        <v>127</v>
      </c>
      <c r="D25" s="168" t="s">
        <v>106</v>
      </c>
      <c r="E25" s="174">
        <v>266.5</v>
      </c>
      <c r="F25" s="169"/>
      <c r="G25" s="169"/>
      <c r="H25" s="170">
        <v>0.09</v>
      </c>
      <c r="I25" s="169">
        <f t="shared" si="0"/>
        <v>23.99</v>
      </c>
      <c r="J25" s="159"/>
      <c r="K25" s="159"/>
      <c r="L25" s="159"/>
      <c r="M25" s="159"/>
      <c r="N25" s="159"/>
      <c r="O25" s="159"/>
      <c r="P25" s="159"/>
      <c r="Q25" s="159"/>
      <c r="R25" s="159"/>
      <c r="S25" s="159" t="s">
        <v>95</v>
      </c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</row>
    <row r="26" spans="1:48" outlineLevel="1" x14ac:dyDescent="0.2">
      <c r="A26" s="160">
        <v>15</v>
      </c>
      <c r="B26" s="166" t="s">
        <v>128</v>
      </c>
      <c r="C26" s="188" t="s">
        <v>129</v>
      </c>
      <c r="D26" s="168" t="s">
        <v>106</v>
      </c>
      <c r="E26" s="174">
        <v>266.5</v>
      </c>
      <c r="F26" s="169"/>
      <c r="G26" s="169"/>
      <c r="H26" s="170">
        <v>0.38707999999999998</v>
      </c>
      <c r="I26" s="169">
        <f t="shared" si="0"/>
        <v>103.16</v>
      </c>
      <c r="J26" s="159"/>
      <c r="K26" s="159"/>
      <c r="L26" s="159"/>
      <c r="M26" s="159"/>
      <c r="N26" s="159"/>
      <c r="O26" s="159"/>
      <c r="P26" s="159"/>
      <c r="Q26" s="159"/>
      <c r="R26" s="159"/>
      <c r="S26" s="159" t="s">
        <v>112</v>
      </c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</row>
    <row r="27" spans="1:48" outlineLevel="1" x14ac:dyDescent="0.2">
      <c r="A27" s="160">
        <v>16</v>
      </c>
      <c r="B27" s="166" t="s">
        <v>130</v>
      </c>
      <c r="C27" s="188" t="s">
        <v>108</v>
      </c>
      <c r="D27" s="168" t="s">
        <v>131</v>
      </c>
      <c r="E27" s="174">
        <v>1</v>
      </c>
      <c r="F27" s="169"/>
      <c r="G27" s="169"/>
      <c r="H27" s="170">
        <v>0</v>
      </c>
      <c r="I27" s="169">
        <f t="shared" si="0"/>
        <v>0</v>
      </c>
      <c r="J27" s="159"/>
      <c r="K27" s="159"/>
      <c r="L27" s="159"/>
      <c r="M27" s="159"/>
      <c r="N27" s="159"/>
      <c r="O27" s="159"/>
      <c r="P27" s="159"/>
      <c r="Q27" s="159"/>
      <c r="R27" s="159"/>
      <c r="S27" s="159" t="s">
        <v>95</v>
      </c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</row>
    <row r="28" spans="1:48" x14ac:dyDescent="0.2">
      <c r="A28" s="161" t="s">
        <v>90</v>
      </c>
      <c r="B28" s="167" t="s">
        <v>54</v>
      </c>
      <c r="C28" s="189" t="s">
        <v>55</v>
      </c>
      <c r="D28" s="171"/>
      <c r="E28" s="175"/>
      <c r="F28" s="172"/>
      <c r="G28" s="172"/>
      <c r="H28" s="173"/>
      <c r="I28" s="172">
        <f>SUM(I29:I40)</f>
        <v>375.2</v>
      </c>
      <c r="S28" t="s">
        <v>91</v>
      </c>
    </row>
    <row r="29" spans="1:48" outlineLevel="1" x14ac:dyDescent="0.2">
      <c r="A29" s="160">
        <v>17</v>
      </c>
      <c r="B29" s="166" t="s">
        <v>132</v>
      </c>
      <c r="C29" s="188" t="s">
        <v>133</v>
      </c>
      <c r="D29" s="168" t="s">
        <v>106</v>
      </c>
      <c r="E29" s="174">
        <v>98.2</v>
      </c>
      <c r="F29" s="169"/>
      <c r="G29" s="169"/>
      <c r="H29" s="170">
        <v>0.25800000000000001</v>
      </c>
      <c r="I29" s="169">
        <f t="shared" ref="I29:I40" si="1">ROUND(E29*H29,2)</f>
        <v>25.34</v>
      </c>
      <c r="J29" s="159"/>
      <c r="K29" s="159"/>
      <c r="L29" s="159"/>
      <c r="M29" s="159"/>
      <c r="N29" s="159"/>
      <c r="O29" s="159"/>
      <c r="P29" s="159"/>
      <c r="Q29" s="159"/>
      <c r="R29" s="159"/>
      <c r="S29" s="159" t="s">
        <v>95</v>
      </c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</row>
    <row r="30" spans="1:48" outlineLevel="1" x14ac:dyDescent="0.2">
      <c r="A30" s="160">
        <v>18</v>
      </c>
      <c r="B30" s="166" t="s">
        <v>134</v>
      </c>
      <c r="C30" s="188" t="s">
        <v>135</v>
      </c>
      <c r="D30" s="168" t="s">
        <v>94</v>
      </c>
      <c r="E30" s="174">
        <v>9.06</v>
      </c>
      <c r="F30" s="169"/>
      <c r="G30" s="169"/>
      <c r="H30" s="170">
        <v>1.2829999999999999</v>
      </c>
      <c r="I30" s="169">
        <f t="shared" si="1"/>
        <v>11.62</v>
      </c>
      <c r="J30" s="159"/>
      <c r="K30" s="159"/>
      <c r="L30" s="159"/>
      <c r="M30" s="159"/>
      <c r="N30" s="159"/>
      <c r="O30" s="159"/>
      <c r="P30" s="159"/>
      <c r="Q30" s="159"/>
      <c r="R30" s="159"/>
      <c r="S30" s="159" t="s">
        <v>95</v>
      </c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</row>
    <row r="31" spans="1:48" ht="22.5" outlineLevel="1" x14ac:dyDescent="0.2">
      <c r="A31" s="160">
        <v>19</v>
      </c>
      <c r="B31" s="166" t="s">
        <v>136</v>
      </c>
      <c r="C31" s="188" t="s">
        <v>137</v>
      </c>
      <c r="D31" s="168" t="s">
        <v>106</v>
      </c>
      <c r="E31" s="174">
        <v>266.5</v>
      </c>
      <c r="F31" s="169"/>
      <c r="G31" s="169"/>
      <c r="H31" s="170">
        <v>7.8E-2</v>
      </c>
      <c r="I31" s="169">
        <f t="shared" si="1"/>
        <v>20.79</v>
      </c>
      <c r="J31" s="159"/>
      <c r="K31" s="159"/>
      <c r="L31" s="159"/>
      <c r="M31" s="159"/>
      <c r="N31" s="159"/>
      <c r="O31" s="159"/>
      <c r="P31" s="159"/>
      <c r="Q31" s="159"/>
      <c r="R31" s="159"/>
      <c r="S31" s="159" t="s">
        <v>95</v>
      </c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</row>
    <row r="32" spans="1:48" outlineLevel="1" x14ac:dyDescent="0.2">
      <c r="A32" s="160">
        <v>20</v>
      </c>
      <c r="B32" s="166" t="s">
        <v>138</v>
      </c>
      <c r="C32" s="188" t="s">
        <v>139</v>
      </c>
      <c r="D32" s="168" t="s">
        <v>94</v>
      </c>
      <c r="E32" s="174">
        <v>10.143000000000001</v>
      </c>
      <c r="F32" s="169"/>
      <c r="G32" s="169"/>
      <c r="H32" s="170">
        <v>3.6080000000000001</v>
      </c>
      <c r="I32" s="169">
        <f t="shared" si="1"/>
        <v>36.6</v>
      </c>
      <c r="J32" s="159"/>
      <c r="K32" s="159"/>
      <c r="L32" s="159"/>
      <c r="M32" s="159"/>
      <c r="N32" s="159"/>
      <c r="O32" s="159"/>
      <c r="P32" s="159"/>
      <c r="Q32" s="159"/>
      <c r="R32" s="159"/>
      <c r="S32" s="159" t="s">
        <v>95</v>
      </c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</row>
    <row r="33" spans="1:48" outlineLevel="1" x14ac:dyDescent="0.2">
      <c r="A33" s="160">
        <v>21</v>
      </c>
      <c r="B33" s="166" t="s">
        <v>140</v>
      </c>
      <c r="C33" s="188" t="s">
        <v>141</v>
      </c>
      <c r="D33" s="168" t="s">
        <v>119</v>
      </c>
      <c r="E33" s="174">
        <v>22.6</v>
      </c>
      <c r="F33" s="169"/>
      <c r="G33" s="169"/>
      <c r="H33" s="170">
        <v>1.5249999999999999</v>
      </c>
      <c r="I33" s="169">
        <f t="shared" si="1"/>
        <v>34.47</v>
      </c>
      <c r="J33" s="159"/>
      <c r="K33" s="159"/>
      <c r="L33" s="159"/>
      <c r="M33" s="159"/>
      <c r="N33" s="159"/>
      <c r="O33" s="159"/>
      <c r="P33" s="159"/>
      <c r="Q33" s="159"/>
      <c r="R33" s="159"/>
      <c r="S33" s="159" t="s">
        <v>95</v>
      </c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</row>
    <row r="34" spans="1:48" outlineLevel="1" x14ac:dyDescent="0.2">
      <c r="A34" s="160">
        <v>22</v>
      </c>
      <c r="B34" s="166" t="s">
        <v>142</v>
      </c>
      <c r="C34" s="188" t="s">
        <v>143</v>
      </c>
      <c r="D34" s="168" t="s">
        <v>119</v>
      </c>
      <c r="E34" s="174">
        <v>7</v>
      </c>
      <c r="F34" s="169"/>
      <c r="G34" s="169"/>
      <c r="H34" s="170">
        <v>0.82599999999999996</v>
      </c>
      <c r="I34" s="169">
        <f t="shared" si="1"/>
        <v>5.78</v>
      </c>
      <c r="J34" s="159"/>
      <c r="K34" s="159"/>
      <c r="L34" s="159"/>
      <c r="M34" s="159"/>
      <c r="N34" s="159"/>
      <c r="O34" s="159"/>
      <c r="P34" s="159"/>
      <c r="Q34" s="159"/>
      <c r="R34" s="159"/>
      <c r="S34" s="159" t="s">
        <v>95</v>
      </c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</row>
    <row r="35" spans="1:48" outlineLevel="1" x14ac:dyDescent="0.2">
      <c r="A35" s="160">
        <v>23</v>
      </c>
      <c r="B35" s="166" t="s">
        <v>144</v>
      </c>
      <c r="C35" s="188" t="s">
        <v>145</v>
      </c>
      <c r="D35" s="168" t="s">
        <v>106</v>
      </c>
      <c r="E35" s="174">
        <v>25</v>
      </c>
      <c r="F35" s="169"/>
      <c r="G35" s="169"/>
      <c r="H35" s="170">
        <v>0.3</v>
      </c>
      <c r="I35" s="169">
        <f t="shared" si="1"/>
        <v>7.5</v>
      </c>
      <c r="J35" s="159"/>
      <c r="K35" s="159"/>
      <c r="L35" s="159"/>
      <c r="M35" s="159"/>
      <c r="N35" s="159"/>
      <c r="O35" s="159"/>
      <c r="P35" s="159"/>
      <c r="Q35" s="159"/>
      <c r="R35" s="159"/>
      <c r="S35" s="159" t="s">
        <v>95</v>
      </c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</row>
    <row r="36" spans="1:48" outlineLevel="1" x14ac:dyDescent="0.2">
      <c r="A36" s="160">
        <v>24</v>
      </c>
      <c r="B36" s="166" t="s">
        <v>146</v>
      </c>
      <c r="C36" s="188" t="s">
        <v>147</v>
      </c>
      <c r="D36" s="168" t="s">
        <v>103</v>
      </c>
      <c r="E36" s="174">
        <v>63.845700000000001</v>
      </c>
      <c r="F36" s="169"/>
      <c r="G36" s="169"/>
      <c r="H36" s="170">
        <v>0</v>
      </c>
      <c r="I36" s="169">
        <f t="shared" si="1"/>
        <v>0</v>
      </c>
      <c r="J36" s="159"/>
      <c r="K36" s="159"/>
      <c r="L36" s="159"/>
      <c r="M36" s="159"/>
      <c r="N36" s="159"/>
      <c r="O36" s="159"/>
      <c r="P36" s="159"/>
      <c r="Q36" s="159"/>
      <c r="R36" s="159"/>
      <c r="S36" s="159" t="s">
        <v>95</v>
      </c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</row>
    <row r="37" spans="1:48" outlineLevel="1" x14ac:dyDescent="0.2">
      <c r="A37" s="160">
        <v>25</v>
      </c>
      <c r="B37" s="166" t="s">
        <v>148</v>
      </c>
      <c r="C37" s="188" t="s">
        <v>149</v>
      </c>
      <c r="D37" s="168" t="s">
        <v>103</v>
      </c>
      <c r="E37" s="174">
        <v>63.845700000000001</v>
      </c>
      <c r="F37" s="169"/>
      <c r="G37" s="169"/>
      <c r="H37" s="170">
        <v>2.0089999999999999</v>
      </c>
      <c r="I37" s="169">
        <f t="shared" si="1"/>
        <v>128.27000000000001</v>
      </c>
      <c r="J37" s="159"/>
      <c r="K37" s="159"/>
      <c r="L37" s="159"/>
      <c r="M37" s="159"/>
      <c r="N37" s="159"/>
      <c r="O37" s="159"/>
      <c r="P37" s="159"/>
      <c r="Q37" s="159"/>
      <c r="R37" s="159"/>
      <c r="S37" s="159" t="s">
        <v>95</v>
      </c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</row>
    <row r="38" spans="1:48" outlineLevel="1" x14ac:dyDescent="0.2">
      <c r="A38" s="160">
        <v>26</v>
      </c>
      <c r="B38" s="166" t="s">
        <v>150</v>
      </c>
      <c r="C38" s="188" t="s">
        <v>151</v>
      </c>
      <c r="D38" s="168" t="s">
        <v>103</v>
      </c>
      <c r="E38" s="174">
        <v>63.845700000000001</v>
      </c>
      <c r="F38" s="169"/>
      <c r="G38" s="169"/>
      <c r="H38" s="170">
        <v>0.49</v>
      </c>
      <c r="I38" s="169">
        <f t="shared" si="1"/>
        <v>31.28</v>
      </c>
      <c r="J38" s="159"/>
      <c r="K38" s="159"/>
      <c r="L38" s="159"/>
      <c r="M38" s="159"/>
      <c r="N38" s="159"/>
      <c r="O38" s="159"/>
      <c r="P38" s="159"/>
      <c r="Q38" s="159"/>
      <c r="R38" s="159"/>
      <c r="S38" s="159" t="s">
        <v>95</v>
      </c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</row>
    <row r="39" spans="1:48" outlineLevel="1" x14ac:dyDescent="0.2">
      <c r="A39" s="160">
        <v>27</v>
      </c>
      <c r="B39" s="166" t="s">
        <v>152</v>
      </c>
      <c r="C39" s="188" t="s">
        <v>153</v>
      </c>
      <c r="D39" s="168" t="s">
        <v>103</v>
      </c>
      <c r="E39" s="174">
        <v>63.845700000000001</v>
      </c>
      <c r="F39" s="169"/>
      <c r="G39" s="169"/>
      <c r="H39" s="170">
        <v>0.94199999999999995</v>
      </c>
      <c r="I39" s="169">
        <f t="shared" si="1"/>
        <v>60.14</v>
      </c>
      <c r="J39" s="159"/>
      <c r="K39" s="159"/>
      <c r="L39" s="159"/>
      <c r="M39" s="159"/>
      <c r="N39" s="159"/>
      <c r="O39" s="159"/>
      <c r="P39" s="159"/>
      <c r="Q39" s="159"/>
      <c r="R39" s="159"/>
      <c r="S39" s="159" t="s">
        <v>95</v>
      </c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</row>
    <row r="40" spans="1:48" outlineLevel="1" x14ac:dyDescent="0.2">
      <c r="A40" s="160">
        <v>28</v>
      </c>
      <c r="B40" s="166" t="s">
        <v>154</v>
      </c>
      <c r="C40" s="188" t="s">
        <v>155</v>
      </c>
      <c r="D40" s="168" t="s">
        <v>103</v>
      </c>
      <c r="E40" s="174">
        <v>127.6914</v>
      </c>
      <c r="F40" s="169"/>
      <c r="G40" s="169"/>
      <c r="H40" s="170">
        <v>0.105</v>
      </c>
      <c r="I40" s="169">
        <f t="shared" si="1"/>
        <v>13.41</v>
      </c>
      <c r="J40" s="159"/>
      <c r="K40" s="159"/>
      <c r="L40" s="159"/>
      <c r="M40" s="159"/>
      <c r="N40" s="159"/>
      <c r="O40" s="159"/>
      <c r="P40" s="159"/>
      <c r="Q40" s="159"/>
      <c r="R40" s="159"/>
      <c r="S40" s="159" t="s">
        <v>95</v>
      </c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</row>
    <row r="41" spans="1:48" x14ac:dyDescent="0.2">
      <c r="A41" s="161" t="s">
        <v>90</v>
      </c>
      <c r="B41" s="167" t="s">
        <v>56</v>
      </c>
      <c r="C41" s="189" t="s">
        <v>57</v>
      </c>
      <c r="D41" s="171"/>
      <c r="E41" s="175"/>
      <c r="F41" s="172"/>
      <c r="G41" s="172"/>
      <c r="H41" s="173"/>
      <c r="I41" s="172">
        <f>SUM(I42:I42)</f>
        <v>149.83000000000001</v>
      </c>
      <c r="S41" t="s">
        <v>91</v>
      </c>
    </row>
    <row r="42" spans="1:48" outlineLevel="1" x14ac:dyDescent="0.2">
      <c r="A42" s="160">
        <v>29</v>
      </c>
      <c r="B42" s="166" t="s">
        <v>156</v>
      </c>
      <c r="C42" s="188" t="s">
        <v>157</v>
      </c>
      <c r="D42" s="168" t="s">
        <v>103</v>
      </c>
      <c r="E42" s="174">
        <v>58.141399999999997</v>
      </c>
      <c r="F42" s="169"/>
      <c r="G42" s="169"/>
      <c r="H42" s="170">
        <v>2.577</v>
      </c>
      <c r="I42" s="169">
        <f>ROUND(E42*H42,2)</f>
        <v>149.83000000000001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 t="s">
        <v>95</v>
      </c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</row>
    <row r="43" spans="1:48" x14ac:dyDescent="0.2">
      <c r="A43" s="161" t="s">
        <v>90</v>
      </c>
      <c r="B43" s="167" t="s">
        <v>58</v>
      </c>
      <c r="C43" s="189" t="s">
        <v>59</v>
      </c>
      <c r="D43" s="171"/>
      <c r="E43" s="175"/>
      <c r="F43" s="172"/>
      <c r="G43" s="172"/>
      <c r="H43" s="173"/>
      <c r="I43" s="172">
        <f>SUM(I44:I44)</f>
        <v>0.36</v>
      </c>
      <c r="S43" t="s">
        <v>91</v>
      </c>
    </row>
    <row r="44" spans="1:48" outlineLevel="1" x14ac:dyDescent="0.2">
      <c r="A44" s="160">
        <v>30</v>
      </c>
      <c r="B44" s="166" t="s">
        <v>158</v>
      </c>
      <c r="C44" s="188" t="s">
        <v>159</v>
      </c>
      <c r="D44" s="168" t="s">
        <v>131</v>
      </c>
      <c r="E44" s="174">
        <v>1</v>
      </c>
      <c r="F44" s="169"/>
      <c r="G44" s="169"/>
      <c r="H44" s="170">
        <v>0.35970999999999997</v>
      </c>
      <c r="I44" s="169">
        <f>ROUND(E44*H44,2)</f>
        <v>0.36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 t="s">
        <v>95</v>
      </c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</row>
    <row r="45" spans="1:48" x14ac:dyDescent="0.2">
      <c r="A45" s="161" t="s">
        <v>90</v>
      </c>
      <c r="B45" s="167" t="s">
        <v>60</v>
      </c>
      <c r="C45" s="189" t="s">
        <v>61</v>
      </c>
      <c r="D45" s="171"/>
      <c r="E45" s="175"/>
      <c r="F45" s="172"/>
      <c r="G45" s="172"/>
      <c r="H45" s="173"/>
      <c r="I45" s="172">
        <f>SUM(I46:I46)</f>
        <v>1.38</v>
      </c>
      <c r="S45" t="s">
        <v>91</v>
      </c>
    </row>
    <row r="46" spans="1:48" outlineLevel="1" x14ac:dyDescent="0.2">
      <c r="A46" s="160">
        <v>31</v>
      </c>
      <c r="B46" s="166" t="s">
        <v>160</v>
      </c>
      <c r="C46" s="188" t="s">
        <v>161</v>
      </c>
      <c r="D46" s="168" t="s">
        <v>131</v>
      </c>
      <c r="E46" s="174">
        <v>1</v>
      </c>
      <c r="F46" s="169"/>
      <c r="G46" s="169"/>
      <c r="H46" s="170">
        <v>1.3774999999999999</v>
      </c>
      <c r="I46" s="169">
        <f>ROUND(E46*H46,2)</f>
        <v>1.38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 t="s">
        <v>95</v>
      </c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</row>
    <row r="47" spans="1:48" x14ac:dyDescent="0.2">
      <c r="A47" s="161" t="s">
        <v>90</v>
      </c>
      <c r="B47" s="167" t="s">
        <v>62</v>
      </c>
      <c r="C47" s="189" t="s">
        <v>63</v>
      </c>
      <c r="D47" s="171"/>
      <c r="E47" s="175"/>
      <c r="F47" s="172"/>
      <c r="G47" s="172"/>
      <c r="H47" s="173"/>
      <c r="I47" s="172">
        <f>SUM(I48:I51)</f>
        <v>14.58</v>
      </c>
      <c r="S47" t="s">
        <v>91</v>
      </c>
    </row>
    <row r="48" spans="1:48" ht="22.5" outlineLevel="1" x14ac:dyDescent="0.2">
      <c r="A48" s="194">
        <v>32</v>
      </c>
      <c r="B48" s="166" t="s">
        <v>162</v>
      </c>
      <c r="C48" s="188" t="s">
        <v>163</v>
      </c>
      <c r="D48" s="168" t="s">
        <v>119</v>
      </c>
      <c r="E48" s="174">
        <v>22.75</v>
      </c>
      <c r="F48" s="169"/>
      <c r="G48" s="169"/>
      <c r="H48" s="170">
        <v>0.64100000000000001</v>
      </c>
      <c r="I48" s="169">
        <f>ROUND(E48*H48,2)</f>
        <v>14.58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 t="s">
        <v>95</v>
      </c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</row>
    <row r="49" spans="1:48" outlineLevel="1" x14ac:dyDescent="0.2">
      <c r="A49" s="194" t="s">
        <v>204</v>
      </c>
      <c r="B49" s="166" t="s">
        <v>200</v>
      </c>
      <c r="C49" s="188" t="s">
        <v>201</v>
      </c>
      <c r="D49" s="168" t="s">
        <v>119</v>
      </c>
      <c r="E49" s="174">
        <v>60</v>
      </c>
      <c r="F49" s="169"/>
      <c r="G49" s="169"/>
      <c r="H49" s="170"/>
      <c r="I49" s="16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</row>
    <row r="50" spans="1:48" ht="13.5" outlineLevel="1" x14ac:dyDescent="0.2">
      <c r="A50" s="194" t="s">
        <v>205</v>
      </c>
      <c r="B50" s="193" t="s">
        <v>202</v>
      </c>
      <c r="C50" s="188" t="s">
        <v>203</v>
      </c>
      <c r="D50" s="168" t="s">
        <v>119</v>
      </c>
      <c r="E50" s="174">
        <v>60</v>
      </c>
      <c r="F50" s="169"/>
      <c r="G50" s="169"/>
      <c r="H50" s="170"/>
      <c r="I50" s="16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</row>
    <row r="51" spans="1:48" outlineLevel="1" x14ac:dyDescent="0.2">
      <c r="A51" s="160">
        <v>33</v>
      </c>
      <c r="B51" s="166" t="s">
        <v>164</v>
      </c>
      <c r="C51" s="188" t="s">
        <v>165</v>
      </c>
      <c r="D51" s="168" t="s">
        <v>0</v>
      </c>
      <c r="E51" s="174">
        <v>13.35</v>
      </c>
      <c r="F51" s="169"/>
      <c r="G51" s="169"/>
      <c r="H51" s="170">
        <v>0</v>
      </c>
      <c r="I51" s="169">
        <f>ROUND(E51*H51,2)</f>
        <v>0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 t="s">
        <v>95</v>
      </c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</row>
    <row r="52" spans="1:48" x14ac:dyDescent="0.2">
      <c r="A52" s="161" t="s">
        <v>90</v>
      </c>
      <c r="B52" s="167" t="s">
        <v>64</v>
      </c>
      <c r="C52" s="189" t="s">
        <v>65</v>
      </c>
      <c r="D52" s="171"/>
      <c r="E52" s="175"/>
      <c r="F52" s="172"/>
      <c r="G52" s="172"/>
      <c r="H52" s="173"/>
      <c r="I52" s="172">
        <f>SUM(I53:I58)</f>
        <v>56.89</v>
      </c>
      <c r="S52" t="s">
        <v>91</v>
      </c>
    </row>
    <row r="53" spans="1:48" outlineLevel="1" x14ac:dyDescent="0.2">
      <c r="A53" s="195">
        <v>34</v>
      </c>
      <c r="B53" s="196" t="s">
        <v>166</v>
      </c>
      <c r="C53" s="197" t="s">
        <v>167</v>
      </c>
      <c r="D53" s="198" t="s">
        <v>98</v>
      </c>
      <c r="E53" s="199">
        <v>22</v>
      </c>
      <c r="F53" s="169"/>
      <c r="G53" s="169"/>
      <c r="H53" s="170">
        <v>2.5860699999999999</v>
      </c>
      <c r="I53" s="169">
        <f t="shared" ref="I53:I58" si="2">ROUND(E53*H53,2)</f>
        <v>56.89</v>
      </c>
      <c r="J53" s="159"/>
      <c r="K53" s="159"/>
      <c r="L53" s="159"/>
      <c r="M53" s="159"/>
      <c r="N53" s="159"/>
      <c r="O53" s="159"/>
      <c r="P53" s="159"/>
      <c r="Q53" s="159"/>
      <c r="R53" s="159"/>
      <c r="S53" s="159" t="s">
        <v>112</v>
      </c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</row>
    <row r="54" spans="1:48" outlineLevel="1" x14ac:dyDescent="0.2">
      <c r="A54" s="160">
        <v>35</v>
      </c>
      <c r="B54" s="166" t="s">
        <v>168</v>
      </c>
      <c r="C54" s="188" t="s">
        <v>169</v>
      </c>
      <c r="D54" s="168" t="s">
        <v>98</v>
      </c>
      <c r="E54" s="174">
        <v>1</v>
      </c>
      <c r="F54" s="169"/>
      <c r="G54" s="169"/>
      <c r="H54" s="170">
        <v>0</v>
      </c>
      <c r="I54" s="169">
        <f t="shared" si="2"/>
        <v>0</v>
      </c>
      <c r="J54" s="159"/>
      <c r="K54" s="159"/>
      <c r="L54" s="159"/>
      <c r="M54" s="159"/>
      <c r="N54" s="159"/>
      <c r="O54" s="159"/>
      <c r="P54" s="159"/>
      <c r="Q54" s="159"/>
      <c r="R54" s="159"/>
      <c r="S54" s="159" t="s">
        <v>170</v>
      </c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</row>
    <row r="55" spans="1:48" outlineLevel="1" x14ac:dyDescent="0.2">
      <c r="A55" s="160">
        <v>36</v>
      </c>
      <c r="B55" s="166" t="s">
        <v>171</v>
      </c>
      <c r="C55" s="188" t="s">
        <v>172</v>
      </c>
      <c r="D55" s="168" t="s">
        <v>98</v>
      </c>
      <c r="E55" s="174">
        <v>1</v>
      </c>
      <c r="F55" s="169"/>
      <c r="G55" s="169"/>
      <c r="H55" s="170">
        <v>0</v>
      </c>
      <c r="I55" s="169">
        <f t="shared" si="2"/>
        <v>0</v>
      </c>
      <c r="J55" s="159"/>
      <c r="K55" s="159"/>
      <c r="L55" s="159"/>
      <c r="M55" s="159"/>
      <c r="N55" s="159"/>
      <c r="O55" s="159"/>
      <c r="P55" s="159"/>
      <c r="Q55" s="159"/>
      <c r="R55" s="159"/>
      <c r="S55" s="159" t="s">
        <v>170</v>
      </c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</row>
    <row r="56" spans="1:48" outlineLevel="1" x14ac:dyDescent="0.2">
      <c r="A56" s="160">
        <v>37</v>
      </c>
      <c r="B56" s="166" t="s">
        <v>173</v>
      </c>
      <c r="C56" s="188" t="s">
        <v>174</v>
      </c>
      <c r="D56" s="168" t="s">
        <v>98</v>
      </c>
      <c r="E56" s="174">
        <v>1</v>
      </c>
      <c r="F56" s="169"/>
      <c r="G56" s="169"/>
      <c r="H56" s="170">
        <v>0</v>
      </c>
      <c r="I56" s="169">
        <f t="shared" si="2"/>
        <v>0</v>
      </c>
      <c r="J56" s="159"/>
      <c r="K56" s="159"/>
      <c r="L56" s="159"/>
      <c r="M56" s="159"/>
      <c r="N56" s="159"/>
      <c r="O56" s="159"/>
      <c r="P56" s="159"/>
      <c r="Q56" s="159"/>
      <c r="R56" s="159"/>
      <c r="S56" s="159" t="s">
        <v>170</v>
      </c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</row>
    <row r="57" spans="1:48" outlineLevel="1" x14ac:dyDescent="0.2">
      <c r="A57" s="160">
        <v>38</v>
      </c>
      <c r="B57" s="166" t="s">
        <v>175</v>
      </c>
      <c r="C57" s="188" t="s">
        <v>176</v>
      </c>
      <c r="D57" s="168" t="s">
        <v>177</v>
      </c>
      <c r="E57" s="174">
        <v>2</v>
      </c>
      <c r="F57" s="169"/>
      <c r="G57" s="169"/>
      <c r="H57" s="170">
        <v>0</v>
      </c>
      <c r="I57" s="169">
        <f t="shared" si="2"/>
        <v>0</v>
      </c>
      <c r="J57" s="159"/>
      <c r="K57" s="159"/>
      <c r="L57" s="159"/>
      <c r="M57" s="159"/>
      <c r="N57" s="159"/>
      <c r="O57" s="159"/>
      <c r="P57" s="159"/>
      <c r="Q57" s="159"/>
      <c r="R57" s="159"/>
      <c r="S57" s="159" t="s">
        <v>95</v>
      </c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</row>
    <row r="58" spans="1:48" outlineLevel="1" x14ac:dyDescent="0.2">
      <c r="A58" s="160">
        <v>39</v>
      </c>
      <c r="B58" s="166" t="s">
        <v>178</v>
      </c>
      <c r="C58" s="188" t="s">
        <v>179</v>
      </c>
      <c r="D58" s="168" t="s">
        <v>0</v>
      </c>
      <c r="E58" s="174">
        <v>1405.5</v>
      </c>
      <c r="F58" s="169"/>
      <c r="G58" s="169"/>
      <c r="H58" s="170">
        <v>0</v>
      </c>
      <c r="I58" s="169">
        <f t="shared" si="2"/>
        <v>0</v>
      </c>
      <c r="J58" s="159"/>
      <c r="K58" s="159"/>
      <c r="L58" s="159"/>
      <c r="M58" s="159"/>
      <c r="N58" s="159"/>
      <c r="O58" s="159"/>
      <c r="P58" s="159"/>
      <c r="Q58" s="159"/>
      <c r="R58" s="159"/>
      <c r="S58" s="159" t="s">
        <v>95</v>
      </c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</row>
    <row r="59" spans="1:48" x14ac:dyDescent="0.2">
      <c r="A59" s="161" t="s">
        <v>90</v>
      </c>
      <c r="B59" s="167" t="s">
        <v>66</v>
      </c>
      <c r="C59" s="189" t="s">
        <v>67</v>
      </c>
      <c r="D59" s="171"/>
      <c r="E59" s="175"/>
      <c r="F59" s="172"/>
      <c r="G59" s="172"/>
      <c r="H59" s="173"/>
      <c r="I59" s="172">
        <f>SUM(I60:I61)</f>
        <v>271.27999999999997</v>
      </c>
      <c r="S59" t="s">
        <v>91</v>
      </c>
    </row>
    <row r="60" spans="1:48" outlineLevel="1" x14ac:dyDescent="0.2">
      <c r="A60" s="160">
        <v>40</v>
      </c>
      <c r="B60" s="166" t="s">
        <v>180</v>
      </c>
      <c r="C60" s="188" t="s">
        <v>181</v>
      </c>
      <c r="D60" s="168" t="s">
        <v>106</v>
      </c>
      <c r="E60" s="174">
        <v>266.5</v>
      </c>
      <c r="F60" s="169"/>
      <c r="G60" s="169"/>
      <c r="H60" s="170">
        <v>1.0179499999999999</v>
      </c>
      <c r="I60" s="169">
        <f>ROUND(E60*H60,2)</f>
        <v>271.27999999999997</v>
      </c>
      <c r="J60" s="159"/>
      <c r="K60" s="159"/>
      <c r="L60" s="159"/>
      <c r="M60" s="159"/>
      <c r="N60" s="159"/>
      <c r="O60" s="159"/>
      <c r="P60" s="159"/>
      <c r="Q60" s="159"/>
      <c r="R60" s="159"/>
      <c r="S60" s="159" t="s">
        <v>112</v>
      </c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</row>
    <row r="61" spans="1:48" outlineLevel="1" x14ac:dyDescent="0.2">
      <c r="A61" s="160">
        <v>41</v>
      </c>
      <c r="B61" s="166" t="s">
        <v>182</v>
      </c>
      <c r="C61" s="188" t="s">
        <v>183</v>
      </c>
      <c r="D61" s="168" t="s">
        <v>0</v>
      </c>
      <c r="E61" s="174">
        <v>2723.63</v>
      </c>
      <c r="F61" s="169"/>
      <c r="G61" s="169"/>
      <c r="H61" s="170">
        <v>0</v>
      </c>
      <c r="I61" s="169">
        <f>ROUND(E61*H61,2)</f>
        <v>0</v>
      </c>
      <c r="J61" s="159"/>
      <c r="K61" s="159"/>
      <c r="L61" s="159"/>
      <c r="M61" s="159"/>
      <c r="N61" s="159"/>
      <c r="O61" s="159"/>
      <c r="P61" s="159"/>
      <c r="Q61" s="159"/>
      <c r="R61" s="159"/>
      <c r="S61" s="159" t="s">
        <v>95</v>
      </c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</row>
    <row r="62" spans="1:48" x14ac:dyDescent="0.2">
      <c r="A62" s="161" t="s">
        <v>90</v>
      </c>
      <c r="B62" s="167" t="s">
        <v>68</v>
      </c>
      <c r="C62" s="189" t="s">
        <v>69</v>
      </c>
      <c r="D62" s="171"/>
      <c r="E62" s="175"/>
      <c r="F62" s="172"/>
      <c r="G62" s="172"/>
      <c r="H62" s="173"/>
      <c r="I62" s="172">
        <f>SUM(I63:I63)</f>
        <v>100.79</v>
      </c>
      <c r="S62" t="s">
        <v>91</v>
      </c>
    </row>
    <row r="63" spans="1:48" outlineLevel="1" x14ac:dyDescent="0.2">
      <c r="A63" s="160">
        <v>42</v>
      </c>
      <c r="B63" s="166" t="s">
        <v>184</v>
      </c>
      <c r="C63" s="188" t="s">
        <v>185</v>
      </c>
      <c r="D63" s="168" t="s">
        <v>106</v>
      </c>
      <c r="E63" s="174">
        <v>750</v>
      </c>
      <c r="F63" s="169"/>
      <c r="G63" s="169"/>
      <c r="H63" s="170">
        <v>0.13439000000000001</v>
      </c>
      <c r="I63" s="169">
        <f>ROUND(E63*H63,2)</f>
        <v>100.79</v>
      </c>
      <c r="J63" s="159"/>
      <c r="K63" s="159"/>
      <c r="L63" s="159"/>
      <c r="M63" s="159"/>
      <c r="N63" s="159"/>
      <c r="O63" s="159"/>
      <c r="P63" s="159"/>
      <c r="Q63" s="159"/>
      <c r="R63" s="159"/>
      <c r="S63" s="159" t="s">
        <v>112</v>
      </c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</row>
    <row r="64" spans="1:48" x14ac:dyDescent="0.2">
      <c r="A64" s="161" t="s">
        <v>90</v>
      </c>
      <c r="B64" s="167" t="s">
        <v>70</v>
      </c>
      <c r="C64" s="189" t="s">
        <v>71</v>
      </c>
      <c r="D64" s="171"/>
      <c r="E64" s="175"/>
      <c r="F64" s="172"/>
      <c r="G64" s="172"/>
      <c r="H64" s="173"/>
      <c r="I64" s="172">
        <f>SUM(I65:I66)</f>
        <v>0.68</v>
      </c>
      <c r="S64" t="s">
        <v>91</v>
      </c>
    </row>
    <row r="65" spans="1:48" outlineLevel="1" x14ac:dyDescent="0.2">
      <c r="A65" s="160">
        <v>43</v>
      </c>
      <c r="B65" s="166" t="s">
        <v>186</v>
      </c>
      <c r="C65" s="188" t="s">
        <v>187</v>
      </c>
      <c r="D65" s="168" t="s">
        <v>131</v>
      </c>
      <c r="E65" s="174">
        <v>1</v>
      </c>
      <c r="F65" s="169"/>
      <c r="G65" s="169"/>
      <c r="H65" s="170">
        <v>0</v>
      </c>
      <c r="I65" s="169">
        <f>ROUND(E65*H65,2)</f>
        <v>0</v>
      </c>
      <c r="J65" s="159"/>
      <c r="K65" s="159"/>
      <c r="L65" s="159"/>
      <c r="M65" s="159"/>
      <c r="N65" s="159"/>
      <c r="O65" s="159"/>
      <c r="P65" s="159"/>
      <c r="Q65" s="159"/>
      <c r="R65" s="159"/>
      <c r="S65" s="159" t="s">
        <v>95</v>
      </c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</row>
    <row r="66" spans="1:48" outlineLevel="1" x14ac:dyDescent="0.2">
      <c r="A66" s="160">
        <v>44</v>
      </c>
      <c r="B66" s="166" t="s">
        <v>188</v>
      </c>
      <c r="C66" s="188" t="s">
        <v>189</v>
      </c>
      <c r="D66" s="168" t="s">
        <v>131</v>
      </c>
      <c r="E66" s="174">
        <v>1</v>
      </c>
      <c r="F66" s="169"/>
      <c r="G66" s="169"/>
      <c r="H66" s="170">
        <v>0.67900000000000005</v>
      </c>
      <c r="I66" s="169">
        <f>ROUND(E66*H66,2)</f>
        <v>0.68</v>
      </c>
      <c r="J66" s="159"/>
      <c r="K66" s="159"/>
      <c r="L66" s="159"/>
      <c r="M66" s="159"/>
      <c r="N66" s="159"/>
      <c r="O66" s="159"/>
      <c r="P66" s="159"/>
      <c r="Q66" s="159"/>
      <c r="R66" s="159"/>
      <c r="S66" s="159" t="s">
        <v>95</v>
      </c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</row>
    <row r="67" spans="1:48" x14ac:dyDescent="0.2">
      <c r="A67" s="161" t="s">
        <v>90</v>
      </c>
      <c r="B67" s="167" t="s">
        <v>72</v>
      </c>
      <c r="C67" s="189" t="s">
        <v>26</v>
      </c>
      <c r="D67" s="171"/>
      <c r="E67" s="175"/>
      <c r="F67" s="172"/>
      <c r="G67" s="172"/>
      <c r="H67" s="173"/>
      <c r="I67" s="172">
        <f>SUM(I68:I69)</f>
        <v>0</v>
      </c>
      <c r="S67" t="s">
        <v>91</v>
      </c>
    </row>
    <row r="68" spans="1:48" outlineLevel="1" x14ac:dyDescent="0.2">
      <c r="A68" s="160">
        <v>45</v>
      </c>
      <c r="B68" s="166" t="s">
        <v>190</v>
      </c>
      <c r="C68" s="188" t="s">
        <v>191</v>
      </c>
      <c r="D68" s="168" t="s">
        <v>131</v>
      </c>
      <c r="E68" s="174">
        <v>1</v>
      </c>
      <c r="F68" s="169"/>
      <c r="G68" s="169"/>
      <c r="H68" s="170">
        <v>0</v>
      </c>
      <c r="I68" s="169">
        <f>ROUND(E68*H68,2)</f>
        <v>0</v>
      </c>
      <c r="J68" s="159"/>
      <c r="K68" s="159"/>
      <c r="L68" s="159"/>
      <c r="M68" s="159"/>
      <c r="N68" s="159"/>
      <c r="O68" s="159"/>
      <c r="P68" s="159"/>
      <c r="Q68" s="159"/>
      <c r="R68" s="159"/>
      <c r="S68" s="159" t="s">
        <v>95</v>
      </c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</row>
    <row r="69" spans="1:48" outlineLevel="1" x14ac:dyDescent="0.2">
      <c r="A69" s="182">
        <v>46</v>
      </c>
      <c r="B69" s="183" t="s">
        <v>192</v>
      </c>
      <c r="C69" s="190" t="s">
        <v>193</v>
      </c>
      <c r="D69" s="184" t="s">
        <v>194</v>
      </c>
      <c r="E69" s="185">
        <v>1</v>
      </c>
      <c r="F69" s="186"/>
      <c r="G69" s="186"/>
      <c r="H69" s="187">
        <v>0</v>
      </c>
      <c r="I69" s="186">
        <f>ROUND(E69*H69,2)</f>
        <v>0</v>
      </c>
      <c r="J69" s="159"/>
      <c r="K69" s="159"/>
      <c r="L69" s="159"/>
      <c r="M69" s="159"/>
      <c r="N69" s="159"/>
      <c r="O69" s="159"/>
      <c r="P69" s="159"/>
      <c r="Q69" s="159"/>
      <c r="R69" s="159"/>
      <c r="S69" s="159" t="s">
        <v>95</v>
      </c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</row>
    <row r="70" spans="1:48" x14ac:dyDescent="0.2">
      <c r="A70" s="6"/>
      <c r="B70" s="7" t="s">
        <v>195</v>
      </c>
      <c r="C70" s="191" t="s">
        <v>195</v>
      </c>
      <c r="D70" s="6"/>
      <c r="E70" s="6"/>
      <c r="F70" s="6"/>
      <c r="G70" s="6"/>
      <c r="H70" s="6"/>
      <c r="I70" s="6"/>
      <c r="Q70">
        <v>15</v>
      </c>
      <c r="R70">
        <v>21</v>
      </c>
    </row>
    <row r="71" spans="1:48" x14ac:dyDescent="0.2">
      <c r="C71" s="192"/>
      <c r="S71" t="s">
        <v>196</v>
      </c>
    </row>
  </sheetData>
  <mergeCells count="4">
    <mergeCell ref="A1:E1"/>
    <mergeCell ref="C2:E2"/>
    <mergeCell ref="C3:E3"/>
    <mergeCell ref="C4:E4"/>
  </mergeCells>
  <pageMargins left="0.59055118110236204" right="0.39370078740157499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Vlastnik</dc:creator>
  <cp:lastModifiedBy>Zemanová Věra</cp:lastModifiedBy>
  <cp:lastPrinted>2014-02-28T09:52:57Z</cp:lastPrinted>
  <dcterms:created xsi:type="dcterms:W3CDTF">2009-04-08T07:15:50Z</dcterms:created>
  <dcterms:modified xsi:type="dcterms:W3CDTF">2022-03-25T08:01:50Z</dcterms:modified>
</cp:coreProperties>
</file>