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 - SO02" sheetId="2" r:id="rId2"/>
    <sheet name="21 - VYTÁPĚNÍ" sheetId="3" r:id="rId3"/>
    <sheet name="22 - VZDUCHOTECHNIKA" sheetId="4" r:id="rId4"/>
    <sheet name="23 - ZDRAVOTNĚ TECHNICKÉ ..." sheetId="5" r:id="rId5"/>
    <sheet name="24 - PLYNOVÁ ZAŘÍZENÍ" sheetId="6" r:id="rId6"/>
    <sheet name="25 - Elektro" sheetId="7" r:id="rId7"/>
    <sheet name="26 - Vybavení dle návrhu ..." sheetId="8" r:id="rId8"/>
    <sheet name="3 - S004 - Opěrná stěna" sheetId="9" r:id="rId9"/>
    <sheet name="4 - Dopravní řešení" sheetId="10" r:id="rId10"/>
    <sheet name="51 - SO05" sheetId="11" r:id="rId11"/>
    <sheet name="52 - SO06" sheetId="12" r:id="rId12"/>
    <sheet name="53 - SO07" sheetId="13" r:id="rId13"/>
    <sheet name="54 - SO08-9" sheetId="14" r:id="rId14"/>
    <sheet name="56 - SO11" sheetId="15" r:id="rId15"/>
    <sheet name="58 - SO13" sheetId="16" r:id="rId16"/>
    <sheet name="59 - SO14" sheetId="17" r:id="rId17"/>
    <sheet name="6 - Zpevněné plochy a ven..." sheetId="18" r:id="rId18"/>
    <sheet name="9 - VRN" sheetId="19" r:id="rId19"/>
    <sheet name="Pokyny pro vyplnění" sheetId="20" r:id="rId20"/>
  </sheets>
  <definedNames>
    <definedName name="_xlnm.Print_Area" localSheetId="0">'Rekapitulace stavby'!$D$4:$AO$36,'Rekapitulace stavby'!$C$42:$AQ$74</definedName>
    <definedName name="_xlnm.Print_Titles" localSheetId="0">'Rekapitulace stavby'!$52:$52</definedName>
    <definedName name="_xlnm._FilterDatabase" localSheetId="1" hidden="1">'2 - SO02'!$C$156:$K$1044</definedName>
    <definedName name="_xlnm.Print_Area" localSheetId="1">'2 - SO02'!$C$4:$J$39,'2 - SO02'!$C$45:$J$138,'2 - SO02'!$C$144:$K$1044</definedName>
    <definedName name="_xlnm.Print_Titles" localSheetId="1">'2 - SO02'!$156:$156</definedName>
    <definedName name="_xlnm._FilterDatabase" localSheetId="2" hidden="1">'21 - VYTÁPĚNÍ'!$C$92:$K$220</definedName>
    <definedName name="_xlnm.Print_Area" localSheetId="2">'21 - VYTÁPĚNÍ'!$C$4:$J$41,'21 - VYTÁPĚNÍ'!$C$47:$J$72,'21 - VYTÁPĚNÍ'!$C$78:$K$220</definedName>
    <definedName name="_xlnm.Print_Titles" localSheetId="2">'21 - VYTÁPĚNÍ'!$92:$92</definedName>
    <definedName name="_xlnm._FilterDatabase" localSheetId="3" hidden="1">'22 - VZDUCHOTECHNIKA'!$C$89:$K$155</definedName>
    <definedName name="_xlnm.Print_Area" localSheetId="3">'22 - VZDUCHOTECHNIKA'!$C$4:$J$41,'22 - VZDUCHOTECHNIKA'!$C$47:$J$69,'22 - VZDUCHOTECHNIKA'!$C$75:$K$155</definedName>
    <definedName name="_xlnm.Print_Titles" localSheetId="3">'22 - VZDUCHOTECHNIKA'!$89:$89</definedName>
    <definedName name="_xlnm._FilterDatabase" localSheetId="4" hidden="1">'23 - ZDRAVOTNĚ TECHNICKÉ ...'!$C$95:$K$331</definedName>
    <definedName name="_xlnm.Print_Area" localSheetId="4">'23 - ZDRAVOTNĚ TECHNICKÉ ...'!$C$4:$J$41,'23 - ZDRAVOTNĚ TECHNICKÉ ...'!$C$47:$J$75,'23 - ZDRAVOTNĚ TECHNICKÉ ...'!$C$81:$K$331</definedName>
    <definedName name="_xlnm.Print_Titles" localSheetId="4">'23 - ZDRAVOTNĚ TECHNICKÉ ...'!$95:$95</definedName>
    <definedName name="_xlnm._FilterDatabase" localSheetId="5" hidden="1">'24 - PLYNOVÁ ZAŘÍZENÍ'!$C$87:$K$132</definedName>
    <definedName name="_xlnm.Print_Area" localSheetId="5">'24 - PLYNOVÁ ZAŘÍZENÍ'!$C$4:$J$41,'24 - PLYNOVÁ ZAŘÍZENÍ'!$C$47:$J$67,'24 - PLYNOVÁ ZAŘÍZENÍ'!$C$73:$K$132</definedName>
    <definedName name="_xlnm.Print_Titles" localSheetId="5">'24 - PLYNOVÁ ZAŘÍZENÍ'!$87:$87</definedName>
    <definedName name="_xlnm._FilterDatabase" localSheetId="6" hidden="1">'25 - Elektro'!$C$105:$K$388</definedName>
    <definedName name="_xlnm.Print_Area" localSheetId="6">'25 - Elektro'!$C$4:$J$41,'25 - Elektro'!$C$47:$J$85,'25 - Elektro'!$C$91:$K$388</definedName>
    <definedName name="_xlnm.Print_Titles" localSheetId="6">'25 - Elektro'!$105:$105</definedName>
    <definedName name="_xlnm._FilterDatabase" localSheetId="7" hidden="1">'26 - Vybavení dle návrhu ...'!$C$88:$K$136</definedName>
    <definedName name="_xlnm.Print_Area" localSheetId="7">'26 - Vybavení dle návrhu ...'!$C$4:$J$41,'26 - Vybavení dle návrhu ...'!$C$47:$J$68,'26 - Vybavení dle návrhu ...'!$C$74:$K$136</definedName>
    <definedName name="_xlnm.Print_Titles" localSheetId="7">'26 - Vybavení dle návrhu ...'!$88:$88</definedName>
    <definedName name="_xlnm._FilterDatabase" localSheetId="8" hidden="1">'3 - S004 - Opěrná stěna'!$C$95:$K$196</definedName>
    <definedName name="_xlnm.Print_Area" localSheetId="8">'3 - S004 - Opěrná stěna'!$C$4:$J$39,'3 - S004 - Opěrná stěna'!$C$45:$J$77,'3 - S004 - Opěrná stěna'!$C$83:$K$196</definedName>
    <definedName name="_xlnm.Print_Titles" localSheetId="8">'3 - S004 - Opěrná stěna'!$95:$95</definedName>
    <definedName name="_xlnm._FilterDatabase" localSheetId="9" hidden="1">'4 - Dopravní řešení'!$C$97:$K$304</definedName>
    <definedName name="_xlnm.Print_Area" localSheetId="9">'4 - Dopravní řešení'!$C$4:$J$39,'4 - Dopravní řešení'!$C$45:$J$79,'4 - Dopravní řešení'!$C$85:$K$304</definedName>
    <definedName name="_xlnm.Print_Titles" localSheetId="9">'4 - Dopravní řešení'!$97:$97</definedName>
    <definedName name="_xlnm._FilterDatabase" localSheetId="10" hidden="1">'51 - SO05'!$C$85:$K$161</definedName>
    <definedName name="_xlnm.Print_Area" localSheetId="10">'51 - SO05'!$C$4:$J$39,'51 - SO05'!$C$45:$J$67,'51 - SO05'!$C$73:$K$161</definedName>
    <definedName name="_xlnm.Print_Titles" localSheetId="10">'51 - SO05'!$85:$85</definedName>
    <definedName name="_xlnm._FilterDatabase" localSheetId="11" hidden="1">'52 - SO06'!$C$85:$K$138</definedName>
    <definedName name="_xlnm.Print_Area" localSheetId="11">'52 - SO06'!$C$4:$J$39,'52 - SO06'!$C$45:$J$67,'52 - SO06'!$C$73:$K$138</definedName>
    <definedName name="_xlnm.Print_Titles" localSheetId="11">'52 - SO06'!$85:$85</definedName>
    <definedName name="_xlnm._FilterDatabase" localSheetId="12" hidden="1">'53 - SO07'!$C$85:$K$136</definedName>
    <definedName name="_xlnm.Print_Area" localSheetId="12">'53 - SO07'!$C$4:$J$39,'53 - SO07'!$C$45:$J$67,'53 - SO07'!$C$73:$K$136</definedName>
    <definedName name="_xlnm.Print_Titles" localSheetId="12">'53 - SO07'!$85:$85</definedName>
    <definedName name="_xlnm._FilterDatabase" localSheetId="13" hidden="1">'54 - SO08-9'!$C$83:$K$126</definedName>
    <definedName name="_xlnm.Print_Area" localSheetId="13">'54 - SO08-9'!$C$4:$J$39,'54 - SO08-9'!$C$45:$J$65,'54 - SO08-9'!$C$71:$K$126</definedName>
    <definedName name="_xlnm.Print_Titles" localSheetId="13">'54 - SO08-9'!$83:$83</definedName>
    <definedName name="_xlnm._FilterDatabase" localSheetId="14" hidden="1">'56 - SO11'!$C$85:$K$140</definedName>
    <definedName name="_xlnm.Print_Area" localSheetId="14">'56 - SO11'!$C$4:$J$39,'56 - SO11'!$C$45:$J$67,'56 - SO11'!$C$73:$K$140</definedName>
    <definedName name="_xlnm.Print_Titles" localSheetId="14">'56 - SO11'!$85:$85</definedName>
    <definedName name="_xlnm._FilterDatabase" localSheetId="15" hidden="1">'58 - SO13'!$C$83:$K$129</definedName>
    <definedName name="_xlnm.Print_Area" localSheetId="15">'58 - SO13'!$C$4:$J$39,'58 - SO13'!$C$45:$J$65,'58 - SO13'!$C$71:$K$129</definedName>
    <definedName name="_xlnm.Print_Titles" localSheetId="15">'58 - SO13'!$83:$83</definedName>
    <definedName name="_xlnm._FilterDatabase" localSheetId="16" hidden="1">'59 - SO14'!$C$84:$K$145</definedName>
    <definedName name="_xlnm.Print_Area" localSheetId="16">'59 - SO14'!$C$4:$J$39,'59 - SO14'!$C$45:$J$66,'59 - SO14'!$C$72:$K$145</definedName>
    <definedName name="_xlnm.Print_Titles" localSheetId="16">'59 - SO14'!$84:$84</definedName>
    <definedName name="_xlnm._FilterDatabase" localSheetId="17" hidden="1">'6 - Zpevněné plochy a ven...'!$C$92:$K$246</definedName>
    <definedName name="_xlnm.Print_Area" localSheetId="17">'6 - Zpevněné plochy a ven...'!$C$4:$J$39,'6 - Zpevněné plochy a ven...'!$C$45:$J$74,'6 - Zpevněné plochy a ven...'!$C$80:$K$246</definedName>
    <definedName name="_xlnm.Print_Titles" localSheetId="17">'6 - Zpevněné plochy a ven...'!$92:$92</definedName>
    <definedName name="_xlnm._FilterDatabase" localSheetId="18" hidden="1">'9 - VRN'!$C$85:$K$128</definedName>
    <definedName name="_xlnm.Print_Area" localSheetId="18">'9 - VRN'!$C$4:$J$39,'9 - VRN'!$C$45:$J$67,'9 - VRN'!$C$73:$K$128</definedName>
    <definedName name="_xlnm.Print_Titles" localSheetId="18">'9 - VRN'!$85:$85</definedName>
    <definedName name="_xlnm.Print_Area" localSheetId="1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9" l="1" r="J37"/>
  <c r="J36"/>
  <c i="1" r="AY73"/>
  <c i="19" r="J35"/>
  <c i="1" r="AX73"/>
  <c i="19"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T118"/>
  <c r="R119"/>
  <c r="R118"/>
  <c r="P119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F80"/>
  <c r="E78"/>
  <c r="F52"/>
  <c r="E50"/>
  <c r="J24"/>
  <c r="E24"/>
  <c r="J83"/>
  <c r="J23"/>
  <c r="J21"/>
  <c r="E21"/>
  <c r="J54"/>
  <c r="J20"/>
  <c r="J18"/>
  <c r="E18"/>
  <c r="F83"/>
  <c r="J17"/>
  <c r="J15"/>
  <c r="E15"/>
  <c r="F54"/>
  <c r="J14"/>
  <c r="J12"/>
  <c r="J80"/>
  <c r="E7"/>
  <c r="E48"/>
  <c i="18" r="J37"/>
  <c r="J36"/>
  <c i="1" r="AY72"/>
  <c i="18" r="J35"/>
  <c i="1" r="AX72"/>
  <c i="18" r="BI245"/>
  <c r="BH245"/>
  <c r="BG245"/>
  <c r="BF245"/>
  <c r="T245"/>
  <c r="T244"/>
  <c r="R245"/>
  <c r="R244"/>
  <c r="P245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F87"/>
  <c r="E85"/>
  <c r="F52"/>
  <c r="E50"/>
  <c r="J24"/>
  <c r="E24"/>
  <c r="J90"/>
  <c r="J23"/>
  <c r="J21"/>
  <c r="E21"/>
  <c r="J89"/>
  <c r="J20"/>
  <c r="J18"/>
  <c r="E18"/>
  <c r="F55"/>
  <c r="J17"/>
  <c r="J15"/>
  <c r="E15"/>
  <c r="F54"/>
  <c r="J14"/>
  <c r="J12"/>
  <c r="J52"/>
  <c r="E7"/>
  <c r="E48"/>
  <c i="17" r="J37"/>
  <c r="J36"/>
  <c i="1" r="AY71"/>
  <c i="17" r="J35"/>
  <c i="1" r="AX71"/>
  <c i="17"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2"/>
  <c r="J81"/>
  <c r="F79"/>
  <c r="E77"/>
  <c r="J55"/>
  <c r="J54"/>
  <c r="F52"/>
  <c r="E50"/>
  <c r="J18"/>
  <c r="E18"/>
  <c r="F82"/>
  <c r="J17"/>
  <c r="J15"/>
  <c r="E15"/>
  <c r="F54"/>
  <c r="J14"/>
  <c r="J12"/>
  <c r="J52"/>
  <c r="E7"/>
  <c r="E75"/>
  <c i="16" r="J37"/>
  <c r="J36"/>
  <c i="1" r="AY70"/>
  <c i="16" r="J35"/>
  <c i="1" r="AX70"/>
  <c i="16"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5"/>
  <c r="BH105"/>
  <c r="BG105"/>
  <c r="BF105"/>
  <c r="T105"/>
  <c r="T104"/>
  <c r="R105"/>
  <c r="R104"/>
  <c r="P105"/>
  <c r="P104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78"/>
  <c r="E76"/>
  <c r="J55"/>
  <c r="J54"/>
  <c r="F52"/>
  <c r="E50"/>
  <c r="J18"/>
  <c r="E18"/>
  <c r="F55"/>
  <c r="J17"/>
  <c r="J15"/>
  <c r="E15"/>
  <c r="F80"/>
  <c r="J14"/>
  <c r="J12"/>
  <c r="J52"/>
  <c r="E7"/>
  <c r="E74"/>
  <c i="15" r="J37"/>
  <c r="J36"/>
  <c i="1" r="AY69"/>
  <c i="15" r="J35"/>
  <c i="1" r="AX69"/>
  <c i="15" r="BI139"/>
  <c r="BH139"/>
  <c r="BG139"/>
  <c r="BF139"/>
  <c r="T139"/>
  <c r="T138"/>
  <c r="T137"/>
  <c r="R139"/>
  <c r="R138"/>
  <c r="R137"/>
  <c r="P139"/>
  <c r="P138"/>
  <c r="P137"/>
  <c r="BI135"/>
  <c r="BH135"/>
  <c r="BG135"/>
  <c r="BF135"/>
  <c r="T135"/>
  <c r="T134"/>
  <c r="R135"/>
  <c r="R134"/>
  <c r="P135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0"/>
  <c r="E78"/>
  <c r="J55"/>
  <c r="J54"/>
  <c r="F52"/>
  <c r="E50"/>
  <c r="J18"/>
  <c r="E18"/>
  <c r="F55"/>
  <c r="J17"/>
  <c r="J15"/>
  <c r="E15"/>
  <c r="F82"/>
  <c r="J14"/>
  <c r="J12"/>
  <c r="J80"/>
  <c r="E7"/>
  <c r="E76"/>
  <c i="14" r="J37"/>
  <c r="J36"/>
  <c i="1" r="AY68"/>
  <c i="14" r="J35"/>
  <c i="1" r="AX68"/>
  <c i="14" r="BI125"/>
  <c r="BH125"/>
  <c r="BG125"/>
  <c r="BF125"/>
  <c r="T125"/>
  <c r="T124"/>
  <c r="R125"/>
  <c r="R124"/>
  <c r="P125"/>
  <c r="P124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78"/>
  <c r="E76"/>
  <c r="J55"/>
  <c r="J54"/>
  <c r="F52"/>
  <c r="E50"/>
  <c r="J18"/>
  <c r="E18"/>
  <c r="F81"/>
  <c r="J17"/>
  <c r="J15"/>
  <c r="E15"/>
  <c r="F80"/>
  <c r="J14"/>
  <c r="J12"/>
  <c r="J78"/>
  <c r="E7"/>
  <c r="E74"/>
  <c i="13" r="J37"/>
  <c r="J36"/>
  <c i="1" r="AY67"/>
  <c i="13" r="J35"/>
  <c i="1" r="AX67"/>
  <c i="13" r="BI135"/>
  <c r="BH135"/>
  <c r="BG135"/>
  <c r="BF135"/>
  <c r="T135"/>
  <c r="T134"/>
  <c r="R135"/>
  <c r="R134"/>
  <c r="P135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0"/>
  <c r="BH110"/>
  <c r="BG110"/>
  <c r="BF110"/>
  <c r="T110"/>
  <c r="T109"/>
  <c r="R110"/>
  <c r="R109"/>
  <c r="P110"/>
  <c r="P109"/>
  <c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0"/>
  <c r="E78"/>
  <c r="J55"/>
  <c r="J54"/>
  <c r="F52"/>
  <c r="E50"/>
  <c r="J18"/>
  <c r="E18"/>
  <c r="F55"/>
  <c r="J17"/>
  <c r="J15"/>
  <c r="E15"/>
  <c r="F82"/>
  <c r="J14"/>
  <c r="J12"/>
  <c r="J52"/>
  <c r="E7"/>
  <c r="E76"/>
  <c i="12" r="J37"/>
  <c r="J36"/>
  <c i="1" r="AY66"/>
  <c i="12" r="J35"/>
  <c i="1" r="AX66"/>
  <c i="12"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0"/>
  <c r="BH110"/>
  <c r="BG110"/>
  <c r="BF110"/>
  <c r="T110"/>
  <c r="T109"/>
  <c r="R110"/>
  <c r="R109"/>
  <c r="P110"/>
  <c r="P109"/>
  <c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0"/>
  <c r="E78"/>
  <c r="J55"/>
  <c r="J54"/>
  <c r="F52"/>
  <c r="E50"/>
  <c r="J18"/>
  <c r="E18"/>
  <c r="F55"/>
  <c r="J17"/>
  <c r="J15"/>
  <c r="E15"/>
  <c r="F82"/>
  <c r="J14"/>
  <c r="J12"/>
  <c r="J52"/>
  <c r="E7"/>
  <c r="E76"/>
  <c i="11" r="J37"/>
  <c r="J36"/>
  <c i="1" r="AY65"/>
  <c i="11" r="J35"/>
  <c i="1" r="AX65"/>
  <c i="11"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T111"/>
  <c r="R112"/>
  <c r="R111"/>
  <c r="P112"/>
  <c r="P111"/>
  <c r="BI109"/>
  <c r="BH109"/>
  <c r="BG109"/>
  <c r="BF109"/>
  <c r="T109"/>
  <c r="T108"/>
  <c r="R109"/>
  <c r="R108"/>
  <c r="P109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0"/>
  <c r="E78"/>
  <c r="J55"/>
  <c r="J54"/>
  <c r="F52"/>
  <c r="E50"/>
  <c r="J18"/>
  <c r="E18"/>
  <c r="F55"/>
  <c r="J17"/>
  <c r="J15"/>
  <c r="E15"/>
  <c r="F54"/>
  <c r="J14"/>
  <c r="J12"/>
  <c r="J80"/>
  <c r="E7"/>
  <c r="E48"/>
  <c i="10" r="J37"/>
  <c r="J36"/>
  <c i="1" r="AY64"/>
  <c i="10" r="J35"/>
  <c i="1" r="AX64"/>
  <c i="10"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3"/>
  <c r="BH283"/>
  <c r="BG283"/>
  <c r="BF283"/>
  <c r="T283"/>
  <c r="T282"/>
  <c r="R283"/>
  <c r="R282"/>
  <c r="P283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F92"/>
  <c r="E90"/>
  <c r="F52"/>
  <c r="E50"/>
  <c r="J24"/>
  <c r="E24"/>
  <c r="J95"/>
  <c r="J23"/>
  <c r="J21"/>
  <c r="E21"/>
  <c r="J54"/>
  <c r="J20"/>
  <c r="J18"/>
  <c r="E18"/>
  <c r="F95"/>
  <c r="J17"/>
  <c r="J15"/>
  <c r="E15"/>
  <c r="F94"/>
  <c r="J14"/>
  <c r="J12"/>
  <c r="J92"/>
  <c r="E7"/>
  <c r="E48"/>
  <c i="9" r="J37"/>
  <c r="J36"/>
  <c i="1" r="AY63"/>
  <c i="9" r="J35"/>
  <c i="1" r="AX63"/>
  <c i="9"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T173"/>
  <c r="R174"/>
  <c r="R173"/>
  <c r="P174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T160"/>
  <c r="R161"/>
  <c r="R160"/>
  <c r="P161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F90"/>
  <c r="E88"/>
  <c r="F52"/>
  <c r="E50"/>
  <c r="J24"/>
  <c r="E24"/>
  <c r="J93"/>
  <c r="J23"/>
  <c r="J21"/>
  <c r="E21"/>
  <c r="J54"/>
  <c r="J20"/>
  <c r="J18"/>
  <c r="E18"/>
  <c r="F93"/>
  <c r="J17"/>
  <c r="J15"/>
  <c r="E15"/>
  <c r="F54"/>
  <c r="J14"/>
  <c r="J12"/>
  <c r="J90"/>
  <c r="E7"/>
  <c r="E86"/>
  <c i="8" r="J39"/>
  <c r="J38"/>
  <c i="1" r="AY62"/>
  <c i="8" r="J37"/>
  <c i="1" r="AX62"/>
  <c i="8"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6"/>
  <c r="J85"/>
  <c r="F83"/>
  <c r="E81"/>
  <c r="J59"/>
  <c r="J58"/>
  <c r="F56"/>
  <c r="E54"/>
  <c r="J20"/>
  <c r="E20"/>
  <c r="F86"/>
  <c r="J19"/>
  <c r="J17"/>
  <c r="E17"/>
  <c r="F85"/>
  <c r="J16"/>
  <c r="J14"/>
  <c r="J83"/>
  <c r="E7"/>
  <c r="E50"/>
  <c i="7" r="J39"/>
  <c r="J38"/>
  <c i="1" r="AY61"/>
  <c i="7" r="J37"/>
  <c i="1" r="AX61"/>
  <c i="7"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T262"/>
  <c r="T261"/>
  <c r="R263"/>
  <c r="R262"/>
  <c r="R261"/>
  <c r="P263"/>
  <c r="P262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J103"/>
  <c r="J102"/>
  <c r="F100"/>
  <c r="E98"/>
  <c r="J59"/>
  <c r="J58"/>
  <c r="F56"/>
  <c r="E54"/>
  <c r="J20"/>
  <c r="E20"/>
  <c r="F103"/>
  <c r="J19"/>
  <c r="J17"/>
  <c r="E17"/>
  <c r="F102"/>
  <c r="J16"/>
  <c r="J14"/>
  <c r="J100"/>
  <c r="E7"/>
  <c r="E50"/>
  <c i="6" r="J39"/>
  <c r="J38"/>
  <c i="1" r="AY60"/>
  <c i="6" r="J37"/>
  <c i="1" r="AX60"/>
  <c i="6"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J85"/>
  <c r="J84"/>
  <c r="F82"/>
  <c r="E80"/>
  <c r="J59"/>
  <c r="J58"/>
  <c r="F56"/>
  <c r="E54"/>
  <c r="J20"/>
  <c r="E20"/>
  <c r="F85"/>
  <c r="J19"/>
  <c r="J17"/>
  <c r="E17"/>
  <c r="F58"/>
  <c r="J16"/>
  <c r="J14"/>
  <c r="J56"/>
  <c r="E7"/>
  <c r="E76"/>
  <c i="5" r="J39"/>
  <c r="J38"/>
  <c i="1" r="AY59"/>
  <c i="5" r="J37"/>
  <c i="1" r="AX59"/>
  <c i="5" r="BI330"/>
  <c r="BH330"/>
  <c r="BG330"/>
  <c r="BF330"/>
  <c r="T330"/>
  <c r="T329"/>
  <c r="R330"/>
  <c r="R329"/>
  <c r="P330"/>
  <c r="P329"/>
  <c r="BI328"/>
  <c r="BH328"/>
  <c r="BG328"/>
  <c r="BF328"/>
  <c r="T328"/>
  <c r="T327"/>
  <c r="R328"/>
  <c r="R327"/>
  <c r="P328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T257"/>
  <c r="R258"/>
  <c r="R257"/>
  <c r="P258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7"/>
  <c r="BH117"/>
  <c r="BG117"/>
  <c r="BF117"/>
  <c r="T117"/>
  <c r="T116"/>
  <c r="R117"/>
  <c r="R116"/>
  <c r="P117"/>
  <c r="P116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J93"/>
  <c r="J92"/>
  <c r="F90"/>
  <c r="E88"/>
  <c r="J59"/>
  <c r="J58"/>
  <c r="F56"/>
  <c r="E54"/>
  <c r="J20"/>
  <c r="E20"/>
  <c r="F93"/>
  <c r="J19"/>
  <c r="J17"/>
  <c r="E17"/>
  <c r="F58"/>
  <c r="J16"/>
  <c r="J14"/>
  <c r="J90"/>
  <c r="E7"/>
  <c r="E50"/>
  <c i="4" r="J39"/>
  <c r="J38"/>
  <c i="1" r="AY58"/>
  <c i="4" r="J37"/>
  <c i="1" r="AX58"/>
  <c i="4"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J87"/>
  <c r="J86"/>
  <c r="F84"/>
  <c r="E82"/>
  <c r="J59"/>
  <c r="J58"/>
  <c r="F56"/>
  <c r="E54"/>
  <c r="J20"/>
  <c r="E20"/>
  <c r="F87"/>
  <c r="J19"/>
  <c r="J17"/>
  <c r="E17"/>
  <c r="F58"/>
  <c r="J16"/>
  <c r="J14"/>
  <c r="J84"/>
  <c r="E7"/>
  <c r="E50"/>
  <c i="3" r="J39"/>
  <c r="J38"/>
  <c i="1" r="AY57"/>
  <c i="3" r="J37"/>
  <c i="1" r="AX57"/>
  <c i="3"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J90"/>
  <c r="J89"/>
  <c r="F87"/>
  <c r="E85"/>
  <c r="J59"/>
  <c r="J58"/>
  <c r="F56"/>
  <c r="E54"/>
  <c r="J20"/>
  <c r="E20"/>
  <c r="F59"/>
  <c r="J19"/>
  <c r="J17"/>
  <c r="E17"/>
  <c r="F58"/>
  <c r="J16"/>
  <c r="J14"/>
  <c r="J56"/>
  <c r="E7"/>
  <c r="E81"/>
  <c i="2" r="J37"/>
  <c r="J36"/>
  <c i="1" r="AY56"/>
  <c i="2" r="J35"/>
  <c i="1" r="AX56"/>
  <c i="2" r="BI1043"/>
  <c r="BH1043"/>
  <c r="BG1043"/>
  <c r="BF1043"/>
  <c r="T1043"/>
  <c r="R1043"/>
  <c r="P1043"/>
  <c r="BI1042"/>
  <c r="BH1042"/>
  <c r="BG1042"/>
  <c r="BF1042"/>
  <c r="T1042"/>
  <c r="R1042"/>
  <c r="P1042"/>
  <c r="BI1041"/>
  <c r="BH1041"/>
  <c r="BG1041"/>
  <c r="BF1041"/>
  <c r="T1041"/>
  <c r="R1041"/>
  <c r="P1041"/>
  <c r="BI1039"/>
  <c r="BH1039"/>
  <c r="BG1039"/>
  <c r="BF1039"/>
  <c r="T1039"/>
  <c r="R1039"/>
  <c r="P1039"/>
  <c r="BI1038"/>
  <c r="BH1038"/>
  <c r="BG1038"/>
  <c r="BF1038"/>
  <c r="T1038"/>
  <c r="R1038"/>
  <c r="P1038"/>
  <c r="BI1036"/>
  <c r="BH1036"/>
  <c r="BG1036"/>
  <c r="BF1036"/>
  <c r="T1036"/>
  <c r="R1036"/>
  <c r="P1036"/>
  <c r="BI1035"/>
  <c r="BH1035"/>
  <c r="BG1035"/>
  <c r="BF1035"/>
  <c r="T1035"/>
  <c r="R1035"/>
  <c r="P1035"/>
  <c r="BI1033"/>
  <c r="BH1033"/>
  <c r="BG1033"/>
  <c r="BF1033"/>
  <c r="T1033"/>
  <c r="R1033"/>
  <c r="P1033"/>
  <c r="BI1032"/>
  <c r="BH1032"/>
  <c r="BG1032"/>
  <c r="BF1032"/>
  <c r="T1032"/>
  <c r="R1032"/>
  <c r="P1032"/>
  <c r="BI1030"/>
  <c r="BH1030"/>
  <c r="BG1030"/>
  <c r="BF1030"/>
  <c r="T1030"/>
  <c r="R1030"/>
  <c r="P1030"/>
  <c r="BI1029"/>
  <c r="BH1029"/>
  <c r="BG1029"/>
  <c r="BF1029"/>
  <c r="T1029"/>
  <c r="R1029"/>
  <c r="P1029"/>
  <c r="BI1028"/>
  <c r="BH1028"/>
  <c r="BG1028"/>
  <c r="BF1028"/>
  <c r="T1028"/>
  <c r="R1028"/>
  <c r="P1028"/>
  <c r="BI1026"/>
  <c r="BH1026"/>
  <c r="BG1026"/>
  <c r="BF1026"/>
  <c r="T1026"/>
  <c r="R1026"/>
  <c r="P1026"/>
  <c r="BI1025"/>
  <c r="BH1025"/>
  <c r="BG1025"/>
  <c r="BF1025"/>
  <c r="T1025"/>
  <c r="R1025"/>
  <c r="P1025"/>
  <c r="BI1023"/>
  <c r="BH1023"/>
  <c r="BG1023"/>
  <c r="BF1023"/>
  <c r="T1023"/>
  <c r="R1023"/>
  <c r="P1023"/>
  <c r="BI1021"/>
  <c r="BH1021"/>
  <c r="BG1021"/>
  <c r="BF1021"/>
  <c r="T1021"/>
  <c r="R1021"/>
  <c r="P1021"/>
  <c r="BI1019"/>
  <c r="BH1019"/>
  <c r="BG1019"/>
  <c r="BF1019"/>
  <c r="T1019"/>
  <c r="R1019"/>
  <c r="P1019"/>
  <c r="BI1018"/>
  <c r="BH1018"/>
  <c r="BG1018"/>
  <c r="BF1018"/>
  <c r="T1018"/>
  <c r="R1018"/>
  <c r="P1018"/>
  <c r="BI1016"/>
  <c r="BH1016"/>
  <c r="BG1016"/>
  <c r="BF1016"/>
  <c r="T1016"/>
  <c r="R1016"/>
  <c r="P1016"/>
  <c r="BI1015"/>
  <c r="BH1015"/>
  <c r="BG1015"/>
  <c r="BF1015"/>
  <c r="T1015"/>
  <c r="R1015"/>
  <c r="P1015"/>
  <c r="BI1013"/>
  <c r="BH1013"/>
  <c r="BG1013"/>
  <c r="BF1013"/>
  <c r="T1013"/>
  <c r="R1013"/>
  <c r="P1013"/>
  <c r="BI1011"/>
  <c r="BH1011"/>
  <c r="BG1011"/>
  <c r="BF1011"/>
  <c r="T1011"/>
  <c r="R1011"/>
  <c r="P1011"/>
  <c r="BI1009"/>
  <c r="BH1009"/>
  <c r="BG1009"/>
  <c r="BF1009"/>
  <c r="T1009"/>
  <c r="R1009"/>
  <c r="P1009"/>
  <c r="BI1007"/>
  <c r="BH1007"/>
  <c r="BG1007"/>
  <c r="BF1007"/>
  <c r="T1007"/>
  <c r="R1007"/>
  <c r="P1007"/>
  <c r="BI1005"/>
  <c r="BH1005"/>
  <c r="BG1005"/>
  <c r="BF1005"/>
  <c r="T1005"/>
  <c r="R1005"/>
  <c r="P1005"/>
  <c r="BI1002"/>
  <c r="BH1002"/>
  <c r="BG1002"/>
  <c r="BF1002"/>
  <c r="T1002"/>
  <c r="R1002"/>
  <c r="P1002"/>
  <c r="BI1000"/>
  <c r="BH1000"/>
  <c r="BG1000"/>
  <c r="BF1000"/>
  <c r="T1000"/>
  <c r="R1000"/>
  <c r="P1000"/>
  <c r="BI999"/>
  <c r="BH999"/>
  <c r="BG999"/>
  <c r="BF999"/>
  <c r="T999"/>
  <c r="R999"/>
  <c r="P999"/>
  <c r="BI997"/>
  <c r="BH997"/>
  <c r="BG997"/>
  <c r="BF997"/>
  <c r="T997"/>
  <c r="R997"/>
  <c r="P997"/>
  <c r="BI995"/>
  <c r="BH995"/>
  <c r="BG995"/>
  <c r="BF995"/>
  <c r="T995"/>
  <c r="R995"/>
  <c r="P995"/>
  <c r="BI993"/>
  <c r="BH993"/>
  <c r="BG993"/>
  <c r="BF993"/>
  <c r="T993"/>
  <c r="R993"/>
  <c r="P993"/>
  <c r="BI991"/>
  <c r="BH991"/>
  <c r="BG991"/>
  <c r="BF991"/>
  <c r="T991"/>
  <c r="R991"/>
  <c r="P991"/>
  <c r="BI989"/>
  <c r="BH989"/>
  <c r="BG989"/>
  <c r="BF989"/>
  <c r="T989"/>
  <c r="R989"/>
  <c r="P989"/>
  <c r="BI986"/>
  <c r="BH986"/>
  <c r="BG986"/>
  <c r="BF986"/>
  <c r="T986"/>
  <c r="R986"/>
  <c r="P986"/>
  <c r="BI985"/>
  <c r="BH985"/>
  <c r="BG985"/>
  <c r="BF985"/>
  <c r="T985"/>
  <c r="R985"/>
  <c r="P985"/>
  <c r="BI983"/>
  <c r="BH983"/>
  <c r="BG983"/>
  <c r="BF983"/>
  <c r="T983"/>
  <c r="R983"/>
  <c r="P983"/>
  <c r="BI981"/>
  <c r="BH981"/>
  <c r="BG981"/>
  <c r="BF981"/>
  <c r="T981"/>
  <c r="R981"/>
  <c r="P981"/>
  <c r="BI979"/>
  <c r="BH979"/>
  <c r="BG979"/>
  <c r="BF979"/>
  <c r="T979"/>
  <c r="R979"/>
  <c r="P979"/>
  <c r="BI977"/>
  <c r="BH977"/>
  <c r="BG977"/>
  <c r="BF977"/>
  <c r="T977"/>
  <c r="R977"/>
  <c r="P977"/>
  <c r="BI976"/>
  <c r="BH976"/>
  <c r="BG976"/>
  <c r="BF976"/>
  <c r="T976"/>
  <c r="R976"/>
  <c r="P976"/>
  <c r="BI974"/>
  <c r="BH974"/>
  <c r="BG974"/>
  <c r="BF974"/>
  <c r="T974"/>
  <c r="R974"/>
  <c r="P974"/>
  <c r="BI973"/>
  <c r="BH973"/>
  <c r="BG973"/>
  <c r="BF973"/>
  <c r="T973"/>
  <c r="R973"/>
  <c r="P973"/>
  <c r="BI971"/>
  <c r="BH971"/>
  <c r="BG971"/>
  <c r="BF971"/>
  <c r="T971"/>
  <c r="R971"/>
  <c r="P971"/>
  <c r="BI970"/>
  <c r="BH970"/>
  <c r="BG970"/>
  <c r="BF970"/>
  <c r="T970"/>
  <c r="R970"/>
  <c r="P970"/>
  <c r="BI968"/>
  <c r="BH968"/>
  <c r="BG968"/>
  <c r="BF968"/>
  <c r="T968"/>
  <c r="R968"/>
  <c r="P968"/>
  <c r="BI966"/>
  <c r="BH966"/>
  <c r="BG966"/>
  <c r="BF966"/>
  <c r="T966"/>
  <c r="R966"/>
  <c r="P966"/>
  <c r="BI963"/>
  <c r="BH963"/>
  <c r="BG963"/>
  <c r="BF963"/>
  <c r="T963"/>
  <c r="R963"/>
  <c r="P963"/>
  <c r="BI962"/>
  <c r="BH962"/>
  <c r="BG962"/>
  <c r="BF962"/>
  <c r="T962"/>
  <c r="R962"/>
  <c r="P962"/>
  <c r="BI961"/>
  <c r="BH961"/>
  <c r="BG961"/>
  <c r="BF961"/>
  <c r="T961"/>
  <c r="R961"/>
  <c r="P961"/>
  <c r="BI959"/>
  <c r="BH959"/>
  <c r="BG959"/>
  <c r="BF959"/>
  <c r="T959"/>
  <c r="R959"/>
  <c r="P959"/>
  <c r="BI957"/>
  <c r="BH957"/>
  <c r="BG957"/>
  <c r="BF957"/>
  <c r="T957"/>
  <c r="R957"/>
  <c r="P957"/>
  <c r="BI955"/>
  <c r="BH955"/>
  <c r="BG955"/>
  <c r="BF955"/>
  <c r="T955"/>
  <c r="R955"/>
  <c r="P955"/>
  <c r="BI953"/>
  <c r="BH953"/>
  <c r="BG953"/>
  <c r="BF953"/>
  <c r="T953"/>
  <c r="R953"/>
  <c r="P953"/>
  <c r="BI951"/>
  <c r="BH951"/>
  <c r="BG951"/>
  <c r="BF951"/>
  <c r="T951"/>
  <c r="R951"/>
  <c r="P951"/>
  <c r="BI949"/>
  <c r="BH949"/>
  <c r="BG949"/>
  <c r="BF949"/>
  <c r="T949"/>
  <c r="R949"/>
  <c r="P949"/>
  <c r="BI947"/>
  <c r="BH947"/>
  <c r="BG947"/>
  <c r="BF947"/>
  <c r="T947"/>
  <c r="R947"/>
  <c r="P947"/>
  <c r="BI945"/>
  <c r="BH945"/>
  <c r="BG945"/>
  <c r="BF945"/>
  <c r="T945"/>
  <c r="R945"/>
  <c r="P945"/>
  <c r="BI942"/>
  <c r="BH942"/>
  <c r="BG942"/>
  <c r="BF942"/>
  <c r="T942"/>
  <c r="R942"/>
  <c r="P942"/>
  <c r="BI940"/>
  <c r="BH940"/>
  <c r="BG940"/>
  <c r="BF940"/>
  <c r="T940"/>
  <c r="R940"/>
  <c r="P940"/>
  <c r="BI939"/>
  <c r="BH939"/>
  <c r="BG939"/>
  <c r="BF939"/>
  <c r="T939"/>
  <c r="R939"/>
  <c r="P939"/>
  <c r="BI937"/>
  <c r="BH937"/>
  <c r="BG937"/>
  <c r="BF937"/>
  <c r="T937"/>
  <c r="R937"/>
  <c r="P937"/>
  <c r="BI935"/>
  <c r="BH935"/>
  <c r="BG935"/>
  <c r="BF935"/>
  <c r="T935"/>
  <c r="R935"/>
  <c r="P935"/>
  <c r="BI934"/>
  <c r="BH934"/>
  <c r="BG934"/>
  <c r="BF934"/>
  <c r="T934"/>
  <c r="R934"/>
  <c r="P934"/>
  <c r="BI932"/>
  <c r="BH932"/>
  <c r="BG932"/>
  <c r="BF932"/>
  <c r="T932"/>
  <c r="R932"/>
  <c r="P932"/>
  <c r="BI931"/>
  <c r="BH931"/>
  <c r="BG931"/>
  <c r="BF931"/>
  <c r="T931"/>
  <c r="R931"/>
  <c r="P931"/>
  <c r="BI929"/>
  <c r="BH929"/>
  <c r="BG929"/>
  <c r="BF929"/>
  <c r="T929"/>
  <c r="R929"/>
  <c r="P929"/>
  <c r="BI927"/>
  <c r="BH927"/>
  <c r="BG927"/>
  <c r="BF927"/>
  <c r="T927"/>
  <c r="R927"/>
  <c r="P927"/>
  <c r="BI925"/>
  <c r="BH925"/>
  <c r="BG925"/>
  <c r="BF925"/>
  <c r="T925"/>
  <c r="R925"/>
  <c r="P925"/>
  <c r="BI923"/>
  <c r="BH923"/>
  <c r="BG923"/>
  <c r="BF923"/>
  <c r="T923"/>
  <c r="R923"/>
  <c r="P923"/>
  <c r="BI921"/>
  <c r="BH921"/>
  <c r="BG921"/>
  <c r="BF921"/>
  <c r="T921"/>
  <c r="R921"/>
  <c r="P921"/>
  <c r="BI919"/>
  <c r="BH919"/>
  <c r="BG919"/>
  <c r="BF919"/>
  <c r="T919"/>
  <c r="R919"/>
  <c r="P919"/>
  <c r="BI917"/>
  <c r="BH917"/>
  <c r="BG917"/>
  <c r="BF917"/>
  <c r="T917"/>
  <c r="R917"/>
  <c r="P917"/>
  <c r="BI914"/>
  <c r="BH914"/>
  <c r="BG914"/>
  <c r="BF914"/>
  <c r="T914"/>
  <c r="R914"/>
  <c r="P914"/>
  <c r="BI913"/>
  <c r="BH913"/>
  <c r="BG913"/>
  <c r="BF913"/>
  <c r="T913"/>
  <c r="R913"/>
  <c r="P913"/>
  <c r="BI911"/>
  <c r="BH911"/>
  <c r="BG911"/>
  <c r="BF911"/>
  <c r="T911"/>
  <c r="R911"/>
  <c r="P911"/>
  <c r="BI909"/>
  <c r="BH909"/>
  <c r="BG909"/>
  <c r="BF909"/>
  <c r="T909"/>
  <c r="R909"/>
  <c r="P909"/>
  <c r="BI907"/>
  <c r="BH907"/>
  <c r="BG907"/>
  <c r="BF907"/>
  <c r="T907"/>
  <c r="R907"/>
  <c r="P907"/>
  <c r="BI905"/>
  <c r="BH905"/>
  <c r="BG905"/>
  <c r="BF905"/>
  <c r="T905"/>
  <c r="R905"/>
  <c r="P905"/>
  <c r="BI904"/>
  <c r="BH904"/>
  <c r="BG904"/>
  <c r="BF904"/>
  <c r="T904"/>
  <c r="R904"/>
  <c r="P904"/>
  <c r="BI902"/>
  <c r="BH902"/>
  <c r="BG902"/>
  <c r="BF902"/>
  <c r="T902"/>
  <c r="R902"/>
  <c r="P902"/>
  <c r="BI901"/>
  <c r="BH901"/>
  <c r="BG901"/>
  <c r="BF901"/>
  <c r="T901"/>
  <c r="R901"/>
  <c r="P901"/>
  <c r="BI899"/>
  <c r="BH899"/>
  <c r="BG899"/>
  <c r="BF899"/>
  <c r="T899"/>
  <c r="R899"/>
  <c r="P899"/>
  <c r="BI897"/>
  <c r="BH897"/>
  <c r="BG897"/>
  <c r="BF897"/>
  <c r="T897"/>
  <c r="R897"/>
  <c r="P897"/>
  <c r="BI895"/>
  <c r="BH895"/>
  <c r="BG895"/>
  <c r="BF895"/>
  <c r="T895"/>
  <c r="R895"/>
  <c r="P895"/>
  <c r="BI892"/>
  <c r="BH892"/>
  <c r="BG892"/>
  <c r="BF892"/>
  <c r="T892"/>
  <c r="R892"/>
  <c r="P892"/>
  <c r="BI891"/>
  <c r="BH891"/>
  <c r="BG891"/>
  <c r="BF891"/>
  <c r="T891"/>
  <c r="R891"/>
  <c r="P891"/>
  <c r="BI890"/>
  <c r="BH890"/>
  <c r="BG890"/>
  <c r="BF890"/>
  <c r="T890"/>
  <c r="R890"/>
  <c r="P890"/>
  <c r="BI889"/>
  <c r="BH889"/>
  <c r="BG889"/>
  <c r="BF889"/>
  <c r="T889"/>
  <c r="R889"/>
  <c r="P889"/>
  <c r="BI888"/>
  <c r="BH888"/>
  <c r="BG888"/>
  <c r="BF888"/>
  <c r="T888"/>
  <c r="R888"/>
  <c r="P888"/>
  <c r="BI887"/>
  <c r="BH887"/>
  <c r="BG887"/>
  <c r="BF887"/>
  <c r="T887"/>
  <c r="R887"/>
  <c r="P887"/>
  <c r="BI885"/>
  <c r="BH885"/>
  <c r="BG885"/>
  <c r="BF885"/>
  <c r="T885"/>
  <c r="R885"/>
  <c r="P885"/>
  <c r="BI883"/>
  <c r="BH883"/>
  <c r="BG883"/>
  <c r="BF883"/>
  <c r="T883"/>
  <c r="R883"/>
  <c r="P883"/>
  <c r="BI882"/>
  <c r="BH882"/>
  <c r="BG882"/>
  <c r="BF882"/>
  <c r="T882"/>
  <c r="R882"/>
  <c r="P882"/>
  <c r="BI880"/>
  <c r="BH880"/>
  <c r="BG880"/>
  <c r="BF880"/>
  <c r="T880"/>
  <c r="R880"/>
  <c r="P880"/>
  <c r="BI879"/>
  <c r="BH879"/>
  <c r="BG879"/>
  <c r="BF879"/>
  <c r="T879"/>
  <c r="R879"/>
  <c r="P879"/>
  <c r="BI877"/>
  <c r="BH877"/>
  <c r="BG877"/>
  <c r="BF877"/>
  <c r="T877"/>
  <c r="R877"/>
  <c r="P877"/>
  <c r="BI876"/>
  <c r="BH876"/>
  <c r="BG876"/>
  <c r="BF876"/>
  <c r="T876"/>
  <c r="R876"/>
  <c r="P876"/>
  <c r="BI874"/>
  <c r="BH874"/>
  <c r="BG874"/>
  <c r="BF874"/>
  <c r="T874"/>
  <c r="R874"/>
  <c r="P874"/>
  <c r="BI873"/>
  <c r="BH873"/>
  <c r="BG873"/>
  <c r="BF873"/>
  <c r="T873"/>
  <c r="R873"/>
  <c r="P873"/>
  <c r="BI871"/>
  <c r="BH871"/>
  <c r="BG871"/>
  <c r="BF871"/>
  <c r="T871"/>
  <c r="R871"/>
  <c r="P871"/>
  <c r="BI869"/>
  <c r="BH869"/>
  <c r="BG869"/>
  <c r="BF869"/>
  <c r="T869"/>
  <c r="R869"/>
  <c r="P869"/>
  <c r="BI867"/>
  <c r="BH867"/>
  <c r="BG867"/>
  <c r="BF867"/>
  <c r="T867"/>
  <c r="R867"/>
  <c r="P867"/>
  <c r="BI866"/>
  <c r="BH866"/>
  <c r="BG866"/>
  <c r="BF866"/>
  <c r="T866"/>
  <c r="R866"/>
  <c r="P866"/>
  <c r="BI864"/>
  <c r="BH864"/>
  <c r="BG864"/>
  <c r="BF864"/>
  <c r="T864"/>
  <c r="R864"/>
  <c r="P864"/>
  <c r="BI863"/>
  <c r="BH863"/>
  <c r="BG863"/>
  <c r="BF863"/>
  <c r="T863"/>
  <c r="R863"/>
  <c r="P863"/>
  <c r="BI861"/>
  <c r="BH861"/>
  <c r="BG861"/>
  <c r="BF861"/>
  <c r="T861"/>
  <c r="R861"/>
  <c r="P861"/>
  <c r="BI860"/>
  <c r="BH860"/>
  <c r="BG860"/>
  <c r="BF860"/>
  <c r="T860"/>
  <c r="R860"/>
  <c r="P860"/>
  <c r="BI858"/>
  <c r="BH858"/>
  <c r="BG858"/>
  <c r="BF858"/>
  <c r="T858"/>
  <c r="R858"/>
  <c r="P858"/>
  <c r="BI856"/>
  <c r="BH856"/>
  <c r="BG856"/>
  <c r="BF856"/>
  <c r="T856"/>
  <c r="R856"/>
  <c r="P856"/>
  <c r="BI854"/>
  <c r="BH854"/>
  <c r="BG854"/>
  <c r="BF854"/>
  <c r="T854"/>
  <c r="R854"/>
  <c r="P854"/>
  <c r="BI853"/>
  <c r="BH853"/>
  <c r="BG853"/>
  <c r="BF853"/>
  <c r="T853"/>
  <c r="R853"/>
  <c r="P853"/>
  <c r="BI851"/>
  <c r="BH851"/>
  <c r="BG851"/>
  <c r="BF851"/>
  <c r="T851"/>
  <c r="R851"/>
  <c r="P851"/>
  <c r="BI850"/>
  <c r="BH850"/>
  <c r="BG850"/>
  <c r="BF850"/>
  <c r="T850"/>
  <c r="R850"/>
  <c r="P850"/>
  <c r="BI848"/>
  <c r="BH848"/>
  <c r="BG848"/>
  <c r="BF848"/>
  <c r="T848"/>
  <c r="R848"/>
  <c r="P848"/>
  <c r="BI847"/>
  <c r="BH847"/>
  <c r="BG847"/>
  <c r="BF847"/>
  <c r="T847"/>
  <c r="R847"/>
  <c r="P847"/>
  <c r="BI846"/>
  <c r="BH846"/>
  <c r="BG846"/>
  <c r="BF846"/>
  <c r="T846"/>
  <c r="R846"/>
  <c r="P846"/>
  <c r="BI844"/>
  <c r="BH844"/>
  <c r="BG844"/>
  <c r="BF844"/>
  <c r="T844"/>
  <c r="R844"/>
  <c r="P844"/>
  <c r="BI843"/>
  <c r="BH843"/>
  <c r="BG843"/>
  <c r="BF843"/>
  <c r="T843"/>
  <c r="R843"/>
  <c r="P843"/>
  <c r="BI841"/>
  <c r="BH841"/>
  <c r="BG841"/>
  <c r="BF841"/>
  <c r="T841"/>
  <c r="R841"/>
  <c r="P841"/>
  <c r="BI839"/>
  <c r="BH839"/>
  <c r="BG839"/>
  <c r="BF839"/>
  <c r="T839"/>
  <c r="R839"/>
  <c r="P839"/>
  <c r="BI838"/>
  <c r="BH838"/>
  <c r="BG838"/>
  <c r="BF838"/>
  <c r="T838"/>
  <c r="R838"/>
  <c r="P838"/>
  <c r="BI837"/>
  <c r="BH837"/>
  <c r="BG837"/>
  <c r="BF837"/>
  <c r="T837"/>
  <c r="R837"/>
  <c r="P837"/>
  <c r="BI835"/>
  <c r="BH835"/>
  <c r="BG835"/>
  <c r="BF835"/>
  <c r="T835"/>
  <c r="R835"/>
  <c r="P835"/>
  <c r="BI834"/>
  <c r="BH834"/>
  <c r="BG834"/>
  <c r="BF834"/>
  <c r="T834"/>
  <c r="R834"/>
  <c r="P834"/>
  <c r="BI832"/>
  <c r="BH832"/>
  <c r="BG832"/>
  <c r="BF832"/>
  <c r="T832"/>
  <c r="R832"/>
  <c r="P832"/>
  <c r="BI830"/>
  <c r="BH830"/>
  <c r="BG830"/>
  <c r="BF830"/>
  <c r="T830"/>
  <c r="R830"/>
  <c r="P830"/>
  <c r="BI829"/>
  <c r="BH829"/>
  <c r="BG829"/>
  <c r="BF829"/>
  <c r="T829"/>
  <c r="R829"/>
  <c r="P829"/>
  <c r="BI827"/>
  <c r="BH827"/>
  <c r="BG827"/>
  <c r="BF827"/>
  <c r="T827"/>
  <c r="R827"/>
  <c r="P827"/>
  <c r="BI826"/>
  <c r="BH826"/>
  <c r="BG826"/>
  <c r="BF826"/>
  <c r="T826"/>
  <c r="R826"/>
  <c r="P826"/>
  <c r="BI824"/>
  <c r="BH824"/>
  <c r="BG824"/>
  <c r="BF824"/>
  <c r="T824"/>
  <c r="R824"/>
  <c r="P824"/>
  <c r="BI823"/>
  <c r="BH823"/>
  <c r="BG823"/>
  <c r="BF823"/>
  <c r="T823"/>
  <c r="R823"/>
  <c r="P823"/>
  <c r="BI822"/>
  <c r="BH822"/>
  <c r="BG822"/>
  <c r="BF822"/>
  <c r="T822"/>
  <c r="R822"/>
  <c r="P822"/>
  <c r="BI821"/>
  <c r="BH821"/>
  <c r="BG821"/>
  <c r="BF821"/>
  <c r="T821"/>
  <c r="R821"/>
  <c r="P821"/>
  <c r="BI819"/>
  <c r="BH819"/>
  <c r="BG819"/>
  <c r="BF819"/>
  <c r="T819"/>
  <c r="R819"/>
  <c r="P819"/>
  <c r="BI818"/>
  <c r="BH818"/>
  <c r="BG818"/>
  <c r="BF818"/>
  <c r="T818"/>
  <c r="R818"/>
  <c r="P818"/>
  <c r="BI816"/>
  <c r="BH816"/>
  <c r="BG816"/>
  <c r="BF816"/>
  <c r="T816"/>
  <c r="R816"/>
  <c r="P816"/>
  <c r="BI815"/>
  <c r="BH815"/>
  <c r="BG815"/>
  <c r="BF815"/>
  <c r="T815"/>
  <c r="R815"/>
  <c r="P815"/>
  <c r="BI813"/>
  <c r="BH813"/>
  <c r="BG813"/>
  <c r="BF813"/>
  <c r="T813"/>
  <c r="R813"/>
  <c r="P813"/>
  <c r="BI812"/>
  <c r="BH812"/>
  <c r="BG812"/>
  <c r="BF812"/>
  <c r="T812"/>
  <c r="R812"/>
  <c r="P812"/>
  <c r="BI810"/>
  <c r="BH810"/>
  <c r="BG810"/>
  <c r="BF810"/>
  <c r="T810"/>
  <c r="R810"/>
  <c r="P810"/>
  <c r="BI809"/>
  <c r="BH809"/>
  <c r="BG809"/>
  <c r="BF809"/>
  <c r="T809"/>
  <c r="R809"/>
  <c r="P809"/>
  <c r="BI807"/>
  <c r="BH807"/>
  <c r="BG807"/>
  <c r="BF807"/>
  <c r="T807"/>
  <c r="R807"/>
  <c r="P807"/>
  <c r="BI806"/>
  <c r="BH806"/>
  <c r="BG806"/>
  <c r="BF806"/>
  <c r="T806"/>
  <c r="R806"/>
  <c r="P806"/>
  <c r="BI804"/>
  <c r="BH804"/>
  <c r="BG804"/>
  <c r="BF804"/>
  <c r="T804"/>
  <c r="R804"/>
  <c r="P804"/>
  <c r="BI803"/>
  <c r="BH803"/>
  <c r="BG803"/>
  <c r="BF803"/>
  <c r="T803"/>
  <c r="R803"/>
  <c r="P803"/>
  <c r="BI802"/>
  <c r="BH802"/>
  <c r="BG802"/>
  <c r="BF802"/>
  <c r="T802"/>
  <c r="R802"/>
  <c r="P802"/>
  <c r="BI801"/>
  <c r="BH801"/>
  <c r="BG801"/>
  <c r="BF801"/>
  <c r="T801"/>
  <c r="R801"/>
  <c r="P801"/>
  <c r="BI799"/>
  <c r="BH799"/>
  <c r="BG799"/>
  <c r="BF799"/>
  <c r="T799"/>
  <c r="R799"/>
  <c r="P799"/>
  <c r="BI798"/>
  <c r="BH798"/>
  <c r="BG798"/>
  <c r="BF798"/>
  <c r="T798"/>
  <c r="R798"/>
  <c r="P798"/>
  <c r="BI797"/>
  <c r="BH797"/>
  <c r="BG797"/>
  <c r="BF797"/>
  <c r="T797"/>
  <c r="R797"/>
  <c r="P797"/>
  <c r="BI795"/>
  <c r="BH795"/>
  <c r="BG795"/>
  <c r="BF795"/>
  <c r="T795"/>
  <c r="R795"/>
  <c r="P795"/>
  <c r="BI794"/>
  <c r="BH794"/>
  <c r="BG794"/>
  <c r="BF794"/>
  <c r="T794"/>
  <c r="R794"/>
  <c r="P794"/>
  <c r="BI793"/>
  <c r="BH793"/>
  <c r="BG793"/>
  <c r="BF793"/>
  <c r="T793"/>
  <c r="R793"/>
  <c r="P793"/>
  <c r="BI792"/>
  <c r="BH792"/>
  <c r="BG792"/>
  <c r="BF792"/>
  <c r="T792"/>
  <c r="R792"/>
  <c r="P792"/>
  <c r="BI790"/>
  <c r="BH790"/>
  <c r="BG790"/>
  <c r="BF790"/>
  <c r="T790"/>
  <c r="R790"/>
  <c r="P790"/>
  <c r="BI789"/>
  <c r="BH789"/>
  <c r="BG789"/>
  <c r="BF789"/>
  <c r="T789"/>
  <c r="R789"/>
  <c r="P789"/>
  <c r="BI788"/>
  <c r="BH788"/>
  <c r="BG788"/>
  <c r="BF788"/>
  <c r="T788"/>
  <c r="R788"/>
  <c r="P788"/>
  <c r="BI787"/>
  <c r="BH787"/>
  <c r="BG787"/>
  <c r="BF787"/>
  <c r="T787"/>
  <c r="R787"/>
  <c r="P787"/>
  <c r="BI785"/>
  <c r="BH785"/>
  <c r="BG785"/>
  <c r="BF785"/>
  <c r="T785"/>
  <c r="R785"/>
  <c r="P785"/>
  <c r="BI784"/>
  <c r="BH784"/>
  <c r="BG784"/>
  <c r="BF784"/>
  <c r="T784"/>
  <c r="R784"/>
  <c r="P784"/>
  <c r="BI783"/>
  <c r="BH783"/>
  <c r="BG783"/>
  <c r="BF783"/>
  <c r="T783"/>
  <c r="R783"/>
  <c r="P783"/>
  <c r="BI782"/>
  <c r="BH782"/>
  <c r="BG782"/>
  <c r="BF782"/>
  <c r="T782"/>
  <c r="R782"/>
  <c r="P782"/>
  <c r="BI780"/>
  <c r="BH780"/>
  <c r="BG780"/>
  <c r="BF780"/>
  <c r="T780"/>
  <c r="R780"/>
  <c r="P780"/>
  <c r="BI778"/>
  <c r="BH778"/>
  <c r="BG778"/>
  <c r="BF778"/>
  <c r="T778"/>
  <c r="R778"/>
  <c r="P778"/>
  <c r="BI777"/>
  <c r="BH777"/>
  <c r="BG777"/>
  <c r="BF777"/>
  <c r="T777"/>
  <c r="R777"/>
  <c r="P777"/>
  <c r="BI776"/>
  <c r="BH776"/>
  <c r="BG776"/>
  <c r="BF776"/>
  <c r="T776"/>
  <c r="R776"/>
  <c r="P776"/>
  <c r="BI775"/>
  <c r="BH775"/>
  <c r="BG775"/>
  <c r="BF775"/>
  <c r="T775"/>
  <c r="R775"/>
  <c r="P775"/>
  <c r="BI774"/>
  <c r="BH774"/>
  <c r="BG774"/>
  <c r="BF774"/>
  <c r="T774"/>
  <c r="R774"/>
  <c r="P774"/>
  <c r="BI773"/>
  <c r="BH773"/>
  <c r="BG773"/>
  <c r="BF773"/>
  <c r="T773"/>
  <c r="R773"/>
  <c r="P773"/>
  <c r="BI771"/>
  <c r="BH771"/>
  <c r="BG771"/>
  <c r="BF771"/>
  <c r="T771"/>
  <c r="R771"/>
  <c r="P771"/>
  <c r="BI768"/>
  <c r="BH768"/>
  <c r="BG768"/>
  <c r="BF768"/>
  <c r="T768"/>
  <c r="R768"/>
  <c r="P768"/>
  <c r="BI767"/>
  <c r="BH767"/>
  <c r="BG767"/>
  <c r="BF767"/>
  <c r="T767"/>
  <c r="R767"/>
  <c r="P767"/>
  <c r="BI765"/>
  <c r="BH765"/>
  <c r="BG765"/>
  <c r="BF765"/>
  <c r="T765"/>
  <c r="R765"/>
  <c r="P765"/>
  <c r="BI763"/>
  <c r="BH763"/>
  <c r="BG763"/>
  <c r="BF763"/>
  <c r="T763"/>
  <c r="R763"/>
  <c r="P763"/>
  <c r="BI761"/>
  <c r="BH761"/>
  <c r="BG761"/>
  <c r="BF761"/>
  <c r="T761"/>
  <c r="R761"/>
  <c r="P761"/>
  <c r="BI759"/>
  <c r="BH759"/>
  <c r="BG759"/>
  <c r="BF759"/>
  <c r="T759"/>
  <c r="R759"/>
  <c r="P759"/>
  <c r="BI757"/>
  <c r="BH757"/>
  <c r="BG757"/>
  <c r="BF757"/>
  <c r="T757"/>
  <c r="R757"/>
  <c r="P757"/>
  <c r="BI755"/>
  <c r="BH755"/>
  <c r="BG755"/>
  <c r="BF755"/>
  <c r="T755"/>
  <c r="R755"/>
  <c r="P755"/>
  <c r="BI752"/>
  <c r="BH752"/>
  <c r="BG752"/>
  <c r="BF752"/>
  <c r="T752"/>
  <c r="R752"/>
  <c r="P752"/>
  <c r="BI749"/>
  <c r="BH749"/>
  <c r="BG749"/>
  <c r="BF749"/>
  <c r="T749"/>
  <c r="R749"/>
  <c r="P749"/>
  <c r="BI747"/>
  <c r="BH747"/>
  <c r="BG747"/>
  <c r="BF747"/>
  <c r="T747"/>
  <c r="R747"/>
  <c r="P747"/>
  <c r="BI745"/>
  <c r="BH745"/>
  <c r="BG745"/>
  <c r="BF745"/>
  <c r="T745"/>
  <c r="R745"/>
  <c r="P745"/>
  <c r="BI742"/>
  <c r="BH742"/>
  <c r="BG742"/>
  <c r="BF742"/>
  <c r="T742"/>
  <c r="R742"/>
  <c r="P742"/>
  <c r="BI740"/>
  <c r="BH740"/>
  <c r="BG740"/>
  <c r="BF740"/>
  <c r="T740"/>
  <c r="R740"/>
  <c r="P740"/>
  <c r="BI738"/>
  <c r="BH738"/>
  <c r="BG738"/>
  <c r="BF738"/>
  <c r="T738"/>
  <c r="R738"/>
  <c r="P738"/>
  <c r="BI736"/>
  <c r="BH736"/>
  <c r="BG736"/>
  <c r="BF736"/>
  <c r="T736"/>
  <c r="R736"/>
  <c r="P736"/>
  <c r="BI734"/>
  <c r="BH734"/>
  <c r="BG734"/>
  <c r="BF734"/>
  <c r="T734"/>
  <c r="R734"/>
  <c r="P734"/>
  <c r="BI732"/>
  <c r="BH732"/>
  <c r="BG732"/>
  <c r="BF732"/>
  <c r="T732"/>
  <c r="R732"/>
  <c r="P732"/>
  <c r="BI729"/>
  <c r="BH729"/>
  <c r="BG729"/>
  <c r="BF729"/>
  <c r="T729"/>
  <c r="R729"/>
  <c r="P729"/>
  <c r="BI728"/>
  <c r="BH728"/>
  <c r="BG728"/>
  <c r="BF728"/>
  <c r="T728"/>
  <c r="R728"/>
  <c r="P728"/>
  <c r="BI726"/>
  <c r="BH726"/>
  <c r="BG726"/>
  <c r="BF726"/>
  <c r="T726"/>
  <c r="R726"/>
  <c r="P726"/>
  <c r="BI724"/>
  <c r="BH724"/>
  <c r="BG724"/>
  <c r="BF724"/>
  <c r="T724"/>
  <c r="R724"/>
  <c r="P724"/>
  <c r="BI722"/>
  <c r="BH722"/>
  <c r="BG722"/>
  <c r="BF722"/>
  <c r="T722"/>
  <c r="R722"/>
  <c r="P722"/>
  <c r="BI720"/>
  <c r="BH720"/>
  <c r="BG720"/>
  <c r="BF720"/>
  <c r="T720"/>
  <c r="R720"/>
  <c r="P720"/>
  <c r="BI718"/>
  <c r="BH718"/>
  <c r="BG718"/>
  <c r="BF718"/>
  <c r="T718"/>
  <c r="R718"/>
  <c r="P718"/>
  <c r="BI716"/>
  <c r="BH716"/>
  <c r="BG716"/>
  <c r="BF716"/>
  <c r="T716"/>
  <c r="R716"/>
  <c r="P716"/>
  <c r="BI714"/>
  <c r="BH714"/>
  <c r="BG714"/>
  <c r="BF714"/>
  <c r="T714"/>
  <c r="R714"/>
  <c r="P714"/>
  <c r="BI712"/>
  <c r="BH712"/>
  <c r="BG712"/>
  <c r="BF712"/>
  <c r="T712"/>
  <c r="R712"/>
  <c r="P712"/>
  <c r="BI709"/>
  <c r="BH709"/>
  <c r="BG709"/>
  <c r="BF709"/>
  <c r="T709"/>
  <c r="R709"/>
  <c r="P709"/>
  <c r="BI707"/>
  <c r="BH707"/>
  <c r="BG707"/>
  <c r="BF707"/>
  <c r="T707"/>
  <c r="R707"/>
  <c r="P707"/>
  <c r="BI705"/>
  <c r="BH705"/>
  <c r="BG705"/>
  <c r="BF705"/>
  <c r="T705"/>
  <c r="R705"/>
  <c r="P705"/>
  <c r="BI704"/>
  <c r="BH704"/>
  <c r="BG704"/>
  <c r="BF704"/>
  <c r="T704"/>
  <c r="R704"/>
  <c r="P704"/>
  <c r="BI702"/>
  <c r="BH702"/>
  <c r="BG702"/>
  <c r="BF702"/>
  <c r="T702"/>
  <c r="R702"/>
  <c r="P702"/>
  <c r="BI701"/>
  <c r="BH701"/>
  <c r="BG701"/>
  <c r="BF701"/>
  <c r="T701"/>
  <c r="R701"/>
  <c r="P701"/>
  <c r="BI700"/>
  <c r="BH700"/>
  <c r="BG700"/>
  <c r="BF700"/>
  <c r="T700"/>
  <c r="R700"/>
  <c r="P700"/>
  <c r="BI697"/>
  <c r="BH697"/>
  <c r="BG697"/>
  <c r="BF697"/>
  <c r="T697"/>
  <c r="R697"/>
  <c r="P697"/>
  <c r="BI695"/>
  <c r="BH695"/>
  <c r="BG695"/>
  <c r="BF695"/>
  <c r="T695"/>
  <c r="R695"/>
  <c r="P695"/>
  <c r="BI693"/>
  <c r="BH693"/>
  <c r="BG693"/>
  <c r="BF693"/>
  <c r="T693"/>
  <c r="R693"/>
  <c r="P693"/>
  <c r="BI691"/>
  <c r="BH691"/>
  <c r="BG691"/>
  <c r="BF691"/>
  <c r="T691"/>
  <c r="R691"/>
  <c r="P691"/>
  <c r="BI689"/>
  <c r="BH689"/>
  <c r="BG689"/>
  <c r="BF689"/>
  <c r="T689"/>
  <c r="R689"/>
  <c r="P689"/>
  <c r="BI687"/>
  <c r="BH687"/>
  <c r="BG687"/>
  <c r="BF687"/>
  <c r="T687"/>
  <c r="R687"/>
  <c r="P687"/>
  <c r="BI685"/>
  <c r="BH685"/>
  <c r="BG685"/>
  <c r="BF685"/>
  <c r="T685"/>
  <c r="R685"/>
  <c r="P685"/>
  <c r="BI683"/>
  <c r="BH683"/>
  <c r="BG683"/>
  <c r="BF683"/>
  <c r="T683"/>
  <c r="R683"/>
  <c r="P683"/>
  <c r="BI680"/>
  <c r="BH680"/>
  <c r="BG680"/>
  <c r="BF680"/>
  <c r="T680"/>
  <c r="R680"/>
  <c r="P680"/>
  <c r="BI678"/>
  <c r="BH678"/>
  <c r="BG678"/>
  <c r="BF678"/>
  <c r="T678"/>
  <c r="R678"/>
  <c r="P678"/>
  <c r="BI675"/>
  <c r="BH675"/>
  <c r="BG675"/>
  <c r="BF675"/>
  <c r="T675"/>
  <c r="R675"/>
  <c r="P675"/>
  <c r="BI673"/>
  <c r="BH673"/>
  <c r="BG673"/>
  <c r="BF673"/>
  <c r="T673"/>
  <c r="R673"/>
  <c r="P673"/>
  <c r="BI671"/>
  <c r="BH671"/>
  <c r="BG671"/>
  <c r="BF671"/>
  <c r="T671"/>
  <c r="R671"/>
  <c r="P671"/>
  <c r="BI669"/>
  <c r="BH669"/>
  <c r="BG669"/>
  <c r="BF669"/>
  <c r="T669"/>
  <c r="R669"/>
  <c r="P669"/>
  <c r="BI668"/>
  <c r="BH668"/>
  <c r="BG668"/>
  <c r="BF668"/>
  <c r="T668"/>
  <c r="R668"/>
  <c r="P668"/>
  <c r="BI666"/>
  <c r="BH666"/>
  <c r="BG666"/>
  <c r="BF666"/>
  <c r="T666"/>
  <c r="R666"/>
  <c r="P666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58"/>
  <c r="BH658"/>
  <c r="BG658"/>
  <c r="BF658"/>
  <c r="T658"/>
  <c r="R658"/>
  <c r="P658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52"/>
  <c r="BH652"/>
  <c r="BG652"/>
  <c r="BF652"/>
  <c r="T652"/>
  <c r="R652"/>
  <c r="P652"/>
  <c r="BI651"/>
  <c r="BH651"/>
  <c r="BG651"/>
  <c r="BF651"/>
  <c r="T651"/>
  <c r="R651"/>
  <c r="P651"/>
  <c r="BI650"/>
  <c r="BH650"/>
  <c r="BG650"/>
  <c r="BF650"/>
  <c r="T650"/>
  <c r="R650"/>
  <c r="P650"/>
  <c r="BI648"/>
  <c r="BH648"/>
  <c r="BG648"/>
  <c r="BF648"/>
  <c r="T648"/>
  <c r="R648"/>
  <c r="P648"/>
  <c r="BI646"/>
  <c r="BH646"/>
  <c r="BG646"/>
  <c r="BF646"/>
  <c r="T646"/>
  <c r="R646"/>
  <c r="P646"/>
  <c r="BI644"/>
  <c r="BH644"/>
  <c r="BG644"/>
  <c r="BF644"/>
  <c r="T644"/>
  <c r="R644"/>
  <c r="P644"/>
  <c r="BI641"/>
  <c r="BH641"/>
  <c r="BG641"/>
  <c r="BF641"/>
  <c r="T641"/>
  <c r="R641"/>
  <c r="P641"/>
  <c r="BI639"/>
  <c r="BH639"/>
  <c r="BG639"/>
  <c r="BF639"/>
  <c r="T639"/>
  <c r="R639"/>
  <c r="P639"/>
  <c r="BI636"/>
  <c r="BH636"/>
  <c r="BG636"/>
  <c r="BF636"/>
  <c r="T636"/>
  <c r="R636"/>
  <c r="P636"/>
  <c r="BI634"/>
  <c r="BH634"/>
  <c r="BG634"/>
  <c r="BF634"/>
  <c r="T634"/>
  <c r="R634"/>
  <c r="P634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3"/>
  <c r="BH623"/>
  <c r="BG623"/>
  <c r="BF623"/>
  <c r="T623"/>
  <c r="R623"/>
  <c r="P623"/>
  <c r="BI621"/>
  <c r="BH621"/>
  <c r="BG621"/>
  <c r="BF621"/>
  <c r="T621"/>
  <c r="R621"/>
  <c r="P621"/>
  <c r="BI620"/>
  <c r="BH620"/>
  <c r="BG620"/>
  <c r="BF620"/>
  <c r="T620"/>
  <c r="R620"/>
  <c r="P620"/>
  <c r="BI618"/>
  <c r="BH618"/>
  <c r="BG618"/>
  <c r="BF618"/>
  <c r="T618"/>
  <c r="R618"/>
  <c r="P618"/>
  <c r="BI616"/>
  <c r="BH616"/>
  <c r="BG616"/>
  <c r="BF616"/>
  <c r="T616"/>
  <c r="R616"/>
  <c r="P616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6"/>
  <c r="BH606"/>
  <c r="BG606"/>
  <c r="BF606"/>
  <c r="T606"/>
  <c r="R606"/>
  <c r="P606"/>
  <c r="BI603"/>
  <c r="BH603"/>
  <c r="BG603"/>
  <c r="BF603"/>
  <c r="T603"/>
  <c r="R603"/>
  <c r="P603"/>
  <c r="BI602"/>
  <c r="BH602"/>
  <c r="BG602"/>
  <c r="BF602"/>
  <c r="T602"/>
  <c r="R602"/>
  <c r="P602"/>
  <c r="BI600"/>
  <c r="BH600"/>
  <c r="BG600"/>
  <c r="BF600"/>
  <c r="T600"/>
  <c r="R600"/>
  <c r="P600"/>
  <c r="BI597"/>
  <c r="BH597"/>
  <c r="BG597"/>
  <c r="BF597"/>
  <c r="T597"/>
  <c r="R597"/>
  <c r="P597"/>
  <c r="BI596"/>
  <c r="BH596"/>
  <c r="BG596"/>
  <c r="BF596"/>
  <c r="T596"/>
  <c r="R596"/>
  <c r="P596"/>
  <c r="BI594"/>
  <c r="BH594"/>
  <c r="BG594"/>
  <c r="BF594"/>
  <c r="T594"/>
  <c r="R594"/>
  <c r="P594"/>
  <c r="BI592"/>
  <c r="BH592"/>
  <c r="BG592"/>
  <c r="BF592"/>
  <c r="T592"/>
  <c r="R592"/>
  <c r="P592"/>
  <c r="BI590"/>
  <c r="BH590"/>
  <c r="BG590"/>
  <c r="BF590"/>
  <c r="T590"/>
  <c r="R590"/>
  <c r="P590"/>
  <c r="BI588"/>
  <c r="BH588"/>
  <c r="BG588"/>
  <c r="BF588"/>
  <c r="T588"/>
  <c r="R588"/>
  <c r="P588"/>
  <c r="BI587"/>
  <c r="BH587"/>
  <c r="BG587"/>
  <c r="BF587"/>
  <c r="T587"/>
  <c r="R587"/>
  <c r="P587"/>
  <c r="BI586"/>
  <c r="BH586"/>
  <c r="BG586"/>
  <c r="BF586"/>
  <c r="T586"/>
  <c r="R586"/>
  <c r="P586"/>
  <c r="BI584"/>
  <c r="BH584"/>
  <c r="BG584"/>
  <c r="BF584"/>
  <c r="T584"/>
  <c r="R584"/>
  <c r="P584"/>
  <c r="BI582"/>
  <c r="BH582"/>
  <c r="BG582"/>
  <c r="BF582"/>
  <c r="T582"/>
  <c r="R582"/>
  <c r="P582"/>
  <c r="BI581"/>
  <c r="BH581"/>
  <c r="BG581"/>
  <c r="BF581"/>
  <c r="T581"/>
  <c r="R581"/>
  <c r="P581"/>
  <c r="BI579"/>
  <c r="BH579"/>
  <c r="BG579"/>
  <c r="BF579"/>
  <c r="T579"/>
  <c r="R579"/>
  <c r="P579"/>
  <c r="BI577"/>
  <c r="BH577"/>
  <c r="BG577"/>
  <c r="BF577"/>
  <c r="T577"/>
  <c r="R577"/>
  <c r="P577"/>
  <c r="BI574"/>
  <c r="BH574"/>
  <c r="BG574"/>
  <c r="BF574"/>
  <c r="T574"/>
  <c r="R574"/>
  <c r="P574"/>
  <c r="BI572"/>
  <c r="BH572"/>
  <c r="BG572"/>
  <c r="BF572"/>
  <c r="T572"/>
  <c r="R572"/>
  <c r="P572"/>
  <c r="BI568"/>
  <c r="BH568"/>
  <c r="BG568"/>
  <c r="BF568"/>
  <c r="T568"/>
  <c r="T567"/>
  <c r="R568"/>
  <c r="R567"/>
  <c r="P568"/>
  <c r="P567"/>
  <c r="BI565"/>
  <c r="BH565"/>
  <c r="BG565"/>
  <c r="BF565"/>
  <c r="T565"/>
  <c r="R565"/>
  <c r="P565"/>
  <c r="BI563"/>
  <c r="BH563"/>
  <c r="BG563"/>
  <c r="BF563"/>
  <c r="T563"/>
  <c r="R563"/>
  <c r="P563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5"/>
  <c r="BH545"/>
  <c r="BG545"/>
  <c r="BF545"/>
  <c r="T545"/>
  <c r="R545"/>
  <c r="P545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4"/>
  <c r="BH534"/>
  <c r="BG534"/>
  <c r="BF534"/>
  <c r="T534"/>
  <c r="R534"/>
  <c r="P534"/>
  <c r="BI532"/>
  <c r="BH532"/>
  <c r="BG532"/>
  <c r="BF532"/>
  <c r="T532"/>
  <c r="R532"/>
  <c r="P532"/>
  <c r="BI529"/>
  <c r="BH529"/>
  <c r="BG529"/>
  <c r="BF529"/>
  <c r="T529"/>
  <c r="R529"/>
  <c r="P529"/>
  <c r="BI527"/>
  <c r="BH527"/>
  <c r="BG527"/>
  <c r="BF527"/>
  <c r="T527"/>
  <c r="R527"/>
  <c r="P527"/>
  <c r="BI526"/>
  <c r="BH526"/>
  <c r="BG526"/>
  <c r="BF526"/>
  <c r="T526"/>
  <c r="R526"/>
  <c r="P526"/>
  <c r="BI525"/>
  <c r="BH525"/>
  <c r="BG525"/>
  <c r="BF525"/>
  <c r="T525"/>
  <c r="R525"/>
  <c r="P525"/>
  <c r="BI523"/>
  <c r="BH523"/>
  <c r="BG523"/>
  <c r="BF523"/>
  <c r="T523"/>
  <c r="R523"/>
  <c r="P523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11"/>
  <c r="BH511"/>
  <c r="BG511"/>
  <c r="BF511"/>
  <c r="T511"/>
  <c r="R511"/>
  <c r="P511"/>
  <c r="BI510"/>
  <c r="BH510"/>
  <c r="BG510"/>
  <c r="BF510"/>
  <c r="T510"/>
  <c r="R510"/>
  <c r="P510"/>
  <c r="BI509"/>
  <c r="BH509"/>
  <c r="BG509"/>
  <c r="BF509"/>
  <c r="T509"/>
  <c r="R509"/>
  <c r="P509"/>
  <c r="BI507"/>
  <c r="BH507"/>
  <c r="BG507"/>
  <c r="BF507"/>
  <c r="T507"/>
  <c r="R507"/>
  <c r="P507"/>
  <c r="BI506"/>
  <c r="BH506"/>
  <c r="BG506"/>
  <c r="BF506"/>
  <c r="T506"/>
  <c r="R506"/>
  <c r="P506"/>
  <c r="BI505"/>
  <c r="BH505"/>
  <c r="BG505"/>
  <c r="BF505"/>
  <c r="T505"/>
  <c r="R505"/>
  <c r="P505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0"/>
  <c r="BH450"/>
  <c r="BG450"/>
  <c r="BF450"/>
  <c r="T450"/>
  <c r="R450"/>
  <c r="P450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5"/>
  <c r="BH425"/>
  <c r="BG425"/>
  <c r="BF425"/>
  <c r="T425"/>
  <c r="R425"/>
  <c r="P425"/>
  <c r="BI424"/>
  <c r="BH424"/>
  <c r="BG424"/>
  <c r="BF424"/>
  <c r="T424"/>
  <c r="R424"/>
  <c r="P424"/>
  <c r="BI422"/>
  <c r="BH422"/>
  <c r="BG422"/>
  <c r="BF422"/>
  <c r="T422"/>
  <c r="R422"/>
  <c r="P422"/>
  <c r="BI419"/>
  <c r="BH419"/>
  <c r="BG419"/>
  <c r="BF419"/>
  <c r="T419"/>
  <c r="R419"/>
  <c r="P419"/>
  <c r="BI417"/>
  <c r="BH417"/>
  <c r="BG417"/>
  <c r="BF417"/>
  <c r="T417"/>
  <c r="R417"/>
  <c r="P417"/>
  <c r="BI413"/>
  <c r="BH413"/>
  <c r="BG413"/>
  <c r="BF413"/>
  <c r="T413"/>
  <c r="R413"/>
  <c r="P413"/>
  <c r="BI411"/>
  <c r="BH411"/>
  <c r="BG411"/>
  <c r="BF411"/>
  <c r="T411"/>
  <c r="R411"/>
  <c r="P411"/>
  <c r="BI408"/>
  <c r="BH408"/>
  <c r="BG408"/>
  <c r="BF408"/>
  <c r="T408"/>
  <c r="T407"/>
  <c r="R408"/>
  <c r="R407"/>
  <c r="P408"/>
  <c r="P407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F151"/>
  <c r="E149"/>
  <c r="F52"/>
  <c r="E50"/>
  <c r="J24"/>
  <c r="E24"/>
  <c r="J55"/>
  <c r="J23"/>
  <c r="J21"/>
  <c r="E21"/>
  <c r="J54"/>
  <c r="J20"/>
  <c r="J18"/>
  <c r="E18"/>
  <c r="F154"/>
  <c r="J17"/>
  <c r="J15"/>
  <c r="E15"/>
  <c r="F54"/>
  <c r="J14"/>
  <c r="J12"/>
  <c r="J151"/>
  <c r="E7"/>
  <c r="E147"/>
  <c i="1" r="L50"/>
  <c r="AM50"/>
  <c r="AM49"/>
  <c r="L49"/>
  <c r="AM47"/>
  <c r="L47"/>
  <c r="L45"/>
  <c r="L44"/>
  <c i="2" r="J586"/>
  <c r="J257"/>
  <c r="J714"/>
  <c r="BK360"/>
  <c r="BK957"/>
  <c r="BK634"/>
  <c r="J332"/>
  <c r="BK932"/>
  <c r="J704"/>
  <c r="J471"/>
  <c r="J290"/>
  <c r="J1030"/>
  <c r="J728"/>
  <c r="J574"/>
  <c r="BK171"/>
  <c r="J882"/>
  <c r="BK797"/>
  <c r="J507"/>
  <c r="J294"/>
  <c r="J792"/>
  <c r="J285"/>
  <c r="J923"/>
  <c r="BK548"/>
  <c r="J312"/>
  <c i="3" r="BK116"/>
  <c r="J110"/>
  <c r="BK104"/>
  <c i="4" r="BK125"/>
  <c i="5" r="BK188"/>
  <c r="J162"/>
  <c r="J292"/>
  <c r="BK310"/>
  <c i="6" r="BK93"/>
  <c i="7" r="J284"/>
  <c r="BK139"/>
  <c r="J209"/>
  <c r="BK327"/>
  <c r="BK266"/>
  <c r="J349"/>
  <c r="BK268"/>
  <c r="J383"/>
  <c r="BK248"/>
  <c r="J299"/>
  <c r="BK310"/>
  <c r="J274"/>
  <c i="8" r="J110"/>
  <c i="9" r="BK171"/>
  <c r="BK185"/>
  <c i="10" r="BK212"/>
  <c r="BK180"/>
  <c r="BK174"/>
  <c r="BK228"/>
  <c r="J119"/>
  <c i="11" r="J127"/>
  <c i="12" r="J121"/>
  <c i="13" r="J113"/>
  <c r="BK116"/>
  <c i="14" r="BK101"/>
  <c i="15" r="J101"/>
  <c i="16" r="J97"/>
  <c r="BK108"/>
  <c i="17" r="J126"/>
  <c i="2" r="J976"/>
  <c r="BK747"/>
  <c r="BK275"/>
  <c r="BK778"/>
  <c r="J372"/>
  <c r="J883"/>
  <c r="J675"/>
  <c r="J429"/>
  <c r="BK973"/>
  <c r="BK780"/>
  <c r="J450"/>
  <c r="BK1016"/>
  <c r="BK542"/>
  <c r="BK1015"/>
  <c r="J848"/>
  <c r="BK545"/>
  <c r="J236"/>
  <c r="BK702"/>
  <c i="5" r="BK245"/>
  <c r="J302"/>
  <c r="BK298"/>
  <c r="BK294"/>
  <c r="J156"/>
  <c i="6" r="J119"/>
  <c i="7" r="BK292"/>
  <c r="BK313"/>
  <c r="J226"/>
  <c r="BK314"/>
  <c r="J232"/>
  <c r="BK295"/>
  <c r="J324"/>
  <c r="J146"/>
  <c i="8" r="J127"/>
  <c i="9" r="BK110"/>
  <c i="10" r="J211"/>
  <c r="BK283"/>
  <c r="J204"/>
  <c r="J110"/>
  <c i="11" r="J131"/>
  <c r="BK158"/>
  <c i="12" r="J128"/>
  <c i="13" r="J116"/>
  <c i="14" r="J101"/>
  <c i="16" r="BK95"/>
  <c i="17" r="J116"/>
  <c r="J104"/>
  <c r="BK145"/>
  <c i="18" r="J128"/>
  <c r="BK140"/>
  <c i="19" r="J96"/>
  <c i="2" r="BK776"/>
  <c r="J911"/>
  <c r="BK683"/>
  <c r="BK263"/>
  <c r="BK700"/>
  <c r="BK257"/>
  <c r="BK789"/>
  <c r="J479"/>
  <c r="J873"/>
  <c r="BK523"/>
  <c r="BK1036"/>
  <c r="J810"/>
  <c r="BK376"/>
  <c i="3" r="J215"/>
  <c r="BK128"/>
  <c r="J135"/>
  <c i="4" r="BK145"/>
  <c r="BK148"/>
  <c i="5" r="J218"/>
  <c i="7" r="J125"/>
  <c r="BK259"/>
  <c r="J372"/>
  <c r="J196"/>
  <c r="J338"/>
  <c r="J370"/>
  <c r="J176"/>
  <c i="9" r="J181"/>
  <c r="J169"/>
  <c i="10" r="J126"/>
  <c r="BK126"/>
  <c r="BK224"/>
  <c r="J195"/>
  <c i="11" r="J139"/>
  <c r="J91"/>
  <c i="12" r="J133"/>
  <c i="14" r="J123"/>
  <c i="15" r="J131"/>
  <c i="18" r="BK188"/>
  <c r="J111"/>
  <c r="J188"/>
  <c r="BK149"/>
  <c i="2" r="J968"/>
  <c r="BK685"/>
  <c r="J403"/>
  <c r="BK937"/>
  <c r="J663"/>
  <c r="BK413"/>
  <c r="BK889"/>
  <c r="BK579"/>
  <c r="BK216"/>
  <c r="BK602"/>
  <c r="J947"/>
  <c r="BK568"/>
  <c r="J212"/>
  <c r="J783"/>
  <c r="BK666"/>
  <c r="BK358"/>
  <c r="J693"/>
  <c r="BK383"/>
  <c r="J899"/>
  <c r="J614"/>
  <c r="J322"/>
  <c i="3" r="J128"/>
  <c r="BK113"/>
  <c r="BK103"/>
  <c i="4" r="J152"/>
  <c r="J99"/>
  <c i="5" r="BK299"/>
  <c r="BK244"/>
  <c r="J214"/>
  <c r="BK271"/>
  <c r="J249"/>
  <c i="6" r="BK131"/>
  <c i="7" r="J367"/>
  <c r="BK173"/>
  <c r="BK317"/>
  <c r="J166"/>
  <c r="BK318"/>
  <c r="BK187"/>
  <c r="J326"/>
  <c i="16" r="BK105"/>
  <c i="17" r="J118"/>
  <c r="J90"/>
  <c r="BK137"/>
  <c i="18" r="BK198"/>
  <c r="J216"/>
  <c r="J138"/>
  <c i="19" r="J94"/>
  <c i="2" r="J724"/>
  <c r="J425"/>
  <c r="J977"/>
  <c r="J720"/>
  <c r="J390"/>
  <c r="J565"/>
  <c r="J261"/>
  <c r="BK955"/>
  <c r="J624"/>
  <c r="J216"/>
  <c i="3" r="BK135"/>
  <c r="J155"/>
  <c i="4" r="BK136"/>
  <c r="BK128"/>
  <c i="5" r="J170"/>
  <c r="BK129"/>
  <c r="J230"/>
  <c r="J179"/>
  <c r="J111"/>
  <c r="J208"/>
  <c i="7" r="J345"/>
  <c r="J175"/>
  <c r="BK315"/>
  <c r="BK175"/>
  <c r="J315"/>
  <c r="BK225"/>
  <c r="J336"/>
  <c r="J374"/>
  <c r="J203"/>
  <c r="J308"/>
  <c r="J271"/>
  <c i="8" r="J135"/>
  <c i="9" r="BK139"/>
  <c i="10" r="BK290"/>
  <c r="J168"/>
  <c r="BK289"/>
  <c r="BK202"/>
  <c i="11" r="J109"/>
  <c r="J101"/>
  <c i="12" r="J117"/>
  <c i="13" r="J122"/>
  <c i="14" r="J112"/>
  <c i="15" r="J127"/>
  <c i="18" r="J165"/>
  <c r="BK221"/>
  <c r="J198"/>
  <c r="BK128"/>
  <c i="19" r="BK96"/>
  <c i="2" r="BK736"/>
  <c r="J477"/>
  <c r="J225"/>
  <c r="J931"/>
  <c r="BK738"/>
  <c r="J559"/>
  <c r="J957"/>
  <c r="BK661"/>
  <c r="BK175"/>
  <c r="J790"/>
  <c r="J498"/>
  <c r="J902"/>
  <c r="BK620"/>
  <c r="J314"/>
  <c r="BK880"/>
  <c r="J584"/>
  <c r="J1033"/>
  <c r="J709"/>
  <c r="J364"/>
  <c i="3" r="BK176"/>
  <c r="BK207"/>
  <c r="BK166"/>
  <c r="J126"/>
  <c i="4" r="J94"/>
  <c i="5" r="BK330"/>
  <c r="BK246"/>
  <c r="BK181"/>
  <c r="BK196"/>
  <c r="J99"/>
  <c r="J245"/>
  <c i="6" r="J111"/>
  <c i="7" r="J283"/>
  <c r="J140"/>
  <c r="BK304"/>
  <c r="J124"/>
  <c r="BK284"/>
  <c r="J190"/>
  <c r="BK341"/>
  <c r="J139"/>
  <c r="J238"/>
  <c r="BK240"/>
  <c r="BK117"/>
  <c r="BK365"/>
  <c r="J200"/>
  <c i="8" r="J131"/>
  <c i="9" r="J145"/>
  <c i="10" r="BK236"/>
  <c r="BK104"/>
  <c r="BK117"/>
  <c r="BK170"/>
  <c r="BK108"/>
  <c i="11" r="BK148"/>
  <c i="12" r="BK91"/>
  <c r="J89"/>
  <c i="13" r="BK91"/>
  <c i="15" r="BK97"/>
  <c i="16" r="J128"/>
  <c r="J110"/>
  <c i="17" r="J120"/>
  <c r="BK98"/>
  <c r="BK111"/>
  <c i="18" r="J151"/>
  <c r="BK177"/>
  <c r="J173"/>
  <c i="19" r="J106"/>
  <c i="2" r="J803"/>
  <c r="J491"/>
  <c r="J1005"/>
  <c r="BK671"/>
  <c r="J356"/>
  <c r="BK983"/>
  <c r="BK767"/>
  <c r="BK512"/>
  <c r="J175"/>
  <c r="BK610"/>
  <c r="BK212"/>
  <c r="BK693"/>
  <c r="J271"/>
  <c r="BK846"/>
  <c r="J546"/>
  <c r="BK722"/>
  <c r="BK997"/>
  <c r="BK658"/>
  <c r="BK290"/>
  <c i="3" r="J154"/>
  <c r="J117"/>
  <c r="BK172"/>
  <c i="4" r="J96"/>
  <c r="J136"/>
  <c i="5" r="BK204"/>
  <c r="BK286"/>
  <c r="J148"/>
  <c r="J242"/>
  <c r="J127"/>
  <c i="6" r="J109"/>
  <c i="7" r="BK378"/>
  <c r="BK162"/>
  <c r="J281"/>
  <c r="J371"/>
  <c r="BK252"/>
  <c r="BK384"/>
  <c r="J251"/>
  <c r="J309"/>
  <c r="J360"/>
  <c r="BK326"/>
  <c r="BK110"/>
  <c i="8" r="BK100"/>
  <c i="9" r="BK166"/>
  <c r="J124"/>
  <c i="10" r="BK145"/>
  <c r="J114"/>
  <c r="BK188"/>
  <c r="BK102"/>
  <c i="11" r="J135"/>
  <c r="J150"/>
  <c i="12" r="BK114"/>
  <c i="13" r="BK97"/>
  <c i="14" r="J87"/>
  <c i="15" r="BK89"/>
  <c i="16" r="J89"/>
  <c r="J112"/>
  <c i="17" r="J135"/>
  <c r="J100"/>
  <c i="18" r="J212"/>
  <c r="J142"/>
  <c r="BK123"/>
  <c i="19" r="BK125"/>
  <c i="2" r="BK534"/>
  <c r="BK974"/>
  <c r="BK652"/>
  <c r="BK244"/>
  <c r="J824"/>
  <c r="J527"/>
  <c r="J221"/>
  <c r="J787"/>
  <c r="J234"/>
  <c r="J806"/>
  <c r="J495"/>
  <c r="BK1000"/>
  <c r="BK724"/>
  <c r="J376"/>
  <c i="8" r="BK96"/>
  <c r="BK124"/>
  <c i="9" r="BK174"/>
  <c r="J185"/>
  <c r="J102"/>
  <c i="10" r="BK303"/>
  <c r="J236"/>
  <c r="J145"/>
  <c r="BK204"/>
  <c r="BK219"/>
  <c i="11" r="J105"/>
  <c i="12" r="BK117"/>
  <c i="13" r="J125"/>
  <c r="J107"/>
  <c i="14" r="J97"/>
  <c i="15" r="J123"/>
  <c i="16" r="BK114"/>
  <c i="17" r="J107"/>
  <c r="BK118"/>
  <c i="18" r="BK103"/>
  <c r="BK125"/>
  <c i="19" r="BK94"/>
  <c i="2" r="BK816"/>
  <c r="J457"/>
  <c r="J986"/>
  <c r="J673"/>
  <c r="BK308"/>
  <c r="J876"/>
  <c r="J442"/>
  <c r="BK193"/>
  <c r="J166"/>
  <c r="BK588"/>
  <c r="J985"/>
  <c r="J716"/>
  <c r="BK249"/>
  <c r="BK876"/>
  <c r="J650"/>
  <c r="J396"/>
  <c i="3" r="J104"/>
  <c r="J203"/>
  <c r="BK115"/>
  <c i="4" r="J129"/>
  <c r="BK93"/>
  <c i="5" r="BK133"/>
  <c r="BK261"/>
  <c r="J325"/>
  <c r="J293"/>
  <c r="BK139"/>
  <c i="6" r="J105"/>
  <c i="7" r="J211"/>
  <c r="BK115"/>
  <c r="BK282"/>
  <c r="BK116"/>
  <c r="BK254"/>
  <c r="J168"/>
  <c r="BK281"/>
  <c r="BK307"/>
  <c r="BK370"/>
  <c r="J202"/>
  <c r="BK191"/>
  <c r="J187"/>
  <c i="8" r="BK122"/>
  <c i="9" r="BK126"/>
  <c i="10" r="BK270"/>
  <c r="BK299"/>
  <c r="J265"/>
  <c r="BK112"/>
  <c i="11" r="BK157"/>
  <c i="12" r="J119"/>
  <c r="J113"/>
  <c i="13" r="BK133"/>
  <c i="15" r="BK110"/>
  <c r="J110"/>
  <c i="16" r="J120"/>
  <c i="17" r="J89"/>
  <c r="BK132"/>
  <c i="2" r="J697"/>
  <c r="BK493"/>
  <c r="BK861"/>
  <c r="BK584"/>
  <c r="J1036"/>
  <c r="BK807"/>
  <c r="J509"/>
  <c r="BK225"/>
  <c r="BK832"/>
  <c r="BK606"/>
  <c r="BK204"/>
  <c r="BK795"/>
  <c r="BK364"/>
  <c r="BK873"/>
  <c r="BK594"/>
  <c r="J782"/>
  <c i="5" r="J300"/>
  <c r="J142"/>
  <c r="J315"/>
  <c r="J107"/>
  <c r="J124"/>
  <c i="7" r="J310"/>
  <c r="J353"/>
  <c r="BK246"/>
  <c r="BK377"/>
  <c r="BK184"/>
  <c r="J252"/>
  <c r="BK151"/>
  <c r="J243"/>
  <c r="BK267"/>
  <c i="8" r="BK131"/>
  <c i="9" r="BK132"/>
  <c i="10" r="BK187"/>
  <c r="J117"/>
  <c r="J248"/>
  <c r="BK141"/>
  <c i="11" r="J117"/>
  <c i="12" r="BK103"/>
  <c i="13" r="BK95"/>
  <c i="15" r="BK127"/>
  <c i="16" r="BK128"/>
  <c i="17" r="J114"/>
  <c r="BK104"/>
  <c r="BK93"/>
  <c i="18" r="BK96"/>
  <c r="BK108"/>
  <c r="BK136"/>
  <c r="BK143"/>
  <c i="19" r="BK92"/>
  <c i="2" r="BK867"/>
  <c r="J940"/>
  <c r="J641"/>
  <c r="J238"/>
  <c r="J797"/>
  <c r="J455"/>
  <c r="BK1005"/>
  <c r="BK675"/>
  <c r="BK271"/>
  <c r="J843"/>
  <c r="BK491"/>
  <c r="J927"/>
  <c r="J687"/>
  <c r="BK294"/>
  <c i="3" r="J115"/>
  <c r="J179"/>
  <c r="BK130"/>
  <c i="4" r="J139"/>
  <c r="BK149"/>
  <c i="7" r="BK179"/>
  <c r="BK306"/>
  <c r="BK120"/>
  <c r="BK222"/>
  <c r="BK323"/>
  <c r="BK328"/>
  <c i="8" r="BK106"/>
  <c i="9" r="J117"/>
  <c r="J154"/>
  <c i="10" r="BK243"/>
  <c r="BK251"/>
  <c r="J289"/>
  <c r="J137"/>
  <c r="J152"/>
  <c i="11" r="J97"/>
  <c r="BK115"/>
  <c i="12" r="BK101"/>
  <c i="13" r="BK124"/>
  <c r="BK127"/>
  <c i="14" r="BK123"/>
  <c i="15" r="J111"/>
  <c i="18" r="BK169"/>
  <c r="J214"/>
  <c r="BK111"/>
  <c i="19" r="J102"/>
  <c i="2" r="J765"/>
  <c r="J298"/>
  <c r="J816"/>
  <c r="J461"/>
  <c r="J971"/>
  <c r="J722"/>
  <c r="BK345"/>
  <c r="BK914"/>
  <c r="BK621"/>
  <c r="J310"/>
  <c r="J905"/>
  <c r="BK505"/>
  <c r="J1007"/>
  <c r="J767"/>
  <c r="BK471"/>
  <c r="BK821"/>
  <c r="J465"/>
  <c r="J1038"/>
  <c r="J799"/>
  <c r="J506"/>
  <c r="J275"/>
  <c i="3" r="BK100"/>
  <c r="BK111"/>
  <c r="BK190"/>
  <c i="4" r="J115"/>
  <c r="J97"/>
  <c i="5" r="J330"/>
  <c r="J299"/>
  <c r="BK127"/>
  <c r="J306"/>
  <c r="BK150"/>
  <c i="6" r="BK95"/>
  <c r="BK97"/>
  <c i="7" r="J228"/>
  <c r="J126"/>
  <c r="J258"/>
  <c r="J328"/>
  <c r="BK206"/>
  <c i="15" r="BK113"/>
  <c i="16" r="BK115"/>
  <c r="BK93"/>
  <c i="17" r="BK125"/>
  <c r="J134"/>
  <c r="J142"/>
  <c i="18" r="J229"/>
  <c r="BK194"/>
  <c r="BK229"/>
  <c r="BK161"/>
  <c i="2" r="BK970"/>
  <c r="BK651"/>
  <c r="J388"/>
  <c r="BK848"/>
  <c r="J302"/>
  <c r="J669"/>
  <c r="BK337"/>
  <c r="J854"/>
  <c r="BK518"/>
  <c i="3" r="J201"/>
  <c r="BK184"/>
  <c r="BK215"/>
  <c i="4" r="J106"/>
  <c r="BK94"/>
  <c i="5" r="BK285"/>
  <c r="J210"/>
  <c r="J307"/>
  <c r="J287"/>
  <c r="BK206"/>
  <c r="J122"/>
  <c i="6" r="BK91"/>
  <c i="7" r="J249"/>
  <c r="BK133"/>
  <c r="J188"/>
  <c r="J356"/>
  <c r="BK228"/>
  <c r="J133"/>
  <c r="BK128"/>
  <c r="BK356"/>
  <c r="BK339"/>
  <c i="8" r="BK118"/>
  <c i="9" r="BK121"/>
  <c r="BK112"/>
  <c i="10" r="J230"/>
  <c r="J290"/>
  <c r="J238"/>
  <c r="J135"/>
  <c i="11" r="BK112"/>
  <c i="12" r="J101"/>
  <c i="13" r="BK126"/>
  <c i="14" r="BK114"/>
  <c i="17" r="J97"/>
  <c i="18" r="J177"/>
  <c r="J217"/>
  <c r="J245"/>
  <c r="J140"/>
  <c i="19" r="BK99"/>
  <c i="2" r="J773"/>
  <c r="BK381"/>
  <c r="J1019"/>
  <c r="BK885"/>
  <c r="J661"/>
  <c r="J759"/>
  <c r="J253"/>
  <c r="BK810"/>
  <c r="BK433"/>
  <c r="BK745"/>
  <c r="J204"/>
  <c r="J695"/>
  <c r="BK441"/>
  <c r="BK925"/>
  <c r="J634"/>
  <c r="J232"/>
  <c r="J788"/>
  <c r="J445"/>
  <c i="3" r="BK133"/>
  <c r="J153"/>
  <c r="J205"/>
  <c i="4" r="BK102"/>
  <c r="J132"/>
  <c i="5" r="J301"/>
  <c r="J328"/>
  <c r="BK222"/>
  <c r="J295"/>
  <c r="BK220"/>
  <c i="7" r="J388"/>
  <c r="J156"/>
  <c r="BK331"/>
  <c r="J178"/>
  <c r="BK324"/>
  <c r="BK212"/>
  <c r="J290"/>
  <c r="J327"/>
  <c r="BK330"/>
  <c r="BK164"/>
  <c r="BK340"/>
  <c r="J272"/>
  <c i="8" r="BK127"/>
  <c i="9" r="BK152"/>
  <c r="J158"/>
  <c i="10" r="J154"/>
  <c r="J147"/>
  <c r="J222"/>
  <c r="J140"/>
  <c i="11" r="BK133"/>
  <c i="12" r="J103"/>
  <c i="13" r="BK114"/>
  <c i="14" r="BK87"/>
  <c i="15" r="J99"/>
  <c i="16" r="BK113"/>
  <c i="17" r="J103"/>
  <c r="BK129"/>
  <c i="18" r="BK173"/>
  <c r="J206"/>
  <c r="BK118"/>
  <c i="19" r="BK114"/>
  <c i="2" r="J846"/>
  <c r="J594"/>
  <c r="BK349"/>
  <c r="BK788"/>
  <c r="BK467"/>
  <c r="J861"/>
  <c r="J700"/>
  <c r="J394"/>
  <c r="BK899"/>
  <c r="BK553"/>
  <c r="J1042"/>
  <c r="BK763"/>
  <c r="BK453"/>
  <c r="J874"/>
  <c r="J701"/>
  <c r="J337"/>
  <c r="J844"/>
  <c r="J189"/>
  <c r="J784"/>
  <c r="BK394"/>
  <c i="3" r="J182"/>
  <c r="J164"/>
  <c r="J113"/>
  <c r="J177"/>
  <c i="4" r="J130"/>
  <c r="J105"/>
  <c i="5" r="BK253"/>
  <c r="BK107"/>
  <c r="BK236"/>
  <c r="J281"/>
  <c r="J232"/>
  <c i="7" r="BK257"/>
  <c r="BK369"/>
  <c r="BK119"/>
  <c r="J320"/>
  <c r="BK201"/>
  <c r="J289"/>
  <c r="J116"/>
  <c r="J109"/>
  <c r="J194"/>
  <c r="BK161"/>
  <c r="BK181"/>
  <c i="8" r="J101"/>
  <c i="9" r="BK195"/>
  <c i="10" r="BK250"/>
  <c r="J280"/>
  <c r="J166"/>
  <c r="BK138"/>
  <c r="BK156"/>
  <c i="11" r="J115"/>
  <c i="12" r="BK116"/>
  <c i="13" r="BK89"/>
  <c i="14" r="J125"/>
  <c i="15" r="J95"/>
  <c r="BK122"/>
  <c i="17" r="J127"/>
  <c r="BK115"/>
  <c r="J125"/>
  <c i="18" r="BK163"/>
  <c r="BK206"/>
  <c r="J169"/>
  <c i="19" r="J112"/>
  <c i="2" r="J757"/>
  <c r="BK473"/>
  <c r="J907"/>
  <c r="J613"/>
  <c r="J349"/>
  <c r="BK871"/>
  <c r="J658"/>
  <c r="J243"/>
  <c r="BK813"/>
  <c r="J381"/>
  <c r="BK1038"/>
  <c r="BK716"/>
  <c r="J422"/>
  <c r="J774"/>
  <c r="J522"/>
  <c r="J646"/>
  <c r="BK949"/>
  <c r="J809"/>
  <c r="BK488"/>
  <c r="J202"/>
  <c i="3" r="J166"/>
  <c r="J145"/>
  <c i="4" r="BK105"/>
  <c r="BK132"/>
  <c i="5" r="BK325"/>
  <c r="J273"/>
  <c r="J261"/>
  <c r="J305"/>
  <c r="BK297"/>
  <c r="BK200"/>
  <c i="6" r="J99"/>
  <c i="7" r="BK215"/>
  <c r="BK343"/>
  <c r="BK243"/>
  <c r="BK367"/>
  <c r="J164"/>
  <c r="BK234"/>
  <c r="J201"/>
  <c r="J296"/>
  <c r="BK177"/>
  <c i="8" r="BK101"/>
  <c i="9" r="BK147"/>
  <c r="J190"/>
  <c r="J147"/>
  <c r="J188"/>
  <c i="10" r="J252"/>
  <c r="BK137"/>
  <c r="J303"/>
  <c r="J180"/>
  <c r="BK143"/>
  <c i="11" r="BK95"/>
  <c r="J107"/>
  <c i="12" r="J91"/>
  <c i="13" r="BK128"/>
  <c i="14" r="BK118"/>
  <c i="15" r="BK119"/>
  <c r="J119"/>
  <c i="16" r="J122"/>
  <c r="BK126"/>
  <c i="17" r="BK127"/>
  <c r="BK135"/>
  <c i="18" r="BK227"/>
  <c r="BK196"/>
  <c r="BK131"/>
  <c i="2" r="BK663"/>
  <c r="BK1039"/>
  <c r="J628"/>
  <c r="BK173"/>
  <c r="BK689"/>
  <c r="J463"/>
  <c r="J970"/>
  <c i="5" r="J289"/>
  <c r="J226"/>
  <c r="J283"/>
  <c r="J200"/>
  <c r="J133"/>
  <c i="6" r="BK107"/>
  <c r="J91"/>
  <c i="7" r="BK388"/>
  <c r="J198"/>
  <c r="J302"/>
  <c r="J369"/>
  <c r="BK130"/>
  <c r="BK137"/>
  <c i="8" r="BK94"/>
  <c i="9" r="BK165"/>
  <c r="J134"/>
  <c i="10" r="J112"/>
  <c r="BK140"/>
  <c r="J170"/>
  <c r="BK207"/>
  <c i="11" r="BK129"/>
  <c r="BK89"/>
  <c i="12" r="BK135"/>
  <c i="13" r="J129"/>
  <c i="14" r="BK112"/>
  <c i="16" r="BK101"/>
  <c i="17" r="J138"/>
  <c r="J137"/>
  <c r="BK100"/>
  <c i="18" r="BK236"/>
  <c r="J236"/>
  <c r="J194"/>
  <c i="2" r="J738"/>
  <c r="BK506"/>
  <c r="J228"/>
  <c r="BK752"/>
  <c r="BK320"/>
  <c r="J1039"/>
  <c r="J648"/>
  <c r="J171"/>
  <c r="J734"/>
  <c r="J437"/>
  <c r="BK919"/>
  <c r="J582"/>
  <c r="J402"/>
  <c r="J892"/>
  <c r="BK463"/>
  <c r="BK238"/>
  <c i="3" r="J141"/>
  <c r="BK114"/>
  <c i="4" r="J110"/>
  <c r="BK99"/>
  <c r="J121"/>
  <c i="7" r="J231"/>
  <c r="J381"/>
  <c r="J154"/>
  <c r="BK251"/>
  <c r="BK171"/>
  <c r="J152"/>
  <c r="BK140"/>
  <c i="8" r="J112"/>
  <c i="9" r="BK117"/>
  <c i="10" r="J213"/>
  <c r="BK135"/>
  <c r="J250"/>
  <c r="BK246"/>
  <c r="BK234"/>
  <c r="J104"/>
  <c i="11" r="BK147"/>
  <c r="J141"/>
  <c i="12" r="BK99"/>
  <c i="13" r="BK119"/>
  <c i="14" r="J89"/>
  <c i="15" r="J126"/>
  <c i="18" r="J131"/>
  <c r="J220"/>
  <c r="BK159"/>
  <c i="19" r="BK119"/>
  <c i="2" r="J959"/>
  <c r="J597"/>
  <c r="J358"/>
  <c r="BK897"/>
  <c r="BK555"/>
  <c r="BK911"/>
  <c r="BK768"/>
  <c r="BK388"/>
  <c r="BK161"/>
  <c r="BK794"/>
  <c r="J481"/>
  <c r="BK1041"/>
  <c r="J732"/>
  <c r="BK356"/>
  <c r="BK824"/>
  <c r="J563"/>
  <c r="J736"/>
  <c r="J427"/>
  <c r="BK1025"/>
  <c r="BK822"/>
  <c r="J523"/>
  <c r="J308"/>
  <c i="3" r="BK201"/>
  <c r="BK106"/>
  <c r="BK117"/>
  <c i="4" r="BK98"/>
  <c r="BK104"/>
  <c i="5" r="BK319"/>
  <c r="BK190"/>
  <c r="BK123"/>
  <c r="BK232"/>
  <c r="J216"/>
  <c r="BK192"/>
  <c r="J137"/>
  <c i="6" r="J97"/>
  <c i="7" r="J210"/>
  <c r="J387"/>
  <c r="BK275"/>
  <c r="J127"/>
  <c r="BK265"/>
  <c r="BK122"/>
  <c i="16" r="J87"/>
  <c i="17" r="BK144"/>
  <c r="BK119"/>
  <c r="BK138"/>
  <c i="18" r="BK240"/>
  <c r="J186"/>
  <c r="BK192"/>
  <c i="19" r="BK102"/>
  <c i="2" r="BK895"/>
  <c r="BK519"/>
  <c r="J241"/>
  <c r="BK784"/>
  <c r="J535"/>
  <c r="BK847"/>
  <c r="BK498"/>
  <c r="BK1035"/>
  <c r="J685"/>
  <c r="BK330"/>
  <c i="3" r="BK122"/>
  <c r="J151"/>
  <c r="J195"/>
  <c i="4" r="J117"/>
  <c r="J102"/>
  <c i="5" r="BK269"/>
  <c r="J166"/>
  <c r="J241"/>
  <c r="J183"/>
  <c r="BK115"/>
  <c i="6" r="BK113"/>
  <c i="7" r="J318"/>
  <c r="BK166"/>
  <c r="J294"/>
  <c r="BK156"/>
  <c r="BK290"/>
  <c r="BK209"/>
  <c r="BK300"/>
  <c r="BK352"/>
  <c r="BK174"/>
  <c r="BK276"/>
  <c r="BK301"/>
  <c i="8" r="BK129"/>
  <c i="9" r="BK183"/>
  <c r="J139"/>
  <c i="10" r="BK280"/>
  <c r="BK128"/>
  <c r="J254"/>
  <c r="J158"/>
  <c i="11" r="BK155"/>
  <c r="J142"/>
  <c i="12" r="BK137"/>
  <c i="13" r="BK125"/>
  <c i="14" r="J91"/>
  <c i="15" r="J93"/>
  <c i="18" r="J242"/>
  <c r="BK210"/>
  <c r="BK214"/>
  <c i="19" r="J108"/>
  <c i="2" r="BK641"/>
  <c r="J449"/>
  <c r="J187"/>
  <c r="J822"/>
  <c r="BK521"/>
  <c r="BK206"/>
  <c r="BK785"/>
  <c r="BK352"/>
  <c r="BK1023"/>
  <c r="BK697"/>
  <c r="J360"/>
  <c r="BK790"/>
  <c r="BK510"/>
  <c r="BK971"/>
  <c r="J545"/>
  <c r="J864"/>
  <c r="J503"/>
  <c r="BK278"/>
  <c i="3" r="BK108"/>
  <c r="J137"/>
  <c r="BK147"/>
  <c i="4" r="J135"/>
  <c r="BK152"/>
  <c i="5" r="J202"/>
  <c r="BK158"/>
  <c r="BK148"/>
  <c r="J285"/>
  <c r="BK263"/>
  <c r="J144"/>
  <c r="J103"/>
  <c i="6" r="J121"/>
  <c i="7" r="BK269"/>
  <c r="J119"/>
  <c r="J277"/>
  <c r="J143"/>
  <c r="BK280"/>
  <c r="J179"/>
  <c r="BK359"/>
  <c r="BK353"/>
  <c r="BK141"/>
  <c r="BK316"/>
  <c r="J329"/>
  <c i="8" r="J114"/>
  <c i="9" r="J110"/>
  <c i="10" r="J191"/>
  <c r="J260"/>
  <c r="BK155"/>
  <c r="J241"/>
  <c r="J184"/>
  <c i="11" r="BK103"/>
  <c r="J160"/>
  <c i="12" r="J124"/>
  <c i="13" r="BK103"/>
  <c i="14" r="J103"/>
  <c i="15" r="BK135"/>
  <c r="J133"/>
  <c i="16" r="J116"/>
  <c i="17" r="BK91"/>
  <c r="J98"/>
  <c i="18" r="BK217"/>
  <c r="J153"/>
  <c r="BK146"/>
  <c i="19" r="BK89"/>
  <c i="2" r="J745"/>
  <c r="BK449"/>
  <c r="J966"/>
  <c r="BK701"/>
  <c r="J515"/>
  <c r="J1026"/>
  <c r="J830"/>
  <c r="BK439"/>
  <c r="BK815"/>
  <c r="BK513"/>
  <c r="BK1029"/>
  <c r="J609"/>
  <c r="BK339"/>
  <c r="J815"/>
  <c r="BK481"/>
  <c r="BK977"/>
  <c r="J587"/>
  <c r="BK259"/>
  <c r="BK823"/>
  <c r="J510"/>
  <c r="BK316"/>
  <c i="3" r="J217"/>
  <c r="J100"/>
  <c r="BK98"/>
  <c i="4" r="J149"/>
  <c r="J93"/>
  <c i="5" r="BK292"/>
  <c r="J294"/>
  <c r="J140"/>
  <c r="BK238"/>
  <c r="J121"/>
  <c i="6" r="BK129"/>
  <c i="7" r="BK146"/>
  <c r="BK285"/>
  <c r="BK150"/>
  <c r="J259"/>
  <c r="J123"/>
  <c r="J207"/>
  <c r="J293"/>
  <c r="J348"/>
  <c r="J162"/>
  <c r="BK297"/>
  <c r="J239"/>
  <c i="8" r="J133"/>
  <c i="9" r="BK154"/>
  <c r="BK119"/>
  <c i="10" r="BK168"/>
  <c r="BK222"/>
  <c r="BK213"/>
  <c r="J149"/>
  <c i="11" r="BK117"/>
  <c r="BK123"/>
  <c i="12" r="BK130"/>
  <c i="13" r="J97"/>
  <c i="15" r="J113"/>
  <c r="J120"/>
  <c i="16" r="BK116"/>
  <c r="BK97"/>
  <c i="17" r="BK123"/>
  <c r="J91"/>
  <c i="18" r="BK238"/>
  <c r="J240"/>
  <c r="BK171"/>
  <c i="19" r="BK108"/>
  <c i="2" r="BK726"/>
  <c r="BK304"/>
  <c r="J866"/>
  <c r="BK484"/>
  <c r="J1023"/>
  <c r="BK773"/>
  <c r="J405"/>
  <c r="BK835"/>
  <c r="J518"/>
  <c r="J1043"/>
  <c r="BK657"/>
  <c r="BK347"/>
  <c r="J962"/>
  <c r="BK680"/>
  <c r="BK210"/>
  <c r="BK951"/>
  <c r="J863"/>
  <c r="J596"/>
  <c r="BK255"/>
  <c r="BK863"/>
  <c r="BK537"/>
  <c r="BK341"/>
  <c i="3" r="J160"/>
  <c r="J188"/>
  <c r="BK143"/>
  <c r="J98"/>
  <c i="4" r="J134"/>
  <c r="BK129"/>
  <c i="5" r="BK226"/>
  <c r="BK208"/>
  <c r="BK180"/>
  <c r="BK202"/>
  <c r="BK117"/>
  <c r="J291"/>
  <c i="6" r="BK115"/>
  <c i="7" r="J172"/>
  <c r="J279"/>
  <c r="J147"/>
  <c r="BK256"/>
  <c r="J339"/>
  <c r="J183"/>
  <c r="J307"/>
  <c r="BK245"/>
  <c i="9" r="J195"/>
  <c r="BK128"/>
  <c r="BK194"/>
  <c r="J161"/>
  <c i="10" r="J128"/>
  <c r="BK198"/>
  <c r="BK186"/>
  <c i="11" r="J112"/>
  <c i="12" r="J122"/>
  <c i="13" r="J95"/>
  <c r="BK101"/>
  <c i="14" r="J118"/>
  <c i="15" r="J139"/>
  <c i="16" r="BK117"/>
  <c i="17" r="BK113"/>
  <c r="BK88"/>
  <c i="18" r="J129"/>
  <c r="BK151"/>
  <c r="J181"/>
  <c i="19" r="J125"/>
  <c i="2" r="J659"/>
  <c r="BK851"/>
  <c r="J517"/>
  <c r="J1032"/>
  <c r="J705"/>
  <c r="J268"/>
  <c i="3" r="J219"/>
  <c r="J111"/>
  <c r="J199"/>
  <c i="4" r="BK153"/>
  <c r="BK137"/>
  <c i="5" r="J117"/>
  <c r="J187"/>
  <c r="J206"/>
  <c r="BK281"/>
  <c i="6" r="J107"/>
  <c i="7" r="BK198"/>
  <c r="BK350"/>
  <c r="BK226"/>
  <c r="J351"/>
  <c r="BK183"/>
  <c r="BK325"/>
  <c r="BK195"/>
  <c r="J331"/>
  <c r="BK125"/>
  <c r="J221"/>
  <c r="J376"/>
  <c r="BK163"/>
  <c r="J224"/>
  <c i="8" r="J122"/>
  <c i="9" r="BK186"/>
  <c i="10" r="BK110"/>
  <c r="J228"/>
  <c r="J182"/>
  <c i="11" r="J149"/>
  <c r="BK101"/>
  <c i="12" r="BK107"/>
  <c i="14" r="BK99"/>
  <c i="15" r="J122"/>
  <c r="BK101"/>
  <c i="16" r="J113"/>
  <c i="17" r="J111"/>
  <c r="BK112"/>
  <c r="BK110"/>
  <c i="2" r="J841"/>
  <c r="BK623"/>
  <c r="BK396"/>
  <c r="BK214"/>
  <c r="BK732"/>
  <c r="J513"/>
  <c r="BK270"/>
  <c r="J945"/>
  <c r="BK787"/>
  <c r="BK577"/>
  <c r="J318"/>
  <c r="BK923"/>
  <c r="J707"/>
  <c r="BK334"/>
  <c r="J961"/>
  <c r="J603"/>
  <c r="J270"/>
  <c r="J776"/>
  <c r="BK417"/>
  <c r="J935"/>
  <c i="5" r="J224"/>
  <c r="BK99"/>
  <c r="BK218"/>
  <c r="J168"/>
  <c r="J212"/>
  <c i="6" r="BK111"/>
  <c i="7" r="BK126"/>
  <c r="J270"/>
  <c r="BK112"/>
  <c r="BK235"/>
  <c r="BK296"/>
  <c r="J379"/>
  <c r="J362"/>
  <c i="8" r="J124"/>
  <c i="9" r="BK181"/>
  <c r="BK137"/>
  <c i="10" r="BK277"/>
  <c r="BK209"/>
  <c r="J176"/>
  <c i="11" r="J121"/>
  <c i="12" r="BK133"/>
  <c i="13" r="J101"/>
  <c r="BK121"/>
  <c i="16" r="BK112"/>
  <c r="BK87"/>
  <c i="17" r="J110"/>
  <c r="BK87"/>
  <c i="18" r="J185"/>
  <c r="J183"/>
  <c r="J157"/>
  <c r="BK219"/>
  <c i="19" r="J110"/>
  <c r="BK104"/>
  <c i="2" r="J712"/>
  <c r="J374"/>
  <c r="J1002"/>
  <c r="J802"/>
  <c r="J548"/>
  <c r="BK995"/>
  <c r="BK592"/>
  <c r="J953"/>
  <c r="J368"/>
  <c r="BK600"/>
  <c r="BK243"/>
  <c r="J780"/>
  <c i="3" r="J130"/>
  <c r="BK119"/>
  <c r="BK179"/>
  <c i="4" r="BK120"/>
  <c r="J143"/>
  <c i="7" r="BK239"/>
  <c r="J350"/>
  <c r="J192"/>
  <c r="BK218"/>
  <c r="BK291"/>
  <c r="J357"/>
  <c r="J195"/>
  <c i="8" r="J92"/>
  <c i="9" r="J105"/>
  <c r="J100"/>
  <c i="10" r="J190"/>
  <c r="J226"/>
  <c r="J174"/>
  <c r="J218"/>
  <c i="11" r="BK97"/>
  <c i="12" r="BK110"/>
  <c r="BK121"/>
  <c i="13" r="BK99"/>
  <c i="14" r="BK89"/>
  <c i="17" r="BK136"/>
  <c i="18" r="BK155"/>
  <c r="J108"/>
  <c r="BK116"/>
  <c i="19" r="J122"/>
  <c i="2" r="J729"/>
  <c r="J250"/>
  <c r="J860"/>
  <c r="BK520"/>
  <c r="BK1032"/>
  <c r="J798"/>
  <c r="J623"/>
  <c r="BK310"/>
  <c r="J856"/>
  <c r="BK402"/>
  <c r="BK1018"/>
  <c r="BK659"/>
  <c r="J173"/>
  <c r="BK799"/>
  <c r="J516"/>
  <c i="1" r="AS55"/>
  <c i="3" r="J192"/>
  <c r="BK149"/>
  <c i="4" r="J131"/>
  <c r="BK135"/>
  <c i="5" r="BK172"/>
  <c r="BK275"/>
  <c r="J253"/>
  <c r="BK306"/>
  <c r="BK162"/>
  <c i="6" r="J123"/>
  <c i="7" r="J280"/>
  <c r="BK160"/>
  <c r="BK287"/>
  <c r="J153"/>
  <c r="J305"/>
  <c r="J171"/>
  <c i="15" r="BK99"/>
  <c i="16" r="J105"/>
  <c i="17" r="BK101"/>
  <c r="BK116"/>
  <c r="J105"/>
  <c i="18" r="J134"/>
  <c r="BK101"/>
  <c r="BK181"/>
  <c i="19" r="BK122"/>
  <c i="2" r="J818"/>
  <c r="J339"/>
  <c r="BK927"/>
  <c r="J678"/>
  <c r="BK196"/>
  <c r="J484"/>
  <c r="J193"/>
  <c r="BK819"/>
  <c r="BK422"/>
  <c i="3" r="BK126"/>
  <c r="J211"/>
  <c r="J209"/>
  <c i="4" r="J113"/>
  <c r="J125"/>
  <c i="5" r="BK228"/>
  <c r="J176"/>
  <c r="BK289"/>
  <c r="J109"/>
  <c r="J304"/>
  <c i="6" r="J131"/>
  <c i="7" r="J213"/>
  <c r="BK383"/>
  <c r="BK236"/>
  <c r="BK142"/>
  <c r="J257"/>
  <c r="J242"/>
  <c r="J361"/>
  <c r="J317"/>
  <c r="BK131"/>
  <c r="J225"/>
  <c r="BK247"/>
  <c i="8" r="BK133"/>
  <c i="9" r="J194"/>
  <c i="10" r="BK263"/>
  <c r="J299"/>
  <c r="BK215"/>
  <c r="J155"/>
  <c r="J160"/>
  <c i="11" r="J157"/>
  <c i="12" r="J107"/>
  <c i="13" r="BK105"/>
  <c i="14" r="BK122"/>
  <c i="17" r="BK141"/>
  <c i="18" r="BK98"/>
  <c r="J145"/>
  <c r="BK167"/>
  <c i="19" r="J116"/>
  <c i="2" r="J963"/>
  <c r="BK707"/>
  <c r="J431"/>
  <c r="J983"/>
  <c r="BK765"/>
  <c r="BK609"/>
  <c r="BK326"/>
  <c r="BK929"/>
  <c r="J794"/>
  <c r="BK603"/>
  <c r="BK328"/>
  <c r="BK883"/>
  <c r="BK535"/>
  <c r="J1041"/>
  <c r="BK655"/>
  <c r="BK403"/>
  <c r="BK850"/>
  <c r="J542"/>
  <c r="J937"/>
  <c r="BK734"/>
  <c r="BK273"/>
  <c r="J932"/>
  <c r="BK586"/>
  <c r="BK245"/>
  <c i="3" r="J197"/>
  <c r="J101"/>
  <c r="J168"/>
  <c i="4" r="BK122"/>
  <c r="BK155"/>
  <c i="5" r="J236"/>
  <c r="BK293"/>
  <c r="BK248"/>
  <c r="BK305"/>
  <c r="BK273"/>
  <c r="J188"/>
  <c i="6" r="J117"/>
  <c i="7" r="BK207"/>
  <c r="J292"/>
  <c r="J158"/>
  <c r="J347"/>
  <c r="BK118"/>
  <c r="BK278"/>
  <c r="J276"/>
  <c r="BK357"/>
  <c r="BK192"/>
  <c r="BK299"/>
  <c r="BK253"/>
  <c i="8" r="J118"/>
  <c i="9" r="BK190"/>
  <c i="10" r="BK258"/>
  <c r="J143"/>
  <c r="J258"/>
  <c r="BK197"/>
  <c r="BK131"/>
  <c i="11" r="BK142"/>
  <c i="12" r="J137"/>
  <c r="BK95"/>
  <c i="13" r="J117"/>
  <c i="14" r="BK97"/>
  <c i="15" r="BK131"/>
  <c i="16" r="J111"/>
  <c i="17" r="BK130"/>
  <c r="J145"/>
  <c r="BK89"/>
  <c i="18" r="J103"/>
  <c r="BK133"/>
  <c r="BK223"/>
  <c i="2" r="BK302"/>
  <c r="J632"/>
  <c r="J280"/>
  <c r="J934"/>
  <c r="BK574"/>
  <c r="BK232"/>
  <c r="BK718"/>
  <c r="BK398"/>
  <c r="BK935"/>
  <c r="J521"/>
  <c r="BK168"/>
  <c r="J618"/>
  <c r="BK163"/>
  <c r="J683"/>
  <c r="J296"/>
  <c r="BK858"/>
  <c r="BK479"/>
  <c r="BK252"/>
  <c i="3" r="J106"/>
  <c r="J170"/>
  <c r="J207"/>
  <c i="4" r="J150"/>
  <c r="J120"/>
  <c i="5" r="BK168"/>
  <c r="J303"/>
  <c r="BK214"/>
  <c r="BK296"/>
  <c r="BK198"/>
  <c i="6" r="J129"/>
  <c i="7" r="J112"/>
  <c r="BK202"/>
  <c r="BK338"/>
  <c r="BK221"/>
  <c r="BK305"/>
  <c r="J352"/>
  <c r="J131"/>
  <c r="BK238"/>
  <c r="J115"/>
  <c r="J363"/>
  <c i="8" r="BK108"/>
  <c i="9" r="J156"/>
  <c r="J165"/>
  <c i="10" r="J215"/>
  <c r="BK252"/>
  <c r="BK190"/>
  <c i="11" r="BK151"/>
  <c i="12" r="BK93"/>
  <c i="13" r="J103"/>
  <c i="14" r="J122"/>
  <c i="15" r="BK107"/>
  <c i="16" r="BK124"/>
  <c i="17" r="J87"/>
  <c r="BK114"/>
  <c i="18" r="J221"/>
  <c r="J133"/>
  <c r="BK185"/>
  <c r="J118"/>
  <c i="2" r="BK843"/>
  <c r="BK509"/>
  <c r="J197"/>
  <c r="J771"/>
  <c r="J529"/>
  <c r="BK961"/>
  <c r="BK729"/>
  <c r="J352"/>
  <c r="BK931"/>
  <c r="BK783"/>
  <c r="J168"/>
  <c r="BK804"/>
  <c r="J606"/>
  <c r="J995"/>
  <c r="BK934"/>
  <c r="J837"/>
  <c r="J532"/>
  <c r="BK989"/>
  <c r="J636"/>
  <c r="J439"/>
  <c i="3" r="BK174"/>
  <c r="BK217"/>
  <c r="BK219"/>
  <c i="4" r="J118"/>
  <c r="BK100"/>
  <c i="5" r="J123"/>
  <c r="J146"/>
  <c r="J204"/>
  <c r="J313"/>
  <c r="BK164"/>
  <c i="6" r="BK117"/>
  <c i="7" r="BK152"/>
  <c r="J301"/>
  <c r="BK386"/>
  <c r="J359"/>
  <c r="J212"/>
  <c r="BK168"/>
  <c r="J263"/>
  <c i="8" r="J98"/>
  <c r="BK98"/>
  <c i="9" r="BK192"/>
  <c r="BK100"/>
  <c r="BK156"/>
  <c r="J114"/>
  <c r="BK149"/>
  <c i="10" r="BK292"/>
  <c r="BK267"/>
  <c r="J123"/>
  <c i="11" r="J93"/>
  <c r="BK107"/>
  <c i="12" r="J97"/>
  <c i="13" r="BK93"/>
  <c i="14" r="BK95"/>
  <c i="15" r="J97"/>
  <c r="J105"/>
  <c i="16" r="BK110"/>
  <c i="17" r="J93"/>
  <c r="BK106"/>
  <c i="18" r="BK189"/>
  <c r="J116"/>
  <c r="J208"/>
  <c i="2" r="BK613"/>
  <c r="BK419"/>
  <c r="BK200"/>
  <c r="J761"/>
  <c r="BK522"/>
  <c r="BK999"/>
  <c r="BK777"/>
  <c r="J399"/>
  <c r="BK223"/>
  <c r="J763"/>
  <c r="BK527"/>
  <c r="BK1042"/>
  <c r="BK874"/>
  <c r="BK632"/>
  <c r="J401"/>
  <c r="BK1002"/>
  <c r="BK830"/>
  <c r="BK728"/>
  <c r="J341"/>
  <c r="BK942"/>
  <c r="J433"/>
  <c r="J979"/>
  <c r="BK515"/>
  <c i="3" r="BK175"/>
  <c r="BK137"/>
  <c r="BK188"/>
  <c r="J119"/>
  <c i="4" r="BK124"/>
  <c i="5" r="BK317"/>
  <c r="BK242"/>
  <c r="BK323"/>
  <c r="J296"/>
  <c r="BK179"/>
  <c i="6" r="J122"/>
  <c i="7" r="J364"/>
  <c r="J174"/>
  <c r="BK311"/>
  <c r="J180"/>
  <c r="J314"/>
  <c r="BK193"/>
  <c r="BK294"/>
  <c r="J128"/>
  <c r="J223"/>
  <c r="BK263"/>
  <c r="BK127"/>
  <c r="J342"/>
  <c r="J118"/>
  <c i="9" r="BK107"/>
  <c r="J128"/>
  <c i="10" r="J156"/>
  <c r="J138"/>
  <c r="BK238"/>
  <c r="J193"/>
  <c i="11" r="J89"/>
  <c r="J133"/>
  <c i="12" r="J127"/>
  <c i="13" r="J127"/>
  <c i="14" r="BK103"/>
  <c i="15" r="BK132"/>
  <c i="16" r="BK99"/>
  <c i="17" r="J140"/>
  <c r="J113"/>
  <c r="J143"/>
  <c i="2" r="J942"/>
  <c r="BK529"/>
  <c r="J997"/>
  <c r="J666"/>
  <c r="BK322"/>
  <c r="BK905"/>
  <c r="J644"/>
  <c r="J196"/>
  <c r="J807"/>
  <c r="BK385"/>
  <c r="J885"/>
  <c r="J434"/>
  <c r="BK939"/>
  <c r="BK628"/>
  <c r="BK312"/>
  <c r="J889"/>
  <c i="5" r="BK122"/>
  <c r="J271"/>
  <c r="J198"/>
  <c r="BK131"/>
  <c r="J248"/>
  <c i="6" r="J103"/>
  <c i="7" r="J182"/>
  <c r="J335"/>
  <c r="J235"/>
  <c r="J137"/>
  <c r="BK129"/>
  <c r="BK199"/>
  <c r="J330"/>
  <c r="BK283"/>
  <c r="BK186"/>
  <c i="8" r="J103"/>
  <c i="9" r="J168"/>
  <c i="10" r="J275"/>
  <c r="J234"/>
  <c r="J243"/>
  <c i="11" r="BK138"/>
  <c r="BK146"/>
  <c i="12" r="J129"/>
  <c r="J110"/>
  <c i="13" r="BK110"/>
  <c i="15" r="J114"/>
  <c i="16" r="BK91"/>
  <c i="17" r="J88"/>
  <c r="BK124"/>
  <c r="BK97"/>
  <c i="18" r="BK174"/>
  <c r="J199"/>
  <c r="BK204"/>
  <c i="2" r="J652"/>
  <c r="J411"/>
  <c r="BK202"/>
  <c r="J879"/>
  <c r="BK378"/>
  <c r="BK1026"/>
  <c r="J398"/>
  <c r="J838"/>
  <c r="BK644"/>
  <c r="J161"/>
  <c r="J829"/>
  <c r="J441"/>
  <c r="J974"/>
  <c r="J651"/>
  <c r="J334"/>
  <c i="3" r="BK205"/>
  <c r="BK124"/>
  <c r="BK170"/>
  <c i="4" r="BK121"/>
  <c r="BK96"/>
  <c i="7" r="J215"/>
  <c r="BK289"/>
  <c r="BK342"/>
  <c r="J373"/>
  <c r="J229"/>
  <c i="8" r="BK102"/>
  <c i="9" r="J121"/>
  <c i="10" r="BK287"/>
  <c r="J246"/>
  <c r="J267"/>
  <c r="BK182"/>
  <c i="11" r="J119"/>
  <c r="BK105"/>
  <c i="12" r="BK97"/>
  <c i="13" r="J135"/>
  <c i="14" r="J107"/>
  <c i="15" r="BK91"/>
  <c i="18" r="BK245"/>
  <c r="BK138"/>
  <c r="BK179"/>
  <c i="2" r="BK860"/>
  <c r="J512"/>
  <c r="BK182"/>
  <c r="J747"/>
  <c r="J230"/>
  <c r="J821"/>
  <c r="BK526"/>
  <c r="BK236"/>
  <c r="J823"/>
  <c r="BK544"/>
  <c r="J163"/>
  <c r="J867"/>
  <c r="J486"/>
  <c r="J925"/>
  <c r="J630"/>
  <c r="J244"/>
  <c r="J519"/>
  <c r="BK300"/>
  <c r="J850"/>
  <c r="BK540"/>
  <c r="BK370"/>
  <c i="3" r="BK195"/>
  <c r="BK199"/>
  <c r="J190"/>
  <c i="4" r="J137"/>
  <c r="BK134"/>
  <c r="BK116"/>
  <c i="5" r="J297"/>
  <c r="BK187"/>
  <c r="J319"/>
  <c r="J174"/>
  <c r="J222"/>
  <c i="6" r="J101"/>
  <c i="7" r="J300"/>
  <c r="BK189"/>
  <c r="BK355"/>
  <c r="J234"/>
  <c r="BK147"/>
  <c r="J282"/>
  <c r="J160"/>
  <c i="15" r="BK124"/>
  <c i="16" r="J108"/>
  <c i="17" r="BK109"/>
  <c r="BK103"/>
  <c i="18" r="BK121"/>
  <c r="J174"/>
  <c r="BK114"/>
  <c i="19" r="BK116"/>
  <c i="2" r="J853"/>
  <c r="BK486"/>
  <c r="BK208"/>
  <c r="J752"/>
  <c r="J493"/>
  <c r="BK774"/>
  <c r="BK442"/>
  <c r="J1018"/>
  <c r="BK782"/>
  <c r="J378"/>
  <c i="3" r="BK155"/>
  <c r="J103"/>
  <c r="J143"/>
  <c i="4" r="J95"/>
  <c r="J148"/>
  <c i="5" r="J308"/>
  <c r="BK251"/>
  <c r="BK216"/>
  <c r="BK135"/>
  <c r="J267"/>
  <c i="7" r="J386"/>
  <c r="BK277"/>
  <c r="BK363"/>
  <c r="J260"/>
  <c r="BK329"/>
  <c r="J275"/>
  <c r="BK387"/>
  <c r="J167"/>
  <c r="J236"/>
  <c r="J110"/>
  <c r="J129"/>
  <c r="BK153"/>
  <c i="9" r="BK161"/>
  <c i="10" r="BK232"/>
  <c r="J198"/>
  <c r="BK152"/>
  <c r="J187"/>
  <c i="11" r="J155"/>
  <c r="J103"/>
  <c i="12" r="BK105"/>
  <c i="13" r="BK135"/>
  <c r="J126"/>
  <c i="15" r="J132"/>
  <c i="17" r="BK126"/>
  <c i="18" r="BK186"/>
  <c r="BK183"/>
  <c r="BK202"/>
  <c i="19" r="J119"/>
  <c i="2" r="J826"/>
  <c r="BK503"/>
  <c r="BK687"/>
  <c r="J385"/>
  <c r="J1028"/>
  <c r="J895"/>
  <c r="J718"/>
  <c r="J386"/>
  <c r="BK917"/>
  <c r="BK587"/>
  <c r="J245"/>
  <c r="BK913"/>
  <c r="J553"/>
  <c r="J989"/>
  <c r="BK650"/>
  <c r="BK241"/>
  <c r="BK705"/>
  <c r="BK362"/>
  <c r="BK976"/>
  <c r="J620"/>
  <c r="BK405"/>
  <c i="3" r="BK213"/>
  <c r="J175"/>
  <c r="BK173"/>
  <c i="4" r="J124"/>
  <c r="J104"/>
  <c i="5" r="BK101"/>
  <c r="BK121"/>
  <c r="BK295"/>
  <c r="BK249"/>
  <c r="BK137"/>
  <c r="BK176"/>
  <c i="6" r="BK105"/>
  <c i="7" r="J322"/>
  <c r="BK182"/>
  <c r="BK376"/>
  <c r="J206"/>
  <c r="BK372"/>
  <c r="J233"/>
  <c r="BK381"/>
  <c r="BK123"/>
  <c r="BK169"/>
  <c r="J220"/>
  <c r="J378"/>
  <c r="J157"/>
  <c r="J227"/>
  <c i="8" r="J102"/>
  <c i="9" r="BK169"/>
  <c r="BK114"/>
  <c i="10" r="BK200"/>
  <c r="BK265"/>
  <c r="J141"/>
  <c r="BK205"/>
  <c i="11" r="J153"/>
  <c r="J129"/>
  <c i="12" r="J93"/>
  <c i="13" r="J133"/>
  <c i="14" r="J116"/>
  <c i="15" r="BK117"/>
  <c i="16" r="J118"/>
  <c r="J95"/>
  <c i="17" r="BK117"/>
  <c r="J144"/>
  <c i="18" r="BK235"/>
  <c r="J101"/>
  <c r="J218"/>
  <c r="BK129"/>
  <c i="2" r="J1016"/>
  <c r="BK514"/>
  <c r="BK228"/>
  <c r="BK749"/>
  <c r="J550"/>
  <c r="BK221"/>
  <c r="J588"/>
  <c r="J949"/>
  <c r="J793"/>
  <c r="BK343"/>
  <c r="J877"/>
  <c r="BK561"/>
  <c r="BK1013"/>
  <c r="J795"/>
  <c r="BK427"/>
  <c r="BK887"/>
  <c r="BK390"/>
  <c r="J525"/>
  <c r="BK189"/>
  <c i="3" r="J186"/>
  <c r="J147"/>
  <c r="J108"/>
  <c i="4" r="J142"/>
  <c r="BK95"/>
  <c i="5" r="J240"/>
  <c r="BK183"/>
  <c r="BK307"/>
  <c r="J190"/>
  <c i="6" r="BK123"/>
  <c r="BK101"/>
  <c i="7" r="BK302"/>
  <c r="BK380"/>
  <c r="J253"/>
  <c r="J113"/>
  <c r="BK188"/>
  <c r="J319"/>
  <c r="BK288"/>
  <c r="J134"/>
  <c r="J237"/>
  <c r="BK286"/>
  <c i="8" r="J108"/>
  <c r="J120"/>
  <c i="9" r="BK134"/>
  <c i="10" r="J292"/>
  <c r="BK172"/>
  <c r="J163"/>
  <c r="BK241"/>
  <c r="BK216"/>
  <c i="11" r="BK153"/>
  <c r="BK127"/>
  <c i="13" r="J114"/>
  <c i="14" r="BK93"/>
  <c i="15" r="BK129"/>
  <c r="BK116"/>
  <c i="16" r="J124"/>
  <c i="17" r="BK94"/>
  <c r="BK133"/>
  <c i="18" r="J143"/>
  <c r="J123"/>
  <c r="J225"/>
  <c i="19" r="J89"/>
  <c i="2" r="J590"/>
  <c r="BK247"/>
  <c r="J740"/>
  <c r="J428"/>
  <c r="BK901"/>
  <c r="BK563"/>
  <c r="J180"/>
  <c r="BK636"/>
  <c r="J316"/>
  <c r="BK966"/>
  <c r="BK178"/>
  <c r="J835"/>
  <c r="J568"/>
  <c r="BK798"/>
  <c r="J419"/>
  <c r="BK902"/>
  <c r="BK597"/>
  <c r="BK285"/>
  <c i="3" r="J99"/>
  <c r="J105"/>
  <c r="J184"/>
  <c i="4" r="J145"/>
  <c r="BK115"/>
  <c i="5" r="BK315"/>
  <c r="J125"/>
  <c r="J135"/>
  <c r="J277"/>
  <c r="J244"/>
  <c i="6" r="J113"/>
  <c i="7" r="BK382"/>
  <c r="BK360"/>
  <c r="J267"/>
  <c r="J132"/>
  <c r="BK224"/>
  <c r="BK270"/>
  <c r="BK113"/>
  <c r="J341"/>
  <c r="J114"/>
  <c i="9" r="J141"/>
  <c r="J149"/>
  <c r="BK105"/>
  <c r="BK168"/>
  <c r="J119"/>
  <c i="10" r="J283"/>
  <c r="BK191"/>
  <c r="J251"/>
  <c r="BK160"/>
  <c i="11" r="J158"/>
  <c r="J144"/>
  <c i="12" r="J130"/>
  <c i="13" r="J89"/>
  <c i="14" r="BK120"/>
  <c i="15" r="BK123"/>
  <c r="BK120"/>
  <c i="16" r="J101"/>
  <c i="17" r="BK122"/>
  <c r="J99"/>
  <c i="18" r="J210"/>
  <c r="J204"/>
  <c r="J227"/>
  <c i="19" r="J104"/>
  <c i="2" r="BK507"/>
  <c r="BK921"/>
  <c r="BK616"/>
  <c r="J249"/>
  <c r="BK909"/>
  <c r="J579"/>
  <c r="J247"/>
  <c r="J869"/>
  <c r="BK559"/>
  <c r="J328"/>
  <c r="BK1019"/>
  <c r="J789"/>
  <c r="J511"/>
  <c r="J304"/>
  <c r="J951"/>
  <c r="J812"/>
  <c r="J540"/>
  <c r="BK187"/>
  <c r="J608"/>
  <c r="J1015"/>
  <c r="BK803"/>
  <c r="BK532"/>
  <c r="J347"/>
  <c i="3" r="BK139"/>
  <c r="BK171"/>
  <c r="BK157"/>
  <c i="4" r="BK108"/>
  <c i="5" r="J279"/>
  <c r="J228"/>
  <c r="J238"/>
  <c r="BK113"/>
  <c i="7" r="BK244"/>
  <c r="J161"/>
  <c r="J323"/>
  <c r="J268"/>
  <c r="BK149"/>
  <c r="BK227"/>
  <c r="J365"/>
  <c r="BK165"/>
  <c r="BK157"/>
  <c r="BK172"/>
  <c r="BK258"/>
  <c r="J316"/>
  <c i="8" r="J104"/>
  <c i="9" r="J186"/>
  <c i="10" r="J277"/>
  <c r="J287"/>
  <c r="BK294"/>
  <c r="J212"/>
  <c r="BK154"/>
  <c i="11" r="BK99"/>
  <c r="BK149"/>
  <c r="J123"/>
  <c i="12" r="BK89"/>
  <c i="13" r="BK129"/>
  <c i="14" r="J99"/>
  <c i="15" r="J117"/>
  <c i="16" r="BK109"/>
  <c i="17" r="BK105"/>
  <c r="J141"/>
  <c i="2" r="BK704"/>
  <c r="J182"/>
  <c r="J657"/>
  <c r="BK386"/>
  <c r="BK261"/>
  <c i="3" r="J157"/>
  <c r="BK197"/>
  <c i="4" r="BK117"/>
  <c r="BK110"/>
  <c i="5" r="J275"/>
  <c r="J181"/>
  <c r="BK291"/>
  <c r="BK230"/>
  <c r="BK210"/>
  <c r="J185"/>
  <c i="6" r="BK126"/>
  <c i="7" r="J306"/>
  <c r="J384"/>
  <c r="J199"/>
  <c r="BK320"/>
  <c r="J111"/>
  <c r="BK132"/>
  <c r="J273"/>
  <c r="BK273"/>
  <c i="8" r="BK120"/>
  <c i="17" r="J94"/>
  <c r="BK134"/>
  <c i="18" r="BK157"/>
  <c r="BK153"/>
  <c i="2" r="BK691"/>
  <c r="J370"/>
  <c r="J871"/>
  <c r="J572"/>
  <c r="J206"/>
  <c r="J834"/>
  <c r="J555"/>
  <c r="J292"/>
  <c r="J888"/>
  <c r="J626"/>
  <c r="BK372"/>
  <c r="BK986"/>
  <c r="J366"/>
  <c r="BK757"/>
  <c r="BK431"/>
  <c i="3" r="BK141"/>
  <c r="BK160"/>
  <c r="J171"/>
  <c i="4" r="BK142"/>
  <c i="5" r="J101"/>
  <c r="BK185"/>
  <c r="J255"/>
  <c r="BK142"/>
  <c i="6" r="BK109"/>
  <c i="7" r="BK312"/>
  <c r="J184"/>
  <c r="J380"/>
  <c r="J240"/>
  <c r="BK134"/>
  <c r="J287"/>
  <c r="J130"/>
  <c r="J244"/>
  <c r="J355"/>
  <c r="J186"/>
  <c r="J245"/>
  <c r="BK335"/>
  <c r="BK249"/>
  <c i="8" r="BK135"/>
  <c i="9" r="BK141"/>
  <c i="10" r="BK301"/>
  <c r="J178"/>
  <c r="BK272"/>
  <c r="BK248"/>
  <c r="BK147"/>
  <c i="11" r="BK135"/>
  <c i="12" r="BK113"/>
  <c i="13" r="BK113"/>
  <c i="14" r="J110"/>
  <c i="15" r="J116"/>
  <c r="J129"/>
  <c i="16" r="BK111"/>
  <c i="17" r="BK140"/>
  <c r="J106"/>
  <c r="BK142"/>
  <c i="2" r="J777"/>
  <c r="BK608"/>
  <c r="BK324"/>
  <c r="J917"/>
  <c r="BK626"/>
  <c r="J447"/>
  <c r="J991"/>
  <c r="J742"/>
  <c r="J383"/>
  <c r="BK882"/>
  <c r="J539"/>
  <c r="BK253"/>
  <c r="J671"/>
  <c r="BK963"/>
  <c r="J813"/>
  <c r="J354"/>
  <c r="BK834"/>
  <c i="5" r="J180"/>
  <c r="BK124"/>
  <c r="BK152"/>
  <c r="J220"/>
  <c i="6" r="BK119"/>
  <c r="J124"/>
  <c i="7" r="J165"/>
  <c r="J286"/>
  <c r="BK176"/>
  <c r="J266"/>
  <c r="BK319"/>
  <c r="BK178"/>
  <c r="BK194"/>
  <c r="BK223"/>
  <c i="8" r="BK92"/>
  <c i="9" r="J166"/>
  <c i="10" r="BK114"/>
  <c r="J102"/>
  <c r="J232"/>
  <c i="11" r="BK145"/>
  <c r="J145"/>
  <c r="J136"/>
  <c i="12" r="BK127"/>
  <c i="13" r="BK107"/>
  <c i="15" r="J103"/>
  <c i="16" r="J115"/>
  <c i="17" r="BK99"/>
  <c r="J124"/>
  <c r="J129"/>
  <c i="18" r="J136"/>
  <c r="BK106"/>
  <c r="J155"/>
  <c i="2" r="J534"/>
  <c r="BK250"/>
  <c r="BK827"/>
  <c r="J500"/>
  <c r="BK1043"/>
  <c r="J778"/>
  <c r="BK332"/>
  <c r="BK801"/>
  <c r="BK557"/>
  <c r="BK981"/>
  <c r="J726"/>
  <c r="J505"/>
  <c r="BK280"/>
  <c r="BK853"/>
  <c r="BK539"/>
  <c i="3" r="BK211"/>
  <c r="J173"/>
  <c r="J96"/>
  <c i="4" r="J155"/>
  <c r="J127"/>
  <c i="5" r="BK313"/>
  <c i="7" r="J325"/>
  <c r="J177"/>
  <c r="BK279"/>
  <c r="J121"/>
  <c r="J189"/>
  <c r="J265"/>
  <c i="8" r="BK103"/>
  <c i="9" r="BK163"/>
  <c r="J126"/>
  <c i="10" r="BK195"/>
  <c r="J200"/>
  <c r="J121"/>
  <c r="BK149"/>
  <c i="11" r="BK150"/>
  <c r="J138"/>
  <c i="12" r="J99"/>
  <c i="13" r="J110"/>
  <c i="14" r="BK105"/>
  <c i="17" r="J96"/>
  <c i="18" r="J235"/>
  <c r="J189"/>
  <c r="J159"/>
  <c i="19" r="J127"/>
  <c i="2" r="J804"/>
  <c r="BK469"/>
  <c r="J993"/>
  <c r="BK614"/>
  <c r="J1000"/>
  <c r="BK673"/>
  <c r="J265"/>
  <c r="J901"/>
  <c r="J680"/>
  <c r="J255"/>
  <c r="J785"/>
  <c r="BK411"/>
  <c r="BK985"/>
  <c r="BK709"/>
  <c r="BK424"/>
  <c r="BK500"/>
  <c r="BK219"/>
  <c r="BK953"/>
  <c r="BK714"/>
  <c r="BK450"/>
  <c r="J208"/>
  <c i="3" r="BK177"/>
  <c r="J213"/>
  <c i="4" r="J123"/>
  <c r="BK131"/>
  <c i="5" r="J150"/>
  <c r="BK109"/>
  <c r="BK300"/>
  <c r="BK103"/>
  <c r="BK290"/>
  <c r="BK265"/>
  <c i="7" r="J340"/>
  <c r="J142"/>
  <c r="BK298"/>
  <c r="BK203"/>
  <c r="BK364"/>
  <c r="BK231"/>
  <c r="BK351"/>
  <c i="16" r="BK118"/>
  <c r="J99"/>
  <c i="17" r="BK139"/>
  <c r="J128"/>
  <c i="18" r="J163"/>
  <c r="J146"/>
  <c r="J192"/>
  <c r="J125"/>
  <c i="2" r="BK962"/>
  <c r="J612"/>
  <c r="J1013"/>
  <c r="BK565"/>
  <c r="BK1033"/>
  <c r="J413"/>
  <c r="BK907"/>
  <c r="J459"/>
  <c i="3" r="BK168"/>
  <c r="BK96"/>
  <c r="J122"/>
  <c i="4" r="BK146"/>
  <c r="BK143"/>
  <c r="J128"/>
  <c i="5" r="J115"/>
  <c r="J310"/>
  <c r="J321"/>
  <c r="J290"/>
  <c r="J234"/>
  <c r="BK166"/>
  <c i="6" r="BK99"/>
  <c r="BK102"/>
  <c i="7" r="J291"/>
  <c r="J150"/>
  <c r="J278"/>
  <c r="J382"/>
  <c r="BK255"/>
  <c r="J163"/>
  <c r="J247"/>
  <c r="BK154"/>
  <c r="J169"/>
  <c r="J205"/>
  <c i="8" r="BK112"/>
  <c i="9" r="J174"/>
  <c r="J192"/>
  <c i="10" r="BK158"/>
  <c r="BK176"/>
  <c r="J237"/>
  <c r="J202"/>
  <c i="11" r="BK144"/>
  <c r="BK136"/>
  <c i="12" r="BK119"/>
  <c i="13" r="J121"/>
  <c i="14" r="BK116"/>
  <c r="J114"/>
  <c i="15" r="J91"/>
  <c i="18" r="J126"/>
  <c r="J114"/>
  <c r="BK126"/>
  <c i="19" r="BK127"/>
  <c i="2" r="J880"/>
  <c r="J526"/>
  <c r="J326"/>
  <c r="J537"/>
  <c r="BK265"/>
  <c r="J847"/>
  <c r="BK668"/>
  <c r="BK457"/>
  <c r="J1009"/>
  <c r="J689"/>
  <c r="J300"/>
  <c r="J851"/>
  <c r="J282"/>
  <c r="BK809"/>
  <c r="J592"/>
  <c r="BK399"/>
  <c r="BK806"/>
  <c r="J185"/>
  <c r="J832"/>
  <c r="J520"/>
  <c i="3" r="J133"/>
  <c r="BK101"/>
  <c r="BK110"/>
  <c i="4" r="J122"/>
  <c r="J153"/>
  <c i="5" r="J154"/>
  <c r="J258"/>
  <c r="BK321"/>
  <c r="J194"/>
  <c r="BK303"/>
  <c i="6" r="BK103"/>
  <c i="7" r="J366"/>
  <c r="J241"/>
  <c r="J385"/>
  <c r="BK232"/>
  <c r="BK148"/>
  <c r="J312"/>
  <c r="J149"/>
  <c r="BK205"/>
  <c r="BK309"/>
  <c r="BK375"/>
  <c r="J204"/>
  <c r="BK241"/>
  <c r="BK308"/>
  <c r="BK111"/>
  <c i="8" r="BK114"/>
  <c i="9" r="J132"/>
  <c i="10" r="J296"/>
  <c r="J197"/>
  <c r="BK230"/>
  <c r="J209"/>
  <c i="11" r="J151"/>
  <c r="BK119"/>
  <c r="J125"/>
  <c i="12" r="J125"/>
  <c i="13" r="J131"/>
  <c i="14" r="BK107"/>
  <c i="15" r="BK95"/>
  <c i="16" r="J126"/>
  <c i="17" r="J117"/>
  <c r="J130"/>
  <c r="J139"/>
  <c i="18" r="BK218"/>
  <c r="J238"/>
  <c i="19" r="BK106"/>
  <c i="2" r="J913"/>
  <c r="BK630"/>
  <c r="BK890"/>
  <c r="BK590"/>
  <c r="BK185"/>
  <c r="BK802"/>
  <c r="BK282"/>
  <c r="BK844"/>
  <c r="BK459"/>
  <c r="BK1009"/>
  <c r="J639"/>
  <c r="BK180"/>
  <c r="J973"/>
  <c r="BK759"/>
  <c r="BK408"/>
  <c r="J939"/>
  <c r="J469"/>
  <c r="BK1030"/>
  <c r="BK742"/>
  <c r="BK436"/>
  <c i="3" r="BK145"/>
  <c r="BK105"/>
  <c r="J139"/>
  <c i="4" r="BK106"/>
  <c r="BK130"/>
  <c i="5" r="BK125"/>
  <c r="BK283"/>
  <c r="BK279"/>
  <c r="BK146"/>
  <c r="BK111"/>
  <c i="6" r="BK121"/>
  <c i="7" r="BK214"/>
  <c r="J269"/>
  <c r="BK361"/>
  <c r="J185"/>
  <c r="J344"/>
  <c r="BK362"/>
  <c r="J173"/>
  <c r="J254"/>
  <c r="J313"/>
  <c r="BK124"/>
  <c r="BK210"/>
  <c i="8" r="J94"/>
  <c i="9" r="BK143"/>
  <c i="10" r="J270"/>
  <c r="BK260"/>
  <c r="BK218"/>
  <c r="BK275"/>
  <c r="J186"/>
  <c i="11" r="BK121"/>
  <c r="J95"/>
  <c i="12" r="J105"/>
  <c i="13" r="J99"/>
  <c r="J105"/>
  <c i="14" r="J93"/>
  <c i="15" r="J107"/>
  <c r="BK126"/>
  <c i="16" r="J91"/>
  <c i="17" r="J123"/>
  <c r="J112"/>
  <c i="18" r="J171"/>
  <c r="J167"/>
  <c r="BK145"/>
  <c i="2" r="J897"/>
  <c r="BK618"/>
  <c r="BK428"/>
  <c r="BK1011"/>
  <c r="BK695"/>
  <c r="J178"/>
  <c r="J621"/>
  <c r="BK296"/>
  <c r="BK892"/>
  <c r="J557"/>
  <c r="J259"/>
  <c r="J904"/>
  <c r="BK525"/>
  <c r="BK869"/>
  <c r="BK646"/>
  <c r="J324"/>
  <c r="BK305"/>
  <c r="BK829"/>
  <c r="BK511"/>
  <c i="3" r="J116"/>
  <c r="BK186"/>
  <c r="BK162"/>
  <c i="4" r="BK97"/>
  <c i="5" r="BK156"/>
  <c r="J105"/>
  <c r="BK304"/>
  <c r="BK287"/>
  <c r="J160"/>
  <c r="BK258"/>
  <c r="BK105"/>
  <c i="7" r="BK336"/>
  <c r="BK322"/>
  <c r="J222"/>
  <c r="BK349"/>
  <c r="BK180"/>
  <c r="J246"/>
  <c r="BK345"/>
  <c r="J155"/>
  <c r="BK204"/>
  <c i="8" r="BK116"/>
  <c r="BK110"/>
  <c i="9" r="BK124"/>
  <c r="J171"/>
  <c r="J137"/>
  <c r="BK188"/>
  <c i="10" r="J172"/>
  <c r="BK256"/>
  <c r="J216"/>
  <c r="J188"/>
  <c i="11" r="BK141"/>
  <c r="BK139"/>
  <c i="12" r="J95"/>
  <c i="13" r="BK131"/>
  <c i="14" r="J105"/>
  <c i="15" r="BK105"/>
  <c r="BK139"/>
  <c i="16" r="J103"/>
  <c i="17" r="J132"/>
  <c r="BK92"/>
  <c i="18" r="J106"/>
  <c r="BK212"/>
  <c i="2" r="BK761"/>
  <c r="J305"/>
  <c r="BK793"/>
  <c r="J453"/>
  <c r="J1035"/>
  <c r="BK678"/>
  <c r="BK368"/>
  <c r="BK991"/>
  <c r="BK812"/>
  <c r="BK445"/>
  <c r="J223"/>
  <c r="J929"/>
  <c r="J668"/>
  <c r="BK437"/>
  <c r="J252"/>
  <c r="BK856"/>
  <c r="J775"/>
  <c r="BK429"/>
  <c r="J914"/>
  <c r="J577"/>
  <c r="J210"/>
  <c r="BK839"/>
  <c r="BK475"/>
  <c r="BK197"/>
  <c i="3" r="BK182"/>
  <c r="BK203"/>
  <c i="4" r="J108"/>
  <c i="5" r="BK234"/>
  <c r="BK302"/>
  <c r="J251"/>
  <c r="J139"/>
  <c r="J164"/>
  <c i="6" r="J126"/>
  <c i="7" r="BK271"/>
  <c r="BK155"/>
  <c r="J297"/>
  <c r="BK159"/>
  <c r="BK374"/>
  <c r="J217"/>
  <c r="J117"/>
  <c r="J218"/>
  <c r="J285"/>
  <c r="BK333"/>
  <c r="J148"/>
  <c r="BK371"/>
  <c r="J159"/>
  <c i="8" r="BK104"/>
  <c i="9" r="J152"/>
  <c i="10" r="J240"/>
  <c r="J205"/>
  <c r="BK121"/>
  <c r="BK193"/>
  <c i="11" r="J148"/>
  <c r="J146"/>
  <c i="12" r="J114"/>
  <c i="13" r="BK122"/>
  <c i="15" r="BK93"/>
  <c i="16" r="BK103"/>
  <c i="17" r="BK120"/>
  <c r="BK128"/>
  <c r="BK96"/>
  <c i="2" r="BK864"/>
  <c r="BK434"/>
  <c r="J955"/>
  <c r="J544"/>
  <c r="J214"/>
  <c r="BK838"/>
  <c r="BK550"/>
  <c r="BK268"/>
  <c r="J909"/>
  <c r="J475"/>
  <c r="J1025"/>
  <c r="J749"/>
  <c r="J345"/>
  <c r="BK755"/>
  <c r="J514"/>
  <c r="BK993"/>
  <c i="5" r="BK328"/>
  <c r="BK174"/>
  <c r="J246"/>
  <c r="J269"/>
  <c r="J172"/>
  <c i="6" r="BK124"/>
  <c i="7" r="BK347"/>
  <c r="BK373"/>
  <c r="BK213"/>
  <c r="J343"/>
  <c r="BK379"/>
  <c r="BK217"/>
  <c r="BK344"/>
  <c r="J248"/>
  <c i="8" r="J106"/>
  <c i="9" r="J183"/>
  <c i="10" r="BK178"/>
  <c r="BK184"/>
  <c r="BK211"/>
  <c r="BK166"/>
  <c i="11" r="BK160"/>
  <c r="BK91"/>
  <c i="12" r="BK125"/>
  <c i="13" r="J93"/>
  <c i="14" r="J120"/>
  <c i="16" r="J114"/>
  <c r="BK122"/>
  <c i="17" r="BK143"/>
  <c r="J136"/>
  <c i="18" r="J223"/>
  <c r="J196"/>
  <c r="BK242"/>
  <c r="J98"/>
  <c i="19" r="J99"/>
  <c i="2" r="BK818"/>
  <c r="BK582"/>
  <c r="J320"/>
  <c r="BK455"/>
  <c r="J921"/>
  <c r="BK517"/>
  <c r="BK877"/>
  <c r="J616"/>
  <c r="BK945"/>
  <c r="J691"/>
  <c r="BK477"/>
  <c r="J999"/>
  <c r="BK425"/>
  <c i="3" r="BK192"/>
  <c r="J176"/>
  <c r="BK209"/>
  <c i="4" r="BK150"/>
  <c r="BK118"/>
  <c i="5" r="BK255"/>
  <c i="7" r="J151"/>
  <c r="BK237"/>
  <c r="J304"/>
  <c r="BK143"/>
  <c r="BK229"/>
  <c r="J288"/>
  <c i="8" r="J116"/>
  <c i="9" r="J163"/>
  <c i="10" r="BK163"/>
  <c r="J301"/>
  <c r="J263"/>
  <c r="J207"/>
  <c r="BK123"/>
  <c i="11" r="BK109"/>
  <c r="BK93"/>
  <c i="12" r="J116"/>
  <c i="13" r="BK117"/>
  <c i="14" r="BK110"/>
  <c i="15" r="J124"/>
  <c i="18" r="BK208"/>
  <c r="J175"/>
  <c r="BK220"/>
  <c i="2" r="BK891"/>
  <c r="BK581"/>
  <c r="J219"/>
  <c r="J702"/>
  <c r="J287"/>
  <c r="BK837"/>
  <c r="J436"/>
  <c r="BK959"/>
  <c r="BK740"/>
  <c r="BK354"/>
  <c r="BK1028"/>
  <c r="BK624"/>
  <c r="J330"/>
  <c r="BK866"/>
  <c r="J602"/>
  <c r="J858"/>
  <c r="J488"/>
  <c r="J1011"/>
  <c r="J653"/>
  <c r="J417"/>
  <c i="3" r="BK154"/>
  <c r="J162"/>
  <c r="BK164"/>
  <c i="4" r="J98"/>
  <c r="J116"/>
  <c i="5" r="BK240"/>
  <c r="J152"/>
  <c r="BK267"/>
  <c r="J192"/>
  <c r="J129"/>
  <c r="J113"/>
  <c i="6" r="J93"/>
  <c i="7" r="J255"/>
  <c r="J377"/>
  <c r="BK211"/>
  <c r="BK114"/>
  <c r="BK220"/>
  <c r="J375"/>
  <c i="15" r="BK103"/>
  <c i="16" r="J117"/>
  <c i="17" r="BK90"/>
  <c r="J92"/>
  <c i="18" r="BK232"/>
  <c r="J96"/>
  <c r="J161"/>
  <c i="19" r="J114"/>
  <c i="2" r="BK771"/>
  <c r="BK287"/>
  <c r="BK879"/>
  <c r="BK639"/>
  <c r="BK234"/>
  <c r="BK516"/>
  <c r="BK230"/>
  <c r="BK546"/>
  <c r="BK298"/>
  <c i="3" r="BK153"/>
  <c r="BK112"/>
  <c i="4" r="J146"/>
  <c i="5" r="J317"/>
  <c r="J286"/>
  <c r="BK140"/>
  <c r="BK308"/>
  <c r="J263"/>
  <c r="J158"/>
  <c i="6" r="J115"/>
  <c i="7" r="J193"/>
  <c r="BK334"/>
  <c r="J214"/>
  <c r="J120"/>
  <c r="BK272"/>
  <c r="BK190"/>
  <c r="BK196"/>
  <c r="BK260"/>
  <c r="J334"/>
  <c r="BK366"/>
  <c r="BK185"/>
  <c i="8" r="J129"/>
  <c i="9" r="J107"/>
  <c i="10" r="BK254"/>
  <c r="BK296"/>
  <c r="BK119"/>
  <c i="11" r="J147"/>
  <c r="J99"/>
  <c i="12" r="BK128"/>
  <c i="13" r="J124"/>
  <c i="15" r="BK133"/>
  <c i="18" r="BK225"/>
  <c r="BK142"/>
  <c r="J121"/>
  <c r="BK165"/>
  <c i="2" r="BK904"/>
  <c r="BK596"/>
  <c r="J273"/>
  <c r="BK826"/>
  <c r="BK495"/>
  <c r="J981"/>
  <c r="J408"/>
  <c r="BK841"/>
  <c r="J467"/>
  <c r="BK968"/>
  <c r="J610"/>
  <c r="BK166"/>
  <c r="J768"/>
  <c r="BK1007"/>
  <c r="J839"/>
  <c r="BK461"/>
  <c r="BK1021"/>
  <c r="J655"/>
  <c r="BK318"/>
  <c i="3" r="J174"/>
  <c r="J149"/>
  <c r="BK99"/>
  <c i="4" r="BK139"/>
  <c r="BK127"/>
  <c i="5" r="BK288"/>
  <c r="BK194"/>
  <c r="J131"/>
  <c r="J323"/>
  <c r="BK224"/>
  <c r="BK154"/>
  <c i="6" r="J102"/>
  <c i="7" r="BK303"/>
  <c r="J170"/>
  <c r="BK242"/>
  <c r="BK109"/>
  <c r="BK219"/>
  <c r="J311"/>
  <c r="BK385"/>
  <c r="BK200"/>
  <c r="BK293"/>
  <c r="BK136"/>
  <c r="J181"/>
  <c r="BK158"/>
  <c i="8" r="J96"/>
  <c i="9" r="BK145"/>
  <c i="10" r="J272"/>
  <c r="BK106"/>
  <c r="J256"/>
  <c i="11" r="BK125"/>
  <c r="J152"/>
  <c i="12" r="J135"/>
  <c i="13" r="J91"/>
  <c i="14" r="BK125"/>
  <c i="15" r="BK111"/>
  <c r="J89"/>
  <c i="16" r="BK89"/>
  <c i="17" r="J101"/>
  <c r="J122"/>
  <c i="18" r="BK134"/>
  <c r="BK175"/>
  <c r="BK199"/>
  <c i="19" r="BK110"/>
  <c i="2" r="J890"/>
  <c r="BK720"/>
  <c r="BK401"/>
  <c r="BK854"/>
  <c r="J424"/>
  <c r="J891"/>
  <c r="BK648"/>
  <c r="J343"/>
  <c r="J919"/>
  <c r="BK669"/>
  <c r="BK292"/>
  <c r="J827"/>
  <c r="J362"/>
  <c r="BK947"/>
  <c r="BK653"/>
  <c r="J263"/>
  <c r="BK775"/>
  <c r="BK572"/>
  <c r="BK940"/>
  <c r="BK612"/>
  <c r="BK366"/>
  <c i="3" r="J114"/>
  <c r="J172"/>
  <c i="4" r="BK123"/>
  <c r="BK113"/>
  <c r="J100"/>
  <c i="5" r="BK212"/>
  <c r="J196"/>
  <c r="J298"/>
  <c r="BK241"/>
  <c r="BK170"/>
  <c i="6" r="J95"/>
  <c i="7" r="BK348"/>
  <c r="J136"/>
  <c r="J298"/>
  <c r="BK167"/>
  <c r="BK274"/>
  <c r="J141"/>
  <c r="J191"/>
  <c r="J219"/>
  <c r="BK170"/>
  <c r="J256"/>
  <c i="8" r="J100"/>
  <c i="9" r="J112"/>
  <c r="BK102"/>
  <c i="10" r="J108"/>
  <c r="BK237"/>
  <c r="J219"/>
  <c r="J131"/>
  <c i="11" r="BK152"/>
  <c i="12" r="BK129"/>
  <c i="13" r="J119"/>
  <c i="14" r="BK91"/>
  <c i="15" r="J135"/>
  <c i="16" r="J93"/>
  <c i="17" r="J109"/>
  <c r="J133"/>
  <c r="J119"/>
  <c i="18" r="J219"/>
  <c r="J202"/>
  <c r="J232"/>
  <c i="19" r="J92"/>
  <c i="2" r="BK792"/>
  <c r="BK374"/>
  <c r="J819"/>
  <c r="J561"/>
  <c r="J200"/>
  <c r="J801"/>
  <c r="BK447"/>
  <c r="BK979"/>
  <c r="BK712"/>
  <c r="BK465"/>
  <c r="J1021"/>
  <c r="J600"/>
  <c r="J278"/>
  <c r="J887"/>
  <c r="J473"/>
  <c r="BK888"/>
  <c r="J581"/>
  <c r="J1029"/>
  <c r="J755"/>
  <c r="BK314"/>
  <c i="3" r="J124"/>
  <c r="BK151"/>
  <c r="J112"/>
  <c i="4" r="BK140"/>
  <c r="J140"/>
  <c i="5" r="BK301"/>
  <c r="J288"/>
  <c r="J265"/>
  <c r="BK160"/>
  <c r="BK277"/>
  <c r="BK144"/>
  <c i="6" r="BK122"/>
  <c i="7" r="BK121"/>
  <c r="BK233"/>
  <c r="J295"/>
  <c r="J303"/>
  <c r="J333"/>
  <c r="J122"/>
  <c i="9" r="J178"/>
  <c r="BK158"/>
  <c r="J143"/>
  <c r="BK178"/>
  <c i="10" r="J224"/>
  <c r="BK240"/>
  <c r="J294"/>
  <c r="BK226"/>
  <c r="J106"/>
  <c i="11" r="BK131"/>
  <c i="12" r="BK124"/>
  <c r="BK122"/>
  <c i="13" r="J128"/>
  <c i="14" r="J95"/>
  <c i="15" r="BK114"/>
  <c i="16" r="BK120"/>
  <c r="J109"/>
  <c i="17" r="BK107"/>
  <c r="J115"/>
  <c i="18" r="BK216"/>
  <c r="J149"/>
  <c r="J179"/>
  <c i="19" r="BK112"/>
  <c i="2" l="1" r="T160"/>
  <c r="R177"/>
  <c r="BK192"/>
  <c r="T192"/>
  <c r="P218"/>
  <c r="BK240"/>
  <c r="J240"/>
  <c r="J71"/>
  <c r="T240"/>
  <c r="R267"/>
  <c r="BK284"/>
  <c r="J284"/>
  <c r="J75"/>
  <c r="T307"/>
  <c r="BK367"/>
  <c r="J367"/>
  <c r="J81"/>
  <c r="R410"/>
  <c r="R393"/>
  <c r="R421"/>
  <c r="P444"/>
  <c r="R452"/>
  <c r="P483"/>
  <c r="P502"/>
  <c r="P547"/>
  <c r="BK593"/>
  <c r="J593"/>
  <c r="J105"/>
  <c r="R617"/>
  <c r="T627"/>
  <c r="T631"/>
  <c r="BK682"/>
  <c r="J682"/>
  <c r="J115"/>
  <c r="R711"/>
  <c r="P744"/>
  <c r="P754"/>
  <c r="P751"/>
  <c r="P770"/>
  <c r="R857"/>
  <c r="T916"/>
  <c r="R924"/>
  <c r="P996"/>
  <c r="P1022"/>
  <c i="3" r="R95"/>
  <c r="T121"/>
  <c r="BK159"/>
  <c r="J159"/>
  <c r="J69"/>
  <c r="P181"/>
  <c i="4" r="R92"/>
  <c r="P101"/>
  <c r="BK107"/>
  <c r="J107"/>
  <c r="J67"/>
  <c r="T107"/>
  <c i="7" r="P108"/>
  <c r="P145"/>
  <c r="BK208"/>
  <c r="J208"/>
  <c r="J71"/>
  <c r="BK230"/>
  <c r="J230"/>
  <c r="J73"/>
  <c r="T250"/>
  <c r="BK321"/>
  <c r="J321"/>
  <c r="J78"/>
  <c r="T332"/>
  <c r="P346"/>
  <c r="P368"/>
  <c i="8" r="R91"/>
  <c r="T126"/>
  <c i="9" r="BK99"/>
  <c r="J99"/>
  <c r="J62"/>
  <c r="T109"/>
  <c r="P123"/>
  <c r="T131"/>
  <c r="R151"/>
  <c r="T162"/>
  <c r="P180"/>
  <c r="P177"/>
  <c i="10" r="T101"/>
  <c r="P116"/>
  <c r="T125"/>
  <c r="P151"/>
  <c r="P148"/>
  <c r="R208"/>
  <c r="BK245"/>
  <c r="J245"/>
  <c r="J72"/>
  <c r="R253"/>
  <c r="R286"/>
  <c r="R285"/>
  <c i="11" r="P114"/>
  <c i="12" r="T88"/>
  <c r="T112"/>
  <c i="13" r="T112"/>
  <c i="14" r="R86"/>
  <c i="15" r="R109"/>
  <c i="16" r="T86"/>
  <c r="T85"/>
  <c i="17" r="BK86"/>
  <c r="J86"/>
  <c r="J60"/>
  <c r="R95"/>
  <c r="T108"/>
  <c r="P121"/>
  <c i="18" r="BK100"/>
  <c r="J100"/>
  <c r="J62"/>
  <c r="BK120"/>
  <c r="J120"/>
  <c r="J65"/>
  <c r="BK137"/>
  <c r="J137"/>
  <c r="J66"/>
  <c r="R148"/>
  <c r="BK191"/>
  <c r="J191"/>
  <c r="J69"/>
  <c r="R191"/>
  <c r="P234"/>
  <c r="R237"/>
  <c i="2" r="BK170"/>
  <c r="J170"/>
  <c r="J63"/>
  <c r="BK184"/>
  <c r="J184"/>
  <c r="J65"/>
  <c r="R199"/>
  <c r="P227"/>
  <c r="P240"/>
  <c r="BK267"/>
  <c r="J267"/>
  <c r="J73"/>
  <c r="P307"/>
  <c r="R338"/>
  <c r="R380"/>
  <c r="P416"/>
  <c r="P430"/>
  <c r="BK458"/>
  <c r="J458"/>
  <c r="J93"/>
  <c r="BK502"/>
  <c r="J502"/>
  <c r="J98"/>
  <c r="BK547"/>
  <c r="J547"/>
  <c r="J100"/>
  <c r="P593"/>
  <c r="P617"/>
  <c r="R643"/>
  <c r="T665"/>
  <c r="T711"/>
  <c r="R744"/>
  <c r="R754"/>
  <c r="R751"/>
  <c r="R770"/>
  <c r="BK857"/>
  <c r="J857"/>
  <c r="J127"/>
  <c r="BK916"/>
  <c r="J916"/>
  <c r="J130"/>
  <c r="P944"/>
  <c r="P988"/>
  <c r="P965"/>
  <c r="T1022"/>
  <c i="3" r="T95"/>
  <c r="R121"/>
  <c r="P159"/>
  <c r="P194"/>
  <c i="4" r="P112"/>
  <c i="5" r="P178"/>
  <c r="P312"/>
  <c i="6" r="BK90"/>
  <c r="T128"/>
  <c i="7" r="T108"/>
  <c r="T107"/>
  <c r="P135"/>
  <c r="T135"/>
  <c r="P138"/>
  <c r="T138"/>
  <c r="R197"/>
  <c r="P216"/>
  <c r="P250"/>
  <c r="R321"/>
  <c r="P337"/>
  <c r="BK354"/>
  <c r="J354"/>
  <c r="J82"/>
  <c r="T354"/>
  <c r="R358"/>
  <c i="8" r="P105"/>
  <c i="9" r="P99"/>
  <c r="BK116"/>
  <c r="J116"/>
  <c r="J64"/>
  <c r="T123"/>
  <c r="P131"/>
  <c r="P151"/>
  <c r="R162"/>
  <c r="BK191"/>
  <c r="J191"/>
  <c r="J76"/>
  <c i="10" r="BK109"/>
  <c r="J109"/>
  <c r="J63"/>
  <c r="R116"/>
  <c r="R125"/>
  <c r="T151"/>
  <c r="T148"/>
  <c r="R221"/>
  <c r="T245"/>
  <c r="P269"/>
  <c r="P286"/>
  <c r="P285"/>
  <c r="T298"/>
  <c i="11" r="BK88"/>
  <c r="T114"/>
  <c i="12" r="R88"/>
  <c r="R112"/>
  <c i="13" r="R88"/>
  <c r="P112"/>
  <c i="14" r="T86"/>
  <c i="15" r="P88"/>
  <c i="16" r="BK119"/>
  <c r="J119"/>
  <c r="J64"/>
  <c i="17" r="R86"/>
  <c r="BK108"/>
  <c r="J108"/>
  <c r="J63"/>
  <c r="P131"/>
  <c i="18" r="P100"/>
  <c r="R120"/>
  <c r="R137"/>
  <c r="BK176"/>
  <c r="J176"/>
  <c r="J68"/>
  <c r="BK201"/>
  <c r="J201"/>
  <c r="J70"/>
  <c r="R234"/>
  <c i="2" r="R160"/>
  <c r="P177"/>
  <c r="BK199"/>
  <c r="J199"/>
  <c r="J68"/>
  <c r="R218"/>
  <c r="BK246"/>
  <c r="J246"/>
  <c r="J72"/>
  <c r="T267"/>
  <c r="P284"/>
  <c r="R289"/>
  <c r="T338"/>
  <c r="T380"/>
  <c r="BK410"/>
  <c r="J410"/>
  <c r="J86"/>
  <c r="BK416"/>
  <c r="J416"/>
  <c r="J88"/>
  <c r="T430"/>
  <c r="P458"/>
  <c r="BK490"/>
  <c r="J490"/>
  <c r="J96"/>
  <c r="BK497"/>
  <c r="J497"/>
  <c r="J97"/>
  <c r="P531"/>
  <c r="BK576"/>
  <c r="J576"/>
  <c r="J104"/>
  <c r="T593"/>
  <c r="BK617"/>
  <c r="J617"/>
  <c r="J108"/>
  <c r="P627"/>
  <c r="P631"/>
  <c r="R665"/>
  <c r="BK699"/>
  <c r="J699"/>
  <c r="J116"/>
  <c r="BK731"/>
  <c r="J731"/>
  <c r="J119"/>
  <c r="T744"/>
  <c r="T754"/>
  <c r="T751"/>
  <c r="T770"/>
  <c r="P857"/>
  <c r="P916"/>
  <c r="T944"/>
  <c r="BK996"/>
  <c r="J996"/>
  <c r="J135"/>
  <c r="R1022"/>
  <c i="3" r="BK95"/>
  <c r="BK132"/>
  <c r="J132"/>
  <c r="J68"/>
  <c r="T159"/>
  <c r="T194"/>
  <c i="4" r="P92"/>
  <c r="BK101"/>
  <c r="J101"/>
  <c r="J66"/>
  <c r="R101"/>
  <c r="P107"/>
  <c i="5" r="P120"/>
  <c r="BK260"/>
  <c r="J260"/>
  <c r="J71"/>
  <c r="R312"/>
  <c i="6" r="P90"/>
  <c i="9" r="R109"/>
  <c r="BK123"/>
  <c r="J123"/>
  <c r="J65"/>
  <c r="R131"/>
  <c r="BK151"/>
  <c r="J151"/>
  <c r="J69"/>
  <c r="P191"/>
  <c i="11" r="T88"/>
  <c r="T87"/>
  <c r="T86"/>
  <c r="BK154"/>
  <c r="J154"/>
  <c r="J65"/>
  <c r="T154"/>
  <c i="12" r="P132"/>
  <c i="13" r="BK88"/>
  <c r="J88"/>
  <c r="J61"/>
  <c r="BK112"/>
  <c r="J112"/>
  <c r="J64"/>
  <c i="15" r="P109"/>
  <c i="16" r="BK86"/>
  <c i="17" r="T95"/>
  <c r="R108"/>
  <c r="T131"/>
  <c i="18" r="T100"/>
  <c r="BK113"/>
  <c r="J113"/>
  <c r="J64"/>
  <c r="R113"/>
  <c r="BK148"/>
  <c r="J148"/>
  <c r="J67"/>
  <c r="R176"/>
  <c r="R201"/>
  <c r="BK237"/>
  <c r="J237"/>
  <c r="J72"/>
  <c i="2" r="BK421"/>
  <c r="J421"/>
  <c r="J89"/>
  <c r="BK444"/>
  <c r="J444"/>
  <c r="J91"/>
  <c r="T452"/>
  <c r="R483"/>
  <c r="P490"/>
  <c r="P497"/>
  <c r="R531"/>
  <c r="P576"/>
  <c r="P571"/>
  <c r="P605"/>
  <c r="P599"/>
  <c r="BK643"/>
  <c r="R682"/>
  <c r="R677"/>
  <c r="R699"/>
  <c r="BK779"/>
  <c r="BK886"/>
  <c r="J886"/>
  <c r="J128"/>
  <c r="BK944"/>
  <c r="J944"/>
  <c r="J132"/>
  <c r="R996"/>
  <c r="R1004"/>
  <c i="5" r="R98"/>
  <c r="R97"/>
  <c r="T178"/>
  <c r="T312"/>
  <c i="6" r="T90"/>
  <c r="T89"/>
  <c r="T88"/>
  <c i="7" r="BK108"/>
  <c r="T145"/>
  <c r="BK216"/>
  <c r="J216"/>
  <c r="J72"/>
  <c r="T230"/>
  <c r="T321"/>
  <c r="T337"/>
  <c r="P354"/>
  <c r="T368"/>
  <c i="8" r="T91"/>
  <c r="R126"/>
  <c i="9" r="T99"/>
  <c r="P116"/>
  <c r="BK131"/>
  <c r="J131"/>
  <c r="J67"/>
  <c r="T136"/>
  <c r="R191"/>
  <c i="10" r="P101"/>
  <c r="BK116"/>
  <c r="J116"/>
  <c r="J64"/>
  <c r="R151"/>
  <c r="R148"/>
  <c r="P221"/>
  <c r="BK253"/>
  <c r="J253"/>
  <c r="J73"/>
  <c r="R269"/>
  <c r="BK298"/>
  <c r="J298"/>
  <c r="J78"/>
  <c i="11" r="P88"/>
  <c r="P87"/>
  <c r="P86"/>
  <c i="1" r="AU65"/>
  <c i="11" r="P154"/>
  <c i="12" r="P88"/>
  <c r="BK132"/>
  <c r="J132"/>
  <c r="J65"/>
  <c i="13" r="R130"/>
  <c i="14" r="R109"/>
  <c i="15" r="R88"/>
  <c r="R87"/>
  <c r="R86"/>
  <c i="17" r="BK95"/>
  <c r="J95"/>
  <c r="J61"/>
  <c r="R102"/>
  <c r="R121"/>
  <c i="2" r="P170"/>
  <c r="T177"/>
  <c r="T199"/>
  <c r="R227"/>
  <c r="R240"/>
  <c r="P267"/>
  <c r="T284"/>
  <c r="T277"/>
  <c r="T289"/>
  <c r="P351"/>
  <c r="R416"/>
  <c r="BK430"/>
  <c r="J430"/>
  <c r="J90"/>
  <c r="BK452"/>
  <c r="J452"/>
  <c r="J92"/>
  <c r="T483"/>
  <c r="T470"/>
  <c r="T490"/>
  <c r="T497"/>
  <c r="T531"/>
  <c r="T576"/>
  <c r="T571"/>
  <c r="T605"/>
  <c r="P643"/>
  <c r="P682"/>
  <c r="P677"/>
  <c r="P699"/>
  <c r="R731"/>
  <c r="P779"/>
  <c r="P766"/>
  <c r="R886"/>
  <c r="R944"/>
  <c r="T988"/>
  <c r="T965"/>
  <c r="P1004"/>
  <c i="3" r="P107"/>
  <c r="P132"/>
  <c r="BK181"/>
  <c r="J181"/>
  <c r="J70"/>
  <c r="T181"/>
  <c i="4" r="T112"/>
  <c i="5" r="BK98"/>
  <c r="R178"/>
  <c r="BK312"/>
  <c r="J312"/>
  <c r="J72"/>
  <c i="6" r="P128"/>
  <c i="7" r="R145"/>
  <c r="P208"/>
  <c r="T216"/>
  <c r="R250"/>
  <c r="BK332"/>
  <c r="J332"/>
  <c r="J79"/>
  <c r="R337"/>
  <c r="BK358"/>
  <c r="J358"/>
  <c r="J83"/>
  <c r="T358"/>
  <c i="8" r="BK91"/>
  <c r="J91"/>
  <c r="J65"/>
  <c r="BK126"/>
  <c r="J126"/>
  <c r="J67"/>
  <c i="10" r="P109"/>
  <c r="T116"/>
  <c r="BK134"/>
  <c r="J134"/>
  <c r="J66"/>
  <c r="R134"/>
  <c r="BK208"/>
  <c r="J208"/>
  <c r="J70"/>
  <c r="T208"/>
  <c r="R245"/>
  <c r="BK269"/>
  <c r="J269"/>
  <c r="J74"/>
  <c r="P298"/>
  <c i="12" r="T132"/>
  <c i="13" r="P88"/>
  <c r="BK130"/>
  <c r="J130"/>
  <c r="J65"/>
  <c i="14" r="P86"/>
  <c r="T109"/>
  <c i="15" r="BK109"/>
  <c r="J109"/>
  <c r="J63"/>
  <c i="17" r="BK102"/>
  <c r="J102"/>
  <c r="J62"/>
  <c r="T102"/>
  <c r="R131"/>
  <c i="18" r="P113"/>
  <c r="T113"/>
  <c r="P148"/>
  <c r="T176"/>
  <c r="P201"/>
  <c r="T234"/>
  <c i="19" r="BK88"/>
  <c r="BK121"/>
  <c r="J121"/>
  <c r="J66"/>
  <c i="2" r="P160"/>
  <c r="BK177"/>
  <c r="J177"/>
  <c r="J64"/>
  <c r="T184"/>
  <c r="P192"/>
  <c r="BK218"/>
  <c r="J218"/>
  <c r="J69"/>
  <c r="T227"/>
  <c r="R246"/>
  <c r="BK307"/>
  <c r="J307"/>
  <c r="J77"/>
  <c r="BK338"/>
  <c r="J338"/>
  <c r="J79"/>
  <c r="R351"/>
  <c r="R367"/>
  <c r="T410"/>
  <c r="T393"/>
  <c r="P421"/>
  <c r="T444"/>
  <c r="R458"/>
  <c r="T502"/>
  <c r="R547"/>
  <c r="R593"/>
  <c r="T617"/>
  <c r="T643"/>
  <c r="T638"/>
  <c r="T682"/>
  <c r="T677"/>
  <c r="T699"/>
  <c r="BK744"/>
  <c r="J744"/>
  <c r="J120"/>
  <c r="BK754"/>
  <c r="J754"/>
  <c r="J122"/>
  <c r="BK770"/>
  <c r="J770"/>
  <c r="J124"/>
  <c r="T857"/>
  <c r="R916"/>
  <c r="R894"/>
  <c r="T924"/>
  <c r="R988"/>
  <c r="R965"/>
  <c r="BK1004"/>
  <c r="J1004"/>
  <c r="J136"/>
  <c i="3" r="BK107"/>
  <c r="J107"/>
  <c r="J66"/>
  <c r="BK121"/>
  <c r="J121"/>
  <c r="J67"/>
  <c r="T132"/>
  <c r="R194"/>
  <c i="4" r="BK112"/>
  <c r="J112"/>
  <c r="J68"/>
  <c i="5" r="P98"/>
  <c r="P97"/>
  <c r="R120"/>
  <c r="P260"/>
  <c i="6" r="BK128"/>
  <c r="J128"/>
  <c r="J66"/>
  <c i="7" r="BK145"/>
  <c r="J145"/>
  <c r="J69"/>
  <c r="T197"/>
  <c r="R216"/>
  <c r="BK250"/>
  <c r="J250"/>
  <c r="J74"/>
  <c r="R332"/>
  <c r="R346"/>
  <c r="R368"/>
  <c i="8" r="R105"/>
  <c i="9" r="R99"/>
  <c r="R116"/>
  <c r="BK136"/>
  <c r="J136"/>
  <c r="J68"/>
  <c r="T151"/>
  <c r="R180"/>
  <c r="R177"/>
  <c r="R176"/>
  <c i="11" r="R88"/>
  <c i="12" r="BK88"/>
  <c r="J88"/>
  <c r="J61"/>
  <c r="P112"/>
  <c r="R132"/>
  <c i="13" r="P130"/>
  <c i="14" r="BK86"/>
  <c r="J86"/>
  <c r="J61"/>
  <c r="P109"/>
  <c i="15" r="BK88"/>
  <c r="T109"/>
  <c i="16" r="P86"/>
  <c r="P85"/>
  <c r="T119"/>
  <c r="T107"/>
  <c i="19" r="R88"/>
  <c r="R87"/>
  <c r="BK111"/>
  <c r="J111"/>
  <c r="J64"/>
  <c r="R111"/>
  <c r="P121"/>
  <c i="2" r="R170"/>
  <c r="R184"/>
  <c r="R192"/>
  <c r="R191"/>
  <c r="BK227"/>
  <c r="J227"/>
  <c r="J70"/>
  <c r="P246"/>
  <c r="BK289"/>
  <c r="J289"/>
  <c r="J76"/>
  <c r="R307"/>
  <c r="BK351"/>
  <c r="J351"/>
  <c r="J80"/>
  <c r="P367"/>
  <c r="BK380"/>
  <c r="J380"/>
  <c r="J82"/>
  <c r="T421"/>
  <c r="R444"/>
  <c r="T458"/>
  <c r="R502"/>
  <c r="T547"/>
  <c r="BK605"/>
  <c r="J605"/>
  <c r="J107"/>
  <c r="BK627"/>
  <c r="J627"/>
  <c r="J109"/>
  <c r="BK631"/>
  <c r="J631"/>
  <c r="J110"/>
  <c r="BK665"/>
  <c r="J665"/>
  <c r="J113"/>
  <c r="P711"/>
  <c r="T731"/>
  <c r="T779"/>
  <c r="T766"/>
  <c r="T886"/>
  <c r="BK924"/>
  <c r="J924"/>
  <c r="J131"/>
  <c r="BK988"/>
  <c r="J988"/>
  <c r="J134"/>
  <c r="BK1022"/>
  <c r="J1022"/>
  <c r="J137"/>
  <c i="3" r="P95"/>
  <c r="T107"/>
  <c r="R159"/>
  <c r="R181"/>
  <c i="4" r="BK92"/>
  <c r="J92"/>
  <c r="J65"/>
  <c r="R112"/>
  <c i="5" r="BK120"/>
  <c r="J120"/>
  <c r="J68"/>
  <c r="T120"/>
  <c r="R260"/>
  <c i="6" r="R128"/>
  <c i="7" r="R108"/>
  <c r="BK135"/>
  <c r="J135"/>
  <c r="J66"/>
  <c r="R135"/>
  <c r="BK138"/>
  <c r="J138"/>
  <c r="J67"/>
  <c r="R138"/>
  <c r="BK197"/>
  <c r="J197"/>
  <c r="J70"/>
  <c r="T208"/>
  <c r="R230"/>
  <c r="P332"/>
  <c r="BK346"/>
  <c r="J346"/>
  <c r="J81"/>
  <c r="BK368"/>
  <c r="J368"/>
  <c r="J84"/>
  <c i="8" r="BK105"/>
  <c r="J105"/>
  <c r="J66"/>
  <c r="P126"/>
  <c i="9" r="BK109"/>
  <c r="J109"/>
  <c r="J63"/>
  <c r="R123"/>
  <c r="R136"/>
  <c r="P162"/>
  <c r="BK180"/>
  <c r="BK177"/>
  <c r="BK176"/>
  <c r="J176"/>
  <c r="J73"/>
  <c r="T191"/>
  <c i="10" r="R101"/>
  <c r="T109"/>
  <c r="P125"/>
  <c r="P134"/>
  <c r="T134"/>
  <c r="P208"/>
  <c r="T221"/>
  <c r="P253"/>
  <c r="T269"/>
  <c r="T286"/>
  <c r="T285"/>
  <c i="11" r="BK114"/>
  <c r="J114"/>
  <c r="J64"/>
  <c r="R154"/>
  <c i="12" r="BK112"/>
  <c r="J112"/>
  <c r="J64"/>
  <c i="13" r="T88"/>
  <c r="T87"/>
  <c r="T86"/>
  <c r="R112"/>
  <c r="T130"/>
  <c i="16" r="R119"/>
  <c r="R107"/>
  <c i="17" r="T86"/>
  <c r="P102"/>
  <c r="BK121"/>
  <c r="J121"/>
  <c r="J64"/>
  <c r="T121"/>
  <c i="18" r="R100"/>
  <c r="R95"/>
  <c r="R94"/>
  <c r="R93"/>
  <c r="T120"/>
  <c r="T137"/>
  <c r="P176"/>
  <c r="T201"/>
  <c r="P237"/>
  <c i="19" r="P88"/>
  <c r="P87"/>
  <c r="T111"/>
  <c r="R121"/>
  <c i="2" r="BK160"/>
  <c r="BK159"/>
  <c r="T170"/>
  <c r="P184"/>
  <c r="P199"/>
  <c r="P191"/>
  <c r="T218"/>
  <c r="T246"/>
  <c r="R284"/>
  <c r="R277"/>
  <c r="P289"/>
  <c r="P338"/>
  <c r="T351"/>
  <c r="T367"/>
  <c r="P380"/>
  <c r="P410"/>
  <c r="P393"/>
  <c r="T416"/>
  <c r="T415"/>
  <c r="R430"/>
  <c r="P452"/>
  <c r="BK483"/>
  <c r="J483"/>
  <c r="J95"/>
  <c r="R490"/>
  <c r="R497"/>
  <c r="BK531"/>
  <c r="J531"/>
  <c r="J99"/>
  <c r="R576"/>
  <c r="R571"/>
  <c r="R605"/>
  <c r="R599"/>
  <c r="R627"/>
  <c r="R631"/>
  <c r="P665"/>
  <c r="BK711"/>
  <c r="J711"/>
  <c r="J118"/>
  <c r="P731"/>
  <c r="R779"/>
  <c r="R766"/>
  <c r="P886"/>
  <c r="P924"/>
  <c r="T996"/>
  <c r="T1004"/>
  <c i="3" r="R107"/>
  <c r="P121"/>
  <c r="R132"/>
  <c r="BK194"/>
  <c r="J194"/>
  <c r="J71"/>
  <c i="4" r="T92"/>
  <c r="T101"/>
  <c r="R107"/>
  <c i="5" r="T98"/>
  <c r="T97"/>
  <c r="BK178"/>
  <c r="J178"/>
  <c r="J69"/>
  <c r="T260"/>
  <c i="6" r="R90"/>
  <c r="R89"/>
  <c r="R88"/>
  <c i="7" r="P197"/>
  <c r="R208"/>
  <c r="P230"/>
  <c r="P321"/>
  <c r="P264"/>
  <c r="BK337"/>
  <c r="J337"/>
  <c r="J80"/>
  <c r="T346"/>
  <c r="R354"/>
  <c r="P358"/>
  <c i="8" r="P91"/>
  <c r="P90"/>
  <c r="P89"/>
  <c i="1" r="AU62"/>
  <c i="8" r="T105"/>
  <c i="9" r="P109"/>
  <c r="T116"/>
  <c r="P136"/>
  <c r="BK162"/>
  <c r="J162"/>
  <c r="J71"/>
  <c r="T180"/>
  <c r="T177"/>
  <c r="T176"/>
  <c i="10" r="BK101"/>
  <c r="J101"/>
  <c r="J62"/>
  <c r="R109"/>
  <c r="BK125"/>
  <c r="J125"/>
  <c r="J65"/>
  <c r="BK151"/>
  <c r="BK148"/>
  <c r="J148"/>
  <c r="J67"/>
  <c r="BK221"/>
  <c r="J221"/>
  <c r="J71"/>
  <c r="P245"/>
  <c r="T253"/>
  <c r="BK286"/>
  <c r="BK285"/>
  <c r="J285"/>
  <c r="J76"/>
  <c r="R298"/>
  <c i="11" r="R114"/>
  <c i="14" r="BK109"/>
  <c r="J109"/>
  <c r="J63"/>
  <c i="15" r="T88"/>
  <c r="T87"/>
  <c r="T86"/>
  <c i="16" r="R86"/>
  <c r="R85"/>
  <c r="P119"/>
  <c r="P107"/>
  <c i="17" r="P86"/>
  <c r="P95"/>
  <c r="P108"/>
  <c r="BK131"/>
  <c r="J131"/>
  <c r="J65"/>
  <c i="18" r="P120"/>
  <c r="P137"/>
  <c r="T148"/>
  <c r="P191"/>
  <c r="T191"/>
  <c r="BK234"/>
  <c r="J234"/>
  <c r="J71"/>
  <c r="T237"/>
  <c i="19" r="T88"/>
  <c r="T87"/>
  <c r="P111"/>
  <c r="P101"/>
  <c r="T121"/>
  <c i="2" r="BK599"/>
  <c r="J599"/>
  <c r="J106"/>
  <c i="10" r="BK199"/>
  <c r="J199"/>
  <c r="J69"/>
  <c r="BK282"/>
  <c r="J282"/>
  <c r="J75"/>
  <c i="11" r="BK159"/>
  <c r="J159"/>
  <c r="J66"/>
  <c i="15" r="BK138"/>
  <c r="J138"/>
  <c r="J66"/>
  <c i="2" r="BK567"/>
  <c r="J567"/>
  <c r="J101"/>
  <c i="5" r="BK116"/>
  <c r="J116"/>
  <c r="J66"/>
  <c r="BK257"/>
  <c r="J257"/>
  <c r="J70"/>
  <c r="BK327"/>
  <c r="J327"/>
  <c r="J73"/>
  <c i="13" r="BK134"/>
  <c r="J134"/>
  <c r="J66"/>
  <c i="14" r="BK124"/>
  <c r="J124"/>
  <c r="J64"/>
  <c i="15" r="BK106"/>
  <c r="J106"/>
  <c r="J62"/>
  <c i="18" r="BK244"/>
  <c r="J244"/>
  <c r="J73"/>
  <c i="2" r="BK677"/>
  <c r="J677"/>
  <c r="J114"/>
  <c i="12" r="BK109"/>
  <c r="J109"/>
  <c r="J63"/>
  <c i="14" r="BK106"/>
  <c r="J106"/>
  <c r="J62"/>
  <c i="2" r="BK894"/>
  <c r="J894"/>
  <c r="J129"/>
  <c i="7" r="BK262"/>
  <c r="J262"/>
  <c r="J76"/>
  <c i="9" r="BK160"/>
  <c r="J160"/>
  <c r="J70"/>
  <c r="BK173"/>
  <c r="J173"/>
  <c r="J72"/>
  <c i="11" r="BK108"/>
  <c r="J108"/>
  <c r="J62"/>
  <c i="13" r="BK106"/>
  <c r="J106"/>
  <c r="J62"/>
  <c i="15" r="BK134"/>
  <c r="J134"/>
  <c r="J64"/>
  <c i="16" r="BK104"/>
  <c r="J104"/>
  <c r="J62"/>
  <c r="BK107"/>
  <c r="J107"/>
  <c r="J63"/>
  <c i="19" r="BK98"/>
  <c r="J98"/>
  <c r="J62"/>
  <c i="7" r="BK264"/>
  <c r="J264"/>
  <c r="J77"/>
  <c i="18" r="BK110"/>
  <c r="J110"/>
  <c r="J63"/>
  <c i="2" r="BK470"/>
  <c r="J470"/>
  <c r="J94"/>
  <c i="5" r="BK329"/>
  <c r="J329"/>
  <c r="J74"/>
  <c i="11" r="BK111"/>
  <c r="J111"/>
  <c r="J63"/>
  <c i="13" r="BK109"/>
  <c r="J109"/>
  <c r="J63"/>
  <c i="12" r="BK136"/>
  <c r="J136"/>
  <c r="J66"/>
  <c i="2" r="BK277"/>
  <c r="J277"/>
  <c r="J74"/>
  <c r="BK407"/>
  <c r="J407"/>
  <c r="J85"/>
  <c r="BK965"/>
  <c r="J965"/>
  <c r="J133"/>
  <c i="12" r="BK106"/>
  <c r="J106"/>
  <c r="J62"/>
  <c i="19" r="BK118"/>
  <c r="J118"/>
  <c r="J65"/>
  <c r="J55"/>
  <c r="BE102"/>
  <c r="E76"/>
  <c r="BE119"/>
  <c r="BE125"/>
  <c r="F82"/>
  <c r="BE89"/>
  <c r="BE92"/>
  <c r="J52"/>
  <c r="J82"/>
  <c r="BE106"/>
  <c r="BE108"/>
  <c r="BE110"/>
  <c r="F55"/>
  <c r="BE94"/>
  <c r="BE112"/>
  <c r="BE116"/>
  <c r="BE96"/>
  <c r="BE99"/>
  <c r="BE104"/>
  <c r="BE114"/>
  <c r="BE122"/>
  <c r="BE127"/>
  <c i="18" r="J55"/>
  <c r="F89"/>
  <c r="BE101"/>
  <c r="BE106"/>
  <c r="BE108"/>
  <c r="BE116"/>
  <c r="BE133"/>
  <c r="BE142"/>
  <c r="BE143"/>
  <c r="BE174"/>
  <c r="BE188"/>
  <c r="BE189"/>
  <c r="BE192"/>
  <c r="BE212"/>
  <c i="17" r="BK85"/>
  <c r="J85"/>
  <c r="J59"/>
  <c i="18" r="BE114"/>
  <c r="BE134"/>
  <c r="BE136"/>
  <c r="BE145"/>
  <c r="BE155"/>
  <c r="BE161"/>
  <c r="BE163"/>
  <c r="BE177"/>
  <c r="BE198"/>
  <c r="BE206"/>
  <c r="BE218"/>
  <c r="BE240"/>
  <c r="BE245"/>
  <c r="J87"/>
  <c r="BE96"/>
  <c r="BE98"/>
  <c r="BE138"/>
  <c r="BE149"/>
  <c r="BE151"/>
  <c r="BE153"/>
  <c r="BE173"/>
  <c r="BE210"/>
  <c r="BE221"/>
  <c r="BE225"/>
  <c r="BE227"/>
  <c r="E83"/>
  <c r="F90"/>
  <c r="BE103"/>
  <c r="BE126"/>
  <c r="BE131"/>
  <c r="BE219"/>
  <c r="BE235"/>
  <c r="BE236"/>
  <c r="BE238"/>
  <c r="J54"/>
  <c r="BE111"/>
  <c r="BE121"/>
  <c r="BE125"/>
  <c r="BE129"/>
  <c r="BE165"/>
  <c r="BE167"/>
  <c r="BE171"/>
  <c r="BE214"/>
  <c r="BE229"/>
  <c r="BE140"/>
  <c r="BE146"/>
  <c r="BE169"/>
  <c r="BE175"/>
  <c r="BE185"/>
  <c r="BE199"/>
  <c r="BE223"/>
  <c r="BE118"/>
  <c r="BE123"/>
  <c r="BE157"/>
  <c r="BE181"/>
  <c r="BE183"/>
  <c r="BE186"/>
  <c r="BE196"/>
  <c r="BE202"/>
  <c r="BE204"/>
  <c r="BE216"/>
  <c r="BE217"/>
  <c r="BE220"/>
  <c r="BE128"/>
  <c r="BE159"/>
  <c r="BE179"/>
  <c r="BE194"/>
  <c r="BE208"/>
  <c r="BE232"/>
  <c r="BE242"/>
  <c i="16" r="R84"/>
  <c r="T84"/>
  <c r="P84"/>
  <c i="1" r="AU70"/>
  <c i="17" r="J79"/>
  <c r="BE88"/>
  <c r="BE89"/>
  <c r="BE90"/>
  <c r="BE92"/>
  <c r="BE93"/>
  <c r="BE101"/>
  <c r="BE109"/>
  <c i="16" r="J86"/>
  <c r="J61"/>
  <c i="17" r="F55"/>
  <c r="BE94"/>
  <c r="BE100"/>
  <c r="BE103"/>
  <c r="BE114"/>
  <c r="BE115"/>
  <c r="BE130"/>
  <c r="BE113"/>
  <c r="BE116"/>
  <c r="BE123"/>
  <c r="BE133"/>
  <c r="BE134"/>
  <c r="E48"/>
  <c r="F81"/>
  <c r="BE91"/>
  <c r="BE96"/>
  <c r="BE110"/>
  <c r="BE138"/>
  <c r="BE139"/>
  <c r="BE143"/>
  <c r="BE98"/>
  <c r="BE105"/>
  <c r="BE132"/>
  <c r="BE87"/>
  <c r="BE97"/>
  <c r="BE104"/>
  <c r="BE111"/>
  <c r="BE118"/>
  <c r="BE119"/>
  <c r="BE120"/>
  <c r="BE124"/>
  <c r="BE125"/>
  <c r="BE127"/>
  <c r="BE128"/>
  <c r="BE129"/>
  <c r="BE137"/>
  <c r="BE140"/>
  <c r="BE145"/>
  <c r="BE99"/>
  <c r="BE106"/>
  <c r="BE107"/>
  <c r="BE117"/>
  <c r="BE122"/>
  <c r="BE135"/>
  <c r="BE136"/>
  <c r="BE141"/>
  <c r="BE142"/>
  <c r="BE144"/>
  <c r="BE112"/>
  <c r="BE126"/>
  <c i="15" r="J88"/>
  <c r="J61"/>
  <c i="16" r="F54"/>
  <c r="F81"/>
  <c r="BE105"/>
  <c r="BE112"/>
  <c r="BE115"/>
  <c i="15" r="BK137"/>
  <c r="J137"/>
  <c r="J65"/>
  <c i="16" r="BE93"/>
  <c r="BE95"/>
  <c r="BE118"/>
  <c r="BE99"/>
  <c r="BE108"/>
  <c r="BE111"/>
  <c r="BE116"/>
  <c r="BE120"/>
  <c r="BE122"/>
  <c r="E48"/>
  <c r="BE87"/>
  <c r="BE89"/>
  <c r="BE97"/>
  <c r="BE103"/>
  <c r="BE113"/>
  <c r="BE128"/>
  <c r="J78"/>
  <c r="BE109"/>
  <c r="BE110"/>
  <c r="BE114"/>
  <c r="BE126"/>
  <c r="BE91"/>
  <c r="BE101"/>
  <c r="BE117"/>
  <c r="BE124"/>
  <c i="15" r="F54"/>
  <c r="BE91"/>
  <c r="BE93"/>
  <c r="BE95"/>
  <c r="BE97"/>
  <c r="BE110"/>
  <c r="BE116"/>
  <c r="BE119"/>
  <c r="BE133"/>
  <c r="BE105"/>
  <c r="BE113"/>
  <c r="BE127"/>
  <c i="14" r="BK85"/>
  <c r="BK84"/>
  <c r="J84"/>
  <c i="15" r="BE123"/>
  <c r="BE124"/>
  <c r="BE131"/>
  <c r="BE132"/>
  <c r="J52"/>
  <c r="F83"/>
  <c r="BE99"/>
  <c r="BE120"/>
  <c r="BE129"/>
  <c r="E48"/>
  <c r="BE114"/>
  <c r="BE122"/>
  <c r="BE135"/>
  <c r="BE89"/>
  <c r="BE101"/>
  <c r="BE103"/>
  <c r="BE107"/>
  <c r="BE111"/>
  <c r="BE126"/>
  <c r="BE139"/>
  <c r="BE117"/>
  <c i="14" r="F55"/>
  <c r="BE112"/>
  <c r="BE122"/>
  <c r="E48"/>
  <c r="J52"/>
  <c r="BE91"/>
  <c r="BE99"/>
  <c r="BE105"/>
  <c r="BE120"/>
  <c r="BE125"/>
  <c r="F54"/>
  <c r="BE93"/>
  <c r="BE103"/>
  <c r="BE107"/>
  <c r="BE114"/>
  <c r="BE116"/>
  <c i="13" r="BK87"/>
  <c r="BK86"/>
  <c r="J86"/>
  <c r="J59"/>
  <c i="14" r="BE87"/>
  <c r="BE123"/>
  <c r="BE110"/>
  <c r="BE89"/>
  <c r="BE95"/>
  <c r="BE97"/>
  <c r="BE101"/>
  <c r="BE118"/>
  <c i="13" r="F54"/>
  <c r="BE89"/>
  <c r="BE91"/>
  <c r="BE97"/>
  <c r="BE101"/>
  <c r="BE116"/>
  <c r="F83"/>
  <c r="BE135"/>
  <c i="12" r="BK87"/>
  <c r="J87"/>
  <c r="J60"/>
  <c i="13" r="E48"/>
  <c r="J80"/>
  <c r="BE93"/>
  <c r="BE113"/>
  <c r="BE125"/>
  <c r="BE114"/>
  <c r="BE124"/>
  <c r="BE126"/>
  <c r="BE117"/>
  <c r="BE119"/>
  <c r="BE121"/>
  <c r="BE122"/>
  <c r="BE105"/>
  <c r="BE107"/>
  <c r="BE110"/>
  <c r="BE129"/>
  <c r="BE95"/>
  <c r="BE99"/>
  <c r="BE128"/>
  <c r="BE131"/>
  <c r="BE103"/>
  <c r="BE127"/>
  <c r="BE133"/>
  <c i="11" r="J88"/>
  <c r="J61"/>
  <c i="12" r="BE91"/>
  <c r="BE93"/>
  <c r="BE95"/>
  <c r="BE97"/>
  <c r="BE129"/>
  <c r="E48"/>
  <c r="BE110"/>
  <c r="BE113"/>
  <c r="F54"/>
  <c r="J80"/>
  <c r="BE117"/>
  <c r="BE133"/>
  <c r="F83"/>
  <c r="BE105"/>
  <c r="BE119"/>
  <c r="BE128"/>
  <c r="BE135"/>
  <c r="BE99"/>
  <c r="BE127"/>
  <c r="BE130"/>
  <c r="BE107"/>
  <c r="BE114"/>
  <c r="BE116"/>
  <c r="BE137"/>
  <c r="BE89"/>
  <c r="BE101"/>
  <c r="BE103"/>
  <c r="BE121"/>
  <c r="BE122"/>
  <c r="BE124"/>
  <c r="BE125"/>
  <c i="11" r="E76"/>
  <c r="BE91"/>
  <c r="BE103"/>
  <c r="BE112"/>
  <c r="BE115"/>
  <c r="BE117"/>
  <c r="BE119"/>
  <c r="BE138"/>
  <c r="J52"/>
  <c r="BE89"/>
  <c r="BE97"/>
  <c r="BE144"/>
  <c i="10" r="BK100"/>
  <c r="J100"/>
  <c r="J61"/>
  <c r="J286"/>
  <c r="J77"/>
  <c i="11" r="F83"/>
  <c r="BE141"/>
  <c r="BE142"/>
  <c r="BE147"/>
  <c r="BE160"/>
  <c r="F82"/>
  <c r="BE139"/>
  <c r="BE153"/>
  <c i="10" r="J151"/>
  <c r="J68"/>
  <c i="11" r="BE101"/>
  <c r="BE109"/>
  <c r="BE136"/>
  <c r="BE155"/>
  <c r="BE158"/>
  <c r="BE107"/>
  <c r="BE121"/>
  <c r="BE131"/>
  <c r="BE146"/>
  <c r="BE148"/>
  <c r="BE149"/>
  <c r="BE151"/>
  <c r="BE99"/>
  <c r="BE123"/>
  <c r="BE125"/>
  <c r="BE127"/>
  <c r="BE145"/>
  <c r="BE157"/>
  <c r="BE93"/>
  <c r="BE95"/>
  <c r="BE105"/>
  <c r="BE129"/>
  <c r="BE133"/>
  <c r="BE135"/>
  <c r="BE150"/>
  <c r="BE152"/>
  <c i="9" r="BK98"/>
  <c r="J98"/>
  <c r="J61"/>
  <c r="J180"/>
  <c r="J75"/>
  <c i="10" r="J52"/>
  <c r="F55"/>
  <c r="E88"/>
  <c r="J94"/>
  <c r="BE119"/>
  <c r="BE121"/>
  <c r="BE128"/>
  <c r="BE137"/>
  <c r="BE138"/>
  <c r="BE141"/>
  <c r="BE152"/>
  <c r="BE154"/>
  <c r="BE158"/>
  <c r="BE182"/>
  <c r="BE213"/>
  <c r="BE215"/>
  <c r="BE224"/>
  <c r="BE108"/>
  <c r="BE110"/>
  <c r="BE135"/>
  <c r="BE145"/>
  <c r="BE147"/>
  <c r="BE156"/>
  <c r="BE174"/>
  <c r="BE176"/>
  <c r="BE178"/>
  <c r="BE180"/>
  <c r="BE198"/>
  <c r="BE232"/>
  <c r="BE236"/>
  <c r="BE237"/>
  <c r="BE256"/>
  <c r="BE258"/>
  <c i="9" r="J177"/>
  <c r="J74"/>
  <c i="10" r="BE102"/>
  <c r="BE106"/>
  <c r="BE112"/>
  <c r="BE168"/>
  <c r="BE184"/>
  <c r="BE230"/>
  <c r="BE240"/>
  <c r="BE260"/>
  <c r="BE263"/>
  <c r="BE272"/>
  <c r="BE277"/>
  <c r="BE280"/>
  <c r="BE114"/>
  <c r="BE160"/>
  <c r="BE170"/>
  <c r="BE172"/>
  <c r="BE186"/>
  <c r="BE187"/>
  <c r="BE188"/>
  <c r="BE190"/>
  <c r="BE191"/>
  <c r="BE193"/>
  <c r="BE195"/>
  <c r="BE197"/>
  <c r="BE202"/>
  <c r="BE218"/>
  <c r="BE219"/>
  <c r="BE246"/>
  <c r="BE248"/>
  <c r="BE292"/>
  <c r="BE296"/>
  <c r="BE301"/>
  <c i="9" r="BK130"/>
  <c r="J130"/>
  <c r="J66"/>
  <c i="10" r="F54"/>
  <c r="BE254"/>
  <c r="BE270"/>
  <c r="BE275"/>
  <c r="BE283"/>
  <c r="BE287"/>
  <c r="BE104"/>
  <c r="BE123"/>
  <c r="BE166"/>
  <c r="BE212"/>
  <c r="BE216"/>
  <c r="BE222"/>
  <c r="BE226"/>
  <c r="BE228"/>
  <c r="BE250"/>
  <c r="BE251"/>
  <c r="BE252"/>
  <c r="BE290"/>
  <c r="BE294"/>
  <c r="BE299"/>
  <c r="BE303"/>
  <c r="J55"/>
  <c r="BE126"/>
  <c r="BE131"/>
  <c r="BE149"/>
  <c r="BE163"/>
  <c r="BE204"/>
  <c r="BE205"/>
  <c r="BE207"/>
  <c r="BE209"/>
  <c r="BE211"/>
  <c r="BE243"/>
  <c r="BE265"/>
  <c r="BE267"/>
  <c r="BE117"/>
  <c r="BE140"/>
  <c r="BE143"/>
  <c r="BE155"/>
  <c r="BE200"/>
  <c r="BE234"/>
  <c r="BE238"/>
  <c r="BE241"/>
  <c r="BE289"/>
  <c i="8" r="BK90"/>
  <c r="J90"/>
  <c r="J64"/>
  <c i="9" r="BE117"/>
  <c r="BE121"/>
  <c r="BE132"/>
  <c r="BE134"/>
  <c r="BE141"/>
  <c r="BE143"/>
  <c r="BE145"/>
  <c r="BE154"/>
  <c r="BE171"/>
  <c r="BE195"/>
  <c r="F92"/>
  <c r="BE112"/>
  <c r="E48"/>
  <c r="F55"/>
  <c r="J92"/>
  <c r="BE105"/>
  <c r="BE110"/>
  <c r="BE124"/>
  <c r="BE128"/>
  <c r="BE152"/>
  <c r="J55"/>
  <c r="BE165"/>
  <c r="BE166"/>
  <c r="BE168"/>
  <c r="BE181"/>
  <c r="BE185"/>
  <c r="BE186"/>
  <c r="BE119"/>
  <c r="BE139"/>
  <c r="BE156"/>
  <c r="BE161"/>
  <c r="BE163"/>
  <c r="BE169"/>
  <c r="BE178"/>
  <c r="BE100"/>
  <c r="BE102"/>
  <c r="BE107"/>
  <c r="BE158"/>
  <c r="J52"/>
  <c r="BE114"/>
  <c r="BE126"/>
  <c r="BE149"/>
  <c r="BE183"/>
  <c r="BE194"/>
  <c r="BE137"/>
  <c r="BE147"/>
  <c r="BE174"/>
  <c r="BE188"/>
  <c r="BE190"/>
  <c r="BE192"/>
  <c i="8" r="E77"/>
  <c r="BE122"/>
  <c r="F59"/>
  <c r="BE100"/>
  <c r="BE116"/>
  <c r="BE135"/>
  <c i="7" r="BK144"/>
  <c r="J144"/>
  <c r="J68"/>
  <c i="8" r="BE103"/>
  <c r="BE104"/>
  <c r="BE112"/>
  <c r="BE120"/>
  <c r="BE127"/>
  <c r="J56"/>
  <c r="BE96"/>
  <c r="BE98"/>
  <c i="7" r="J108"/>
  <c r="J65"/>
  <c i="8" r="F58"/>
  <c r="BE92"/>
  <c r="BE94"/>
  <c r="BE110"/>
  <c r="BE118"/>
  <c r="BE129"/>
  <c r="BE131"/>
  <c r="BE133"/>
  <c r="BE101"/>
  <c r="BE106"/>
  <c r="BE108"/>
  <c r="BE114"/>
  <c r="BE124"/>
  <c r="BE102"/>
  <c i="6" r="J90"/>
  <c r="J65"/>
  <c i="7" r="BE119"/>
  <c r="BE121"/>
  <c r="BE126"/>
  <c r="BE128"/>
  <c r="BE133"/>
  <c r="BE136"/>
  <c r="BE150"/>
  <c r="BE154"/>
  <c r="BE156"/>
  <c r="BE166"/>
  <c r="BE173"/>
  <c r="BE178"/>
  <c r="BE179"/>
  <c r="BE190"/>
  <c r="BE191"/>
  <c r="BE192"/>
  <c r="BE198"/>
  <c r="BE199"/>
  <c r="BE207"/>
  <c r="BE222"/>
  <c r="BE235"/>
  <c r="BE240"/>
  <c r="BE242"/>
  <c r="BE246"/>
  <c r="BE257"/>
  <c r="BE269"/>
  <c r="BE282"/>
  <c r="BE289"/>
  <c r="BE297"/>
  <c r="BE299"/>
  <c r="BE307"/>
  <c r="BE314"/>
  <c r="BE344"/>
  <c r="BE347"/>
  <c r="BE351"/>
  <c r="BE352"/>
  <c r="BE360"/>
  <c r="F58"/>
  <c r="BE110"/>
  <c r="BE111"/>
  <c r="BE115"/>
  <c r="BE116"/>
  <c r="BE125"/>
  <c r="BE142"/>
  <c r="BE146"/>
  <c r="BE160"/>
  <c r="BE172"/>
  <c r="BE186"/>
  <c r="BE195"/>
  <c r="BE223"/>
  <c r="BE253"/>
  <c r="BE260"/>
  <c r="BE266"/>
  <c r="BE267"/>
  <c r="BE277"/>
  <c r="BE280"/>
  <c r="BE285"/>
  <c r="BE294"/>
  <c r="BE302"/>
  <c r="BE311"/>
  <c r="BE319"/>
  <c r="BE348"/>
  <c r="BE361"/>
  <c r="BE364"/>
  <c r="BE370"/>
  <c r="BE374"/>
  <c r="E94"/>
  <c r="BE129"/>
  <c r="BE139"/>
  <c r="BE141"/>
  <c r="BE149"/>
  <c r="BE152"/>
  <c r="BE165"/>
  <c r="BE180"/>
  <c r="BE200"/>
  <c r="BE214"/>
  <c r="BE220"/>
  <c r="BE226"/>
  <c r="BE256"/>
  <c r="BE287"/>
  <c r="BE306"/>
  <c r="BE308"/>
  <c r="BE313"/>
  <c r="BE322"/>
  <c r="BE324"/>
  <c r="BE328"/>
  <c r="BE335"/>
  <c r="BE336"/>
  <c r="BE343"/>
  <c r="BE366"/>
  <c r="BE381"/>
  <c r="F59"/>
  <c r="BE117"/>
  <c r="BE124"/>
  <c r="BE159"/>
  <c r="BE161"/>
  <c r="BE183"/>
  <c r="BE189"/>
  <c r="BE194"/>
  <c r="BE205"/>
  <c r="BE227"/>
  <c r="BE229"/>
  <c r="BE231"/>
  <c r="BE232"/>
  <c r="BE244"/>
  <c r="BE249"/>
  <c r="BE254"/>
  <c r="BE268"/>
  <c r="BE270"/>
  <c r="BE279"/>
  <c r="BE281"/>
  <c r="BE288"/>
  <c r="BE296"/>
  <c r="BE298"/>
  <c r="BE305"/>
  <c r="BE312"/>
  <c r="BE317"/>
  <c r="BE323"/>
  <c r="BE345"/>
  <c r="BE373"/>
  <c r="BE379"/>
  <c r="BE380"/>
  <c r="J56"/>
  <c r="BE113"/>
  <c r="BE114"/>
  <c r="BE118"/>
  <c r="BE120"/>
  <c r="BE148"/>
  <c r="BE153"/>
  <c r="BE155"/>
  <c r="BE157"/>
  <c r="BE168"/>
  <c r="BE170"/>
  <c r="BE182"/>
  <c r="BE185"/>
  <c r="BE187"/>
  <c r="BE203"/>
  <c r="BE204"/>
  <c r="BE210"/>
  <c r="BE217"/>
  <c r="BE228"/>
  <c r="BE236"/>
  <c r="BE238"/>
  <c r="BE258"/>
  <c r="BE273"/>
  <c r="BE283"/>
  <c r="BE284"/>
  <c r="BE291"/>
  <c r="BE292"/>
  <c r="BE309"/>
  <c r="BE318"/>
  <c r="BE320"/>
  <c r="BE329"/>
  <c r="BE339"/>
  <c r="BE342"/>
  <c r="BE362"/>
  <c r="BE377"/>
  <c r="BE378"/>
  <c r="BE383"/>
  <c r="BE132"/>
  <c r="BE143"/>
  <c r="BE147"/>
  <c r="BE163"/>
  <c r="BE174"/>
  <c r="BE175"/>
  <c r="BE177"/>
  <c r="BE188"/>
  <c r="BE211"/>
  <c r="BE219"/>
  <c r="BE221"/>
  <c r="BE224"/>
  <c r="BE225"/>
  <c r="BE237"/>
  <c r="BE239"/>
  <c r="BE241"/>
  <c r="BE243"/>
  <c r="BE248"/>
  <c r="BE251"/>
  <c r="BE255"/>
  <c r="BE263"/>
  <c r="BE275"/>
  <c r="BE276"/>
  <c r="BE278"/>
  <c r="BE293"/>
  <c r="BE300"/>
  <c r="BE303"/>
  <c r="BE316"/>
  <c r="BE331"/>
  <c r="BE340"/>
  <c r="BE367"/>
  <c r="BE112"/>
  <c r="BE123"/>
  <c r="BE130"/>
  <c r="BE140"/>
  <c r="BE164"/>
  <c r="BE169"/>
  <c r="BE176"/>
  <c r="BE181"/>
  <c r="BE184"/>
  <c r="BE193"/>
  <c r="BE196"/>
  <c r="BE213"/>
  <c r="BE218"/>
  <c r="BE245"/>
  <c r="BE252"/>
  <c r="BE265"/>
  <c r="BE271"/>
  <c r="BE272"/>
  <c r="BE274"/>
  <c r="BE290"/>
  <c r="BE295"/>
  <c r="BE301"/>
  <c r="BE310"/>
  <c r="BE325"/>
  <c r="BE326"/>
  <c r="BE330"/>
  <c r="BE341"/>
  <c r="BE353"/>
  <c r="BE365"/>
  <c r="BE371"/>
  <c r="BE375"/>
  <c r="BE382"/>
  <c r="BE384"/>
  <c r="BE386"/>
  <c r="BE109"/>
  <c r="BE122"/>
  <c r="BE127"/>
  <c r="BE131"/>
  <c r="BE134"/>
  <c r="BE137"/>
  <c r="BE151"/>
  <c r="BE158"/>
  <c r="BE162"/>
  <c r="BE167"/>
  <c r="BE171"/>
  <c r="BE201"/>
  <c r="BE202"/>
  <c r="BE206"/>
  <c r="BE209"/>
  <c r="BE212"/>
  <c r="BE215"/>
  <c r="BE233"/>
  <c r="BE234"/>
  <c r="BE247"/>
  <c r="BE259"/>
  <c r="BE286"/>
  <c r="BE304"/>
  <c r="BE315"/>
  <c r="BE327"/>
  <c r="BE333"/>
  <c r="BE334"/>
  <c r="BE338"/>
  <c r="BE349"/>
  <c r="BE350"/>
  <c r="BE355"/>
  <c r="BE356"/>
  <c r="BE357"/>
  <c r="BE359"/>
  <c r="BE363"/>
  <c r="BE369"/>
  <c r="BE372"/>
  <c r="BE376"/>
  <c r="BE385"/>
  <c r="BE387"/>
  <c r="BE388"/>
  <c i="6" r="J82"/>
  <c r="BE93"/>
  <c r="BE95"/>
  <c r="BE99"/>
  <c r="BE113"/>
  <c r="BE126"/>
  <c r="F84"/>
  <c r="BE124"/>
  <c i="5" r="J98"/>
  <c r="J65"/>
  <c i="6" r="E50"/>
  <c r="F59"/>
  <c r="BE101"/>
  <c r="BE107"/>
  <c r="BE109"/>
  <c r="BE111"/>
  <c r="BE119"/>
  <c r="BE129"/>
  <c i="5" r="BK119"/>
  <c r="J119"/>
  <c r="J67"/>
  <c i="6" r="BE103"/>
  <c r="BE115"/>
  <c r="BE97"/>
  <c r="BE102"/>
  <c r="BE121"/>
  <c r="BE123"/>
  <c r="BE131"/>
  <c r="BE91"/>
  <c r="BE105"/>
  <c r="BE117"/>
  <c r="BE122"/>
  <c i="5" r="J56"/>
  <c r="F92"/>
  <c r="BE135"/>
  <c r="BE148"/>
  <c r="BE170"/>
  <c r="BE172"/>
  <c r="BE176"/>
  <c r="BE179"/>
  <c r="BE180"/>
  <c r="BE181"/>
  <c r="BE183"/>
  <c r="BE190"/>
  <c r="BE196"/>
  <c r="BE241"/>
  <c r="BE261"/>
  <c r="BE277"/>
  <c r="BE279"/>
  <c r="BE283"/>
  <c r="BE286"/>
  <c r="BE292"/>
  <c r="BE293"/>
  <c r="E84"/>
  <c r="BE101"/>
  <c r="BE105"/>
  <c r="BE107"/>
  <c r="BE125"/>
  <c r="BE152"/>
  <c r="BE154"/>
  <c r="BE156"/>
  <c r="BE158"/>
  <c r="BE160"/>
  <c r="BE174"/>
  <c r="BE200"/>
  <c r="BE212"/>
  <c r="BE216"/>
  <c r="BE230"/>
  <c r="BE234"/>
  <c r="BE267"/>
  <c r="BE271"/>
  <c r="BE113"/>
  <c r="BE115"/>
  <c r="BE124"/>
  <c r="BE224"/>
  <c r="BE238"/>
  <c r="BE246"/>
  <c r="BE288"/>
  <c r="BE289"/>
  <c r="BE290"/>
  <c r="BE300"/>
  <c r="BE301"/>
  <c r="BE303"/>
  <c r="BE304"/>
  <c r="BE317"/>
  <c r="BE319"/>
  <c r="F59"/>
  <c r="BE127"/>
  <c r="BE129"/>
  <c r="BE166"/>
  <c r="BE168"/>
  <c r="BE194"/>
  <c r="BE242"/>
  <c r="BE248"/>
  <c r="BE263"/>
  <c r="BE294"/>
  <c r="BE310"/>
  <c r="BE99"/>
  <c r="BE117"/>
  <c r="BE121"/>
  <c r="BE123"/>
  <c r="BE139"/>
  <c r="BE150"/>
  <c r="BE222"/>
  <c r="BE232"/>
  <c r="BE240"/>
  <c r="BE245"/>
  <c r="BE253"/>
  <c r="BE255"/>
  <c r="BE275"/>
  <c r="BE281"/>
  <c r="BE323"/>
  <c r="BE109"/>
  <c r="BE111"/>
  <c r="BE131"/>
  <c r="BE133"/>
  <c r="BE137"/>
  <c r="BE185"/>
  <c r="BE192"/>
  <c r="BE202"/>
  <c r="BE204"/>
  <c r="BE206"/>
  <c r="BE208"/>
  <c r="BE210"/>
  <c r="BE214"/>
  <c r="BE226"/>
  <c r="BE228"/>
  <c r="BE249"/>
  <c r="BE265"/>
  <c r="BE273"/>
  <c r="BE298"/>
  <c r="BE307"/>
  <c r="BE308"/>
  <c r="BE313"/>
  <c r="BE325"/>
  <c r="BE330"/>
  <c r="BE140"/>
  <c r="BE144"/>
  <c r="BE162"/>
  <c r="BE164"/>
  <c r="BE187"/>
  <c r="BE218"/>
  <c r="BE220"/>
  <c r="BE236"/>
  <c r="BE285"/>
  <c r="BE287"/>
  <c r="BE291"/>
  <c r="BE295"/>
  <c r="BE299"/>
  <c r="BE321"/>
  <c r="BE103"/>
  <c r="BE122"/>
  <c r="BE142"/>
  <c r="BE146"/>
  <c r="BE188"/>
  <c r="BE198"/>
  <c r="BE244"/>
  <c r="BE251"/>
  <c r="BE258"/>
  <c r="BE269"/>
  <c r="BE296"/>
  <c r="BE297"/>
  <c r="BE302"/>
  <c r="BE305"/>
  <c r="BE306"/>
  <c r="BE315"/>
  <c r="BE328"/>
  <c i="4" r="F59"/>
  <c r="BE106"/>
  <c r="BE108"/>
  <c r="BE137"/>
  <c r="BE150"/>
  <c r="BE95"/>
  <c r="BE113"/>
  <c r="BE117"/>
  <c r="BE118"/>
  <c r="BE123"/>
  <c r="BE124"/>
  <c r="BE125"/>
  <c r="BE142"/>
  <c r="BE143"/>
  <c r="BE145"/>
  <c r="E78"/>
  <c r="BE96"/>
  <c r="BE97"/>
  <c r="BE115"/>
  <c r="BE116"/>
  <c r="BE120"/>
  <c r="BE121"/>
  <c r="BE122"/>
  <c r="BE132"/>
  <c r="BE135"/>
  <c r="BE146"/>
  <c r="BE149"/>
  <c r="BE153"/>
  <c r="BE98"/>
  <c r="BE99"/>
  <c r="BE100"/>
  <c r="BE130"/>
  <c r="F86"/>
  <c r="BE104"/>
  <c r="BE110"/>
  <c r="BE155"/>
  <c r="J56"/>
  <c r="BE105"/>
  <c r="BE128"/>
  <c r="BE136"/>
  <c r="BE139"/>
  <c r="BE140"/>
  <c i="3" r="J95"/>
  <c r="J65"/>
  <c i="4" r="BE127"/>
  <c r="BE131"/>
  <c r="BE134"/>
  <c r="BE148"/>
  <c r="BE93"/>
  <c r="BE94"/>
  <c r="BE102"/>
  <c r="BE129"/>
  <c r="BE152"/>
  <c i="2" r="BK751"/>
  <c r="J751"/>
  <c r="J121"/>
  <c i="3" r="BE116"/>
  <c r="BE117"/>
  <c r="BE137"/>
  <c r="BE154"/>
  <c r="BE174"/>
  <c r="BE215"/>
  <c i="2" r="J159"/>
  <c r="J61"/>
  <c r="J160"/>
  <c r="J62"/>
  <c r="BK708"/>
  <c r="J708"/>
  <c r="J117"/>
  <c r="J779"/>
  <c r="J125"/>
  <c r="BK840"/>
  <c r="J840"/>
  <c r="J126"/>
  <c i="3" r="E50"/>
  <c r="J87"/>
  <c r="BE122"/>
  <c r="BE151"/>
  <c r="BE160"/>
  <c r="BE190"/>
  <c r="BE219"/>
  <c i="2" r="BK415"/>
  <c r="J415"/>
  <c r="J87"/>
  <c i="3" r="F89"/>
  <c r="BE108"/>
  <c r="BE126"/>
  <c r="BE133"/>
  <c r="BE149"/>
  <c r="BE168"/>
  <c r="BE176"/>
  <c r="BE201"/>
  <c r="BE211"/>
  <c i="2" r="BK571"/>
  <c r="J571"/>
  <c r="J103"/>
  <c i="3" r="BE99"/>
  <c r="BE104"/>
  <c r="BE105"/>
  <c r="BE106"/>
  <c r="BE130"/>
  <c r="BE135"/>
  <c r="BE139"/>
  <c r="BE141"/>
  <c r="BE143"/>
  <c r="BE164"/>
  <c r="BE166"/>
  <c r="BE175"/>
  <c r="BE177"/>
  <c r="BE182"/>
  <c r="BE195"/>
  <c r="BE199"/>
  <c r="BE203"/>
  <c r="BE213"/>
  <c i="2" r="J643"/>
  <c r="J112"/>
  <c i="3" r="BE98"/>
  <c r="BE145"/>
  <c r="BE153"/>
  <c r="BE155"/>
  <c r="BE173"/>
  <c r="BE184"/>
  <c r="BE188"/>
  <c r="BE192"/>
  <c r="BE197"/>
  <c i="2" r="J192"/>
  <c r="J67"/>
  <c r="BK336"/>
  <c r="J336"/>
  <c r="J78"/>
  <c i="3" r="F90"/>
  <c r="BE96"/>
  <c r="BE100"/>
  <c r="BE101"/>
  <c r="BE103"/>
  <c r="BE110"/>
  <c r="BE112"/>
  <c r="BE114"/>
  <c r="BE115"/>
  <c r="BE124"/>
  <c r="BE128"/>
  <c r="BE171"/>
  <c r="BE207"/>
  <c r="BE111"/>
  <c r="BE113"/>
  <c r="BE119"/>
  <c r="BE147"/>
  <c r="BE162"/>
  <c r="BE179"/>
  <c r="BE186"/>
  <c r="BE205"/>
  <c r="BE209"/>
  <c r="BE157"/>
  <c r="BE170"/>
  <c r="BE172"/>
  <c r="BE217"/>
  <c i="2" r="J52"/>
  <c r="J153"/>
  <c r="BE196"/>
  <c r="BE204"/>
  <c r="BE236"/>
  <c r="BE243"/>
  <c r="BE244"/>
  <c r="BE259"/>
  <c r="BE273"/>
  <c r="BE296"/>
  <c r="BE324"/>
  <c r="BE328"/>
  <c r="BE354"/>
  <c r="BE358"/>
  <c r="BE388"/>
  <c r="BE398"/>
  <c r="BE402"/>
  <c r="BE429"/>
  <c r="BE437"/>
  <c r="BE449"/>
  <c r="BE484"/>
  <c r="BE495"/>
  <c r="BE509"/>
  <c r="BE514"/>
  <c r="BE559"/>
  <c r="BE561"/>
  <c r="BE565"/>
  <c r="BE668"/>
  <c r="BE673"/>
  <c r="BE700"/>
  <c r="BE720"/>
  <c r="BE738"/>
  <c r="BE763"/>
  <c r="BE765"/>
  <c r="BE767"/>
  <c r="BE771"/>
  <c r="BE776"/>
  <c r="BE790"/>
  <c r="BE794"/>
  <c r="BE801"/>
  <c r="BE802"/>
  <c r="BE860"/>
  <c r="BE877"/>
  <c r="BE904"/>
  <c r="BE911"/>
  <c r="BE935"/>
  <c r="BE957"/>
  <c r="BE961"/>
  <c r="BE970"/>
  <c r="BE981"/>
  <c r="BE1023"/>
  <c r="BE1028"/>
  <c r="BE1033"/>
  <c r="F55"/>
  <c r="J154"/>
  <c r="BE212"/>
  <c r="BE214"/>
  <c r="BE225"/>
  <c r="BE228"/>
  <c r="BE253"/>
  <c r="BE270"/>
  <c r="BE278"/>
  <c r="BE302"/>
  <c r="BE310"/>
  <c r="BE314"/>
  <c r="BE318"/>
  <c r="BE322"/>
  <c r="BE343"/>
  <c r="BE349"/>
  <c r="BE352"/>
  <c r="BE356"/>
  <c r="BE360"/>
  <c r="BE368"/>
  <c r="BE372"/>
  <c r="BE385"/>
  <c r="BE417"/>
  <c r="BE455"/>
  <c r="BE511"/>
  <c r="BE513"/>
  <c r="BE525"/>
  <c r="BE539"/>
  <c r="BE568"/>
  <c r="BE574"/>
  <c r="BE592"/>
  <c r="BE612"/>
  <c r="BE657"/>
  <c r="BE659"/>
  <c r="BE680"/>
  <c r="BE724"/>
  <c r="BE728"/>
  <c r="BE729"/>
  <c r="BE732"/>
  <c r="BE740"/>
  <c r="BE747"/>
  <c r="BE755"/>
  <c r="BE759"/>
  <c r="BE785"/>
  <c r="BE797"/>
  <c r="BE804"/>
  <c r="BE812"/>
  <c r="BE827"/>
  <c r="BE830"/>
  <c r="BE841"/>
  <c r="BE869"/>
  <c r="BE885"/>
  <c r="BE897"/>
  <c r="BE899"/>
  <c r="BE909"/>
  <c r="BE923"/>
  <c r="BE940"/>
  <c r="BE966"/>
  <c r="BE976"/>
  <c r="BE175"/>
  <c r="BE193"/>
  <c r="BE208"/>
  <c r="BE230"/>
  <c r="BE234"/>
  <c r="BE245"/>
  <c r="BE250"/>
  <c r="BE255"/>
  <c r="BE261"/>
  <c r="BE265"/>
  <c r="BE282"/>
  <c r="BE304"/>
  <c r="BE320"/>
  <c r="BE326"/>
  <c r="BE332"/>
  <c r="BE347"/>
  <c r="BE362"/>
  <c r="BE381"/>
  <c r="BE396"/>
  <c r="BE425"/>
  <c r="BE433"/>
  <c r="BE434"/>
  <c r="BE445"/>
  <c r="BE447"/>
  <c r="BE457"/>
  <c r="BE459"/>
  <c r="BE503"/>
  <c r="BE519"/>
  <c r="BE521"/>
  <c r="BE526"/>
  <c r="BE527"/>
  <c r="BE534"/>
  <c r="BE550"/>
  <c r="BE579"/>
  <c r="BE600"/>
  <c r="BE610"/>
  <c r="BE624"/>
  <c r="BE634"/>
  <c r="BE639"/>
  <c r="BE651"/>
  <c r="BE655"/>
  <c r="BE663"/>
  <c r="BE671"/>
  <c r="BE704"/>
  <c r="BE718"/>
  <c r="BE722"/>
  <c r="BE745"/>
  <c r="BE752"/>
  <c r="BE773"/>
  <c r="BE784"/>
  <c r="BE787"/>
  <c r="BE793"/>
  <c r="BE798"/>
  <c r="BE803"/>
  <c r="BE806"/>
  <c r="BE807"/>
  <c r="BE818"/>
  <c r="BE832"/>
  <c r="BE851"/>
  <c r="BE854"/>
  <c r="BE883"/>
  <c r="BE888"/>
  <c r="BE890"/>
  <c r="BE905"/>
  <c r="BE914"/>
  <c r="BE917"/>
  <c r="BE921"/>
  <c r="BE929"/>
  <c r="BE979"/>
  <c r="BE995"/>
  <c r="BE999"/>
  <c r="E48"/>
  <c r="F153"/>
  <c r="BE163"/>
  <c r="BE166"/>
  <c r="BE168"/>
  <c r="BE171"/>
  <c r="BE173"/>
  <c r="BE185"/>
  <c r="BE200"/>
  <c r="BE216"/>
  <c r="BE221"/>
  <c r="BE223"/>
  <c r="BE268"/>
  <c r="BE337"/>
  <c r="BE378"/>
  <c r="BE408"/>
  <c r="BE428"/>
  <c r="BE488"/>
  <c r="BE500"/>
  <c r="BE507"/>
  <c r="BE512"/>
  <c r="BE532"/>
  <c r="BE546"/>
  <c r="BE555"/>
  <c r="BE563"/>
  <c r="BE581"/>
  <c r="BE582"/>
  <c r="BE587"/>
  <c r="BE594"/>
  <c r="BE596"/>
  <c r="BE597"/>
  <c r="BE608"/>
  <c r="BE621"/>
  <c r="BE630"/>
  <c r="BE675"/>
  <c r="BE685"/>
  <c r="BE687"/>
  <c r="BE689"/>
  <c r="BE691"/>
  <c r="BE695"/>
  <c r="BE709"/>
  <c r="BE736"/>
  <c r="BE757"/>
  <c r="BE761"/>
  <c r="BE777"/>
  <c r="BE782"/>
  <c r="BE815"/>
  <c r="BE816"/>
  <c r="BE819"/>
  <c r="BE834"/>
  <c r="BE844"/>
  <c r="BE847"/>
  <c r="BE863"/>
  <c r="BE864"/>
  <c r="BE873"/>
  <c r="BE882"/>
  <c r="BE889"/>
  <c r="BE892"/>
  <c r="BE901"/>
  <c r="BE934"/>
  <c r="BE942"/>
  <c r="BE945"/>
  <c r="BE949"/>
  <c r="BE953"/>
  <c r="BE962"/>
  <c r="BE973"/>
  <c r="BE974"/>
  <c r="BE977"/>
  <c r="BE991"/>
  <c r="BE1005"/>
  <c r="BE1013"/>
  <c r="BE1026"/>
  <c r="BE1036"/>
  <c r="BE1038"/>
  <c r="BE1039"/>
  <c r="BE1041"/>
  <c r="BE1042"/>
  <c r="BE1043"/>
  <c r="BE161"/>
  <c r="BE187"/>
  <c r="BE202"/>
  <c r="BE206"/>
  <c r="BE210"/>
  <c r="BE241"/>
  <c r="BE257"/>
  <c r="BE285"/>
  <c r="BE287"/>
  <c r="BE308"/>
  <c r="BE339"/>
  <c r="BE364"/>
  <c r="BE374"/>
  <c r="BE394"/>
  <c r="BE399"/>
  <c r="BE403"/>
  <c r="BE405"/>
  <c r="BE413"/>
  <c r="BE441"/>
  <c r="BE461"/>
  <c r="BE479"/>
  <c r="BE486"/>
  <c r="BE493"/>
  <c r="BE520"/>
  <c r="BE537"/>
  <c r="BE584"/>
  <c r="BE603"/>
  <c r="BE623"/>
  <c r="BE632"/>
  <c r="BE646"/>
  <c r="BE648"/>
  <c r="BE658"/>
  <c r="BE693"/>
  <c r="BE714"/>
  <c r="BE726"/>
  <c r="BE749"/>
  <c r="BE768"/>
  <c r="BE788"/>
  <c r="BE809"/>
  <c r="BE826"/>
  <c r="BE838"/>
  <c r="BE848"/>
  <c r="BE853"/>
  <c r="BE861"/>
  <c r="BE866"/>
  <c r="BE876"/>
  <c r="BE895"/>
  <c r="BE963"/>
  <c r="BE983"/>
  <c r="BE986"/>
  <c r="BE997"/>
  <c r="BE189"/>
  <c r="BE238"/>
  <c r="BE249"/>
  <c r="BE263"/>
  <c r="BE275"/>
  <c r="BE280"/>
  <c r="BE290"/>
  <c r="BE316"/>
  <c r="BE366"/>
  <c r="BE370"/>
  <c r="BE376"/>
  <c r="BE390"/>
  <c r="BE424"/>
  <c r="BE427"/>
  <c r="BE453"/>
  <c r="BE463"/>
  <c r="BE491"/>
  <c r="BE498"/>
  <c r="BE515"/>
  <c r="BE522"/>
  <c r="BE529"/>
  <c r="BE535"/>
  <c r="BE544"/>
  <c r="BE572"/>
  <c r="BE577"/>
  <c r="BE590"/>
  <c r="BE602"/>
  <c r="BE613"/>
  <c r="BE616"/>
  <c r="BE618"/>
  <c r="BE626"/>
  <c r="BE628"/>
  <c r="BE641"/>
  <c r="BE653"/>
  <c r="BE669"/>
  <c r="BE683"/>
  <c r="BE702"/>
  <c r="BE775"/>
  <c r="BE778"/>
  <c r="BE835"/>
  <c r="BE839"/>
  <c r="BE843"/>
  <c r="BE850"/>
  <c r="BE858"/>
  <c r="BE879"/>
  <c r="BE913"/>
  <c r="BE919"/>
  <c r="BE925"/>
  <c r="BE931"/>
  <c r="BE968"/>
  <c r="BE985"/>
  <c r="BE1007"/>
  <c r="BE1009"/>
  <c r="BE1011"/>
  <c r="BE1016"/>
  <c r="BE1018"/>
  <c r="BE1019"/>
  <c r="BE1021"/>
  <c r="BE1025"/>
  <c r="BE1029"/>
  <c r="BE1030"/>
  <c r="BE1032"/>
  <c r="BE1035"/>
  <c r="BE180"/>
  <c r="BE182"/>
  <c r="BE197"/>
  <c r="BE219"/>
  <c r="BE247"/>
  <c r="BE252"/>
  <c r="BE292"/>
  <c r="BE298"/>
  <c r="BE305"/>
  <c r="BE330"/>
  <c r="BE386"/>
  <c r="BE401"/>
  <c r="BE419"/>
  <c r="BE431"/>
  <c r="BE442"/>
  <c r="BE450"/>
  <c r="BE465"/>
  <c r="BE469"/>
  <c r="BE471"/>
  <c r="BE473"/>
  <c r="BE475"/>
  <c r="BE477"/>
  <c r="BE506"/>
  <c r="BE510"/>
  <c r="BE516"/>
  <c r="BE518"/>
  <c r="BE586"/>
  <c r="BE620"/>
  <c r="BE636"/>
  <c r="BE644"/>
  <c r="BE650"/>
  <c r="BE697"/>
  <c r="BE707"/>
  <c r="BE712"/>
  <c r="BE742"/>
  <c r="BE783"/>
  <c r="BE789"/>
  <c r="BE792"/>
  <c r="BE822"/>
  <c r="BE824"/>
  <c r="BE837"/>
  <c r="BE846"/>
  <c r="BE867"/>
  <c r="BE880"/>
  <c r="BE891"/>
  <c r="BE902"/>
  <c r="BE939"/>
  <c r="BE947"/>
  <c r="BE959"/>
  <c r="BE1000"/>
  <c r="BE1015"/>
  <c r="BE178"/>
  <c r="BE232"/>
  <c r="BE271"/>
  <c r="BE294"/>
  <c r="BE300"/>
  <c r="BE312"/>
  <c r="BE334"/>
  <c r="BE341"/>
  <c r="BE345"/>
  <c r="BE383"/>
  <c r="BE411"/>
  <c r="BE422"/>
  <c r="BE436"/>
  <c r="BE439"/>
  <c r="BE467"/>
  <c r="BE481"/>
  <c r="BE505"/>
  <c r="BE517"/>
  <c r="BE523"/>
  <c r="BE540"/>
  <c r="BE542"/>
  <c r="BE545"/>
  <c r="BE548"/>
  <c r="BE553"/>
  <c r="BE557"/>
  <c r="BE588"/>
  <c r="BE606"/>
  <c r="BE609"/>
  <c r="BE614"/>
  <c r="BE652"/>
  <c r="BE661"/>
  <c r="BE666"/>
  <c r="BE678"/>
  <c r="BE701"/>
  <c r="BE705"/>
  <c r="BE716"/>
  <c r="BE734"/>
  <c r="BE774"/>
  <c r="BE780"/>
  <c r="BE795"/>
  <c r="BE799"/>
  <c r="BE810"/>
  <c r="BE813"/>
  <c r="BE821"/>
  <c r="BE823"/>
  <c r="BE829"/>
  <c r="BE856"/>
  <c r="BE871"/>
  <c r="BE874"/>
  <c r="BE887"/>
  <c r="BE907"/>
  <c r="BE927"/>
  <c r="BE932"/>
  <c r="BE937"/>
  <c r="BE951"/>
  <c r="BE955"/>
  <c r="BE971"/>
  <c r="BE989"/>
  <c r="BE993"/>
  <c r="BE1002"/>
  <c i="7" r="J36"/>
  <c i="1" r="AW61"/>
  <c i="12" r="J34"/>
  <c i="1" r="AW66"/>
  <c i="17" r="F34"/>
  <c i="1" r="BA71"/>
  <c i="19" r="F35"/>
  <c i="1" r="BB73"/>
  <c r="AS54"/>
  <c i="3" r="F37"/>
  <c i="1" r="BB57"/>
  <c i="3" r="F36"/>
  <c i="1" r="BA57"/>
  <c i="4" r="F39"/>
  <c i="1" r="BD58"/>
  <c i="4" r="F38"/>
  <c i="1" r="BC58"/>
  <c i="7" r="F39"/>
  <c i="1" r="BD61"/>
  <c i="11" r="F34"/>
  <c i="1" r="BA65"/>
  <c i="13" r="F36"/>
  <c i="1" r="BC67"/>
  <c i="9" r="F35"/>
  <c i="1" r="BB63"/>
  <c i="14" r="F37"/>
  <c i="1" r="BD68"/>
  <c i="16" r="F37"/>
  <c i="1" r="BD70"/>
  <c i="18" r="F35"/>
  <c i="1" r="BB72"/>
  <c i="9" r="F36"/>
  <c i="1" r="BC63"/>
  <c i="13" r="F35"/>
  <c i="1" r="BB67"/>
  <c i="19" r="F36"/>
  <c i="1" r="BC73"/>
  <c i="5" r="F38"/>
  <c i="1" r="BC59"/>
  <c i="10" r="F34"/>
  <c i="1" r="BA64"/>
  <c i="19" r="J34"/>
  <c i="1" r="AW73"/>
  <c i="2" r="J34"/>
  <c i="1" r="AW56"/>
  <c i="13" r="J34"/>
  <c i="1" r="AW67"/>
  <c i="16" r="F34"/>
  <c i="1" r="BA70"/>
  <c i="2" r="F35"/>
  <c i="1" r="BB56"/>
  <c i="12" r="F35"/>
  <c i="1" r="BB66"/>
  <c i="18" r="F36"/>
  <c i="1" r="BC72"/>
  <c i="11" r="F35"/>
  <c i="1" r="BB65"/>
  <c i="14" r="F36"/>
  <c i="1" r="BC68"/>
  <c i="2" r="F34"/>
  <c i="1" r="BA56"/>
  <c i="10" r="F35"/>
  <c i="1" r="BB64"/>
  <c i="8" r="F39"/>
  <c i="1" r="BD62"/>
  <c i="8" r="F38"/>
  <c i="1" r="BC62"/>
  <c i="12" r="F37"/>
  <c i="1" r="BD66"/>
  <c i="18" r="J34"/>
  <c i="1" r="AW72"/>
  <c i="7" r="F37"/>
  <c i="1" r="BB61"/>
  <c i="15" r="F36"/>
  <c i="1" r="BC69"/>
  <c i="16" r="J34"/>
  <c i="1" r="AW70"/>
  <c i="19" r="F34"/>
  <c i="1" r="BA73"/>
  <c i="12" r="F36"/>
  <c i="1" r="BC66"/>
  <c i="13" r="F34"/>
  <c i="1" r="BA67"/>
  <c i="18" r="F37"/>
  <c i="1" r="BD72"/>
  <c i="11" r="F36"/>
  <c i="1" r="BC65"/>
  <c i="15" r="J34"/>
  <c i="1" r="AW69"/>
  <c i="15" r="F35"/>
  <c i="1" r="BB69"/>
  <c i="10" r="F36"/>
  <c i="1" r="BC64"/>
  <c i="2" r="F36"/>
  <c i="1" r="BC56"/>
  <c i="11" r="F37"/>
  <c i="1" r="BD65"/>
  <c i="15" r="F37"/>
  <c i="1" r="BD69"/>
  <c i="5" r="F36"/>
  <c i="1" r="BA59"/>
  <c i="14" r="F35"/>
  <c i="1" r="BB68"/>
  <c i="16" r="F36"/>
  <c i="1" r="BC70"/>
  <c i="19" r="F37"/>
  <c i="1" r="BD73"/>
  <c i="3" r="F38"/>
  <c i="1" r="BC57"/>
  <c i="3" r="F39"/>
  <c i="1" r="BD57"/>
  <c i="4" r="F36"/>
  <c i="1" r="BA58"/>
  <c i="11" r="J34"/>
  <c i="1" r="AW65"/>
  <c i="18" r="F34"/>
  <c i="1" r="BA72"/>
  <c i="8" r="F37"/>
  <c i="1" r="BB62"/>
  <c i="9" r="J34"/>
  <c i="1" r="AW63"/>
  <c i="5" r="F39"/>
  <c i="1" r="BD59"/>
  <c i="6" r="J36"/>
  <c i="1" r="AW60"/>
  <c i="6" r="F36"/>
  <c i="1" r="BA60"/>
  <c i="6" r="F39"/>
  <c i="1" r="BD60"/>
  <c i="10" r="F37"/>
  <c i="1" r="BD64"/>
  <c i="3" r="J36"/>
  <c i="1" r="AW57"/>
  <c i="4" r="F37"/>
  <c i="1" r="BB58"/>
  <c i="10" r="J34"/>
  <c i="1" r="AW64"/>
  <c i="14" r="J34"/>
  <c i="1" r="AW68"/>
  <c i="2" r="F37"/>
  <c i="1" r="BD56"/>
  <c i="9" r="F37"/>
  <c i="1" r="BD63"/>
  <c i="17" r="J34"/>
  <c i="1" r="AW71"/>
  <c i="7" r="F38"/>
  <c i="1" r="BC61"/>
  <c i="5" r="F37"/>
  <c i="1" r="BB59"/>
  <c i="5" r="J36"/>
  <c i="1" r="AW59"/>
  <c i="8" r="F36"/>
  <c i="1" r="BA62"/>
  <c i="8" r="J36"/>
  <c i="1" r="AW62"/>
  <c i="9" r="F34"/>
  <c i="1" r="BA63"/>
  <c i="17" r="F36"/>
  <c i="1" r="BC71"/>
  <c i="12" r="F34"/>
  <c i="1" r="BA66"/>
  <c i="13" r="F37"/>
  <c i="1" r="BD67"/>
  <c i="14" r="J30"/>
  <c i="17" r="F35"/>
  <c i="1" r="BB71"/>
  <c i="4" r="J36"/>
  <c i="1" r="AW58"/>
  <c i="6" r="F37"/>
  <c i="1" r="BB60"/>
  <c i="6" r="F38"/>
  <c i="1" r="BC60"/>
  <c i="7" r="F36"/>
  <c i="1" r="BA61"/>
  <c i="14" r="F34"/>
  <c i="1" r="BA68"/>
  <c i="16" r="F35"/>
  <c i="1" r="BB70"/>
  <c i="15" r="F34"/>
  <c i="1" r="BA69"/>
  <c i="17" r="F37"/>
  <c i="1" r="BD71"/>
  <c i="2" l="1" r="P894"/>
  <c i="18" r="P95"/>
  <c r="P94"/>
  <c r="P93"/>
  <c i="1" r="AU72"/>
  <c i="7" r="R264"/>
  <c i="18" r="T95"/>
  <c r="T94"/>
  <c r="T93"/>
  <c i="2" r="P470"/>
  <c i="7" r="R107"/>
  <c i="2" r="P277"/>
  <c i="4" r="T91"/>
  <c r="T90"/>
  <c i="7" r="T264"/>
  <c i="10" r="P199"/>
  <c i="19" r="R101"/>
  <c i="2" r="T392"/>
  <c i="10" r="T199"/>
  <c i="19" r="T101"/>
  <c i="2" r="R470"/>
  <c i="10" r="R199"/>
  <c i="2" r="T894"/>
  <c r="P708"/>
  <c i="19" r="R86"/>
  <c i="11" r="R87"/>
  <c r="R86"/>
  <c i="14" r="P85"/>
  <c r="P84"/>
  <c i="1" r="AU68"/>
  <c i="5" r="BK97"/>
  <c r="J97"/>
  <c r="J64"/>
  <c i="7" r="BK107"/>
  <c r="J107"/>
  <c r="J64"/>
  <c i="16" r="BK85"/>
  <c r="BK84"/>
  <c r="J84"/>
  <c i="2" r="P840"/>
  <c i="12" r="R87"/>
  <c r="R86"/>
  <c i="6" r="BK89"/>
  <c r="BK88"/>
  <c r="J88"/>
  <c i="8" r="R90"/>
  <c r="R89"/>
  <c i="3" r="R94"/>
  <c r="R93"/>
  <c i="7" r="T144"/>
  <c r="T106"/>
  <c i="5" r="P119"/>
  <c r="P96"/>
  <c i="1" r="AU59"/>
  <c i="17" r="R85"/>
  <c i="12" r="T87"/>
  <c r="T86"/>
  <c i="10" r="T100"/>
  <c r="T99"/>
  <c r="T98"/>
  <c i="5" r="T119"/>
  <c r="T96"/>
  <c i="2" r="T599"/>
  <c i="10" r="P100"/>
  <c r="P99"/>
  <c r="P98"/>
  <c i="1" r="AU64"/>
  <c i="9" r="T98"/>
  <c r="R130"/>
  <c i="2" r="R159"/>
  <c r="T159"/>
  <c i="17" r="T85"/>
  <c i="10" r="R100"/>
  <c r="R99"/>
  <c r="R98"/>
  <c i="4" r="R91"/>
  <c r="R90"/>
  <c i="2" r="P159"/>
  <c r="P638"/>
  <c r="P570"/>
  <c i="12" r="P87"/>
  <c r="P86"/>
  <c i="1" r="AU66"/>
  <c i="13" r="R87"/>
  <c r="R86"/>
  <c i="9" r="P176"/>
  <c i="13" r="P87"/>
  <c r="P86"/>
  <c i="1" r="AU67"/>
  <c i="7" r="R144"/>
  <c r="R106"/>
  <c i="8" r="T90"/>
  <c r="T89"/>
  <c i="2" r="BK766"/>
  <c r="J766"/>
  <c r="J123"/>
  <c r="T336"/>
  <c i="15" r="P87"/>
  <c r="P86"/>
  <c i="1" r="AU69"/>
  <c i="11" r="BK87"/>
  <c r="BK86"/>
  <c r="J86"/>
  <c i="2" r="R336"/>
  <c i="7" r="P107"/>
  <c i="2" r="R708"/>
  <c r="P336"/>
  <c i="15" r="BK87"/>
  <c r="J87"/>
  <c r="J60"/>
  <c i="2" r="T840"/>
  <c i="3" r="T94"/>
  <c r="T93"/>
  <c i="7" r="P144"/>
  <c i="2" r="BK191"/>
  <c r="J191"/>
  <c r="J66"/>
  <c i="17" r="P85"/>
  <c i="1" r="AU71"/>
  <c i="9" r="R98"/>
  <c r="R97"/>
  <c r="R96"/>
  <c i="5" r="R119"/>
  <c r="R96"/>
  <c i="19" r="BK87"/>
  <c i="9" r="P98"/>
  <c i="2" r="T708"/>
  <c i="19" r="T86"/>
  <c r="P86"/>
  <c i="1" r="AU73"/>
  <c i="3" r="P94"/>
  <c r="P93"/>
  <c i="1" r="AU57"/>
  <c i="2" r="R415"/>
  <c r="R392"/>
  <c r="BK638"/>
  <c r="J638"/>
  <c r="J111"/>
  <c i="6" r="P89"/>
  <c r="P88"/>
  <c i="1" r="AU60"/>
  <c i="3" r="BK94"/>
  <c r="J94"/>
  <c r="J64"/>
  <c i="14" r="T85"/>
  <c r="T84"/>
  <c i="9" r="P130"/>
  <c i="4" r="P91"/>
  <c r="P90"/>
  <c i="1" r="AU58"/>
  <c i="2" r="R638"/>
  <c r="P415"/>
  <c r="P392"/>
  <c i="14" r="R85"/>
  <c r="R84"/>
  <c i="9" r="T130"/>
  <c i="2" r="R840"/>
  <c r="T191"/>
  <c i="18" r="BK95"/>
  <c r="BK94"/>
  <c r="J94"/>
  <c r="J60"/>
  <c i="2" r="BK393"/>
  <c r="J393"/>
  <c r="J84"/>
  <c i="19" r="BK101"/>
  <c r="J101"/>
  <c r="J63"/>
  <c i="4" r="BK91"/>
  <c r="J91"/>
  <c r="J64"/>
  <c i="19" r="J88"/>
  <c r="J61"/>
  <c i="7" r="BK261"/>
  <c r="J261"/>
  <c r="J75"/>
  <c i="15" r="BK86"/>
  <c r="J86"/>
  <c i="1" r="AG68"/>
  <c i="14" r="J85"/>
  <c r="J60"/>
  <c r="J59"/>
  <c i="13" r="J87"/>
  <c r="J60"/>
  <c i="12" r="BK86"/>
  <c r="J86"/>
  <c i="10" r="BK99"/>
  <c r="J99"/>
  <c r="J60"/>
  <c i="9" r="BK97"/>
  <c r="BK96"/>
  <c r="J96"/>
  <c i="8" r="BK89"/>
  <c r="J89"/>
  <c r="J63"/>
  <c i="7" r="BK106"/>
  <c r="J106"/>
  <c r="J63"/>
  <c i="5" r="BK96"/>
  <c r="J96"/>
  <c r="J63"/>
  <c i="2" r="BK570"/>
  <c r="J570"/>
  <c r="J102"/>
  <c i="6" r="J32"/>
  <c i="1" r="AG60"/>
  <c i="16" r="F33"/>
  <c i="1" r="AZ70"/>
  <c i="3" r="J35"/>
  <c i="1" r="AV57"/>
  <c r="AT57"/>
  <c i="11" r="J30"/>
  <c i="1" r="AG65"/>
  <c i="3" r="F35"/>
  <c i="1" r="AZ57"/>
  <c i="7" r="J35"/>
  <c i="1" r="AV61"/>
  <c r="AT61"/>
  <c i="15" r="J30"/>
  <c i="1" r="AG69"/>
  <c i="14" r="F33"/>
  <c i="1" r="AZ68"/>
  <c i="16" r="J30"/>
  <c i="1" r="AG70"/>
  <c i="6" r="F35"/>
  <c i="1" r="AZ60"/>
  <c i="12" r="F33"/>
  <c i="1" r="AZ66"/>
  <c i="2" r="F33"/>
  <c i="1" r="AZ56"/>
  <c i="9" r="F33"/>
  <c i="1" r="AZ63"/>
  <c i="11" r="F33"/>
  <c i="1" r="AZ65"/>
  <c i="17" r="F33"/>
  <c i="1" r="AZ71"/>
  <c i="15" r="J33"/>
  <c i="1" r="AV69"/>
  <c r="AT69"/>
  <c i="5" r="F35"/>
  <c i="1" r="AZ59"/>
  <c i="8" r="J35"/>
  <c i="1" r="AV62"/>
  <c r="AT62"/>
  <c i="10" r="J33"/>
  <c i="1" r="AV64"/>
  <c r="AT64"/>
  <c i="10" r="F33"/>
  <c i="1" r="AZ64"/>
  <c i="15" r="F33"/>
  <c i="1" r="AZ69"/>
  <c i="9" r="J30"/>
  <c i="1" r="AG63"/>
  <c i="12" r="J33"/>
  <c i="1" r="AV66"/>
  <c r="AT66"/>
  <c i="19" r="J33"/>
  <c i="1" r="AV73"/>
  <c r="AT73"/>
  <c i="8" r="F35"/>
  <c i="1" r="AZ62"/>
  <c i="9" r="J33"/>
  <c i="1" r="AV63"/>
  <c r="AT63"/>
  <c i="18" r="F33"/>
  <c i="1" r="AZ72"/>
  <c i="17" r="J30"/>
  <c i="1" r="AG71"/>
  <c i="18" r="J33"/>
  <c i="1" r="AV72"/>
  <c r="AT72"/>
  <c i="13" r="J33"/>
  <c i="1" r="AV67"/>
  <c r="AT67"/>
  <c i="6" r="J35"/>
  <c i="1" r="AV60"/>
  <c r="AT60"/>
  <c r="AN60"/>
  <c i="11" r="J33"/>
  <c i="1" r="AV65"/>
  <c r="AT65"/>
  <c r="AN65"/>
  <c i="17" r="J33"/>
  <c i="1" r="AV71"/>
  <c r="AT71"/>
  <c i="4" r="F35"/>
  <c i="1" r="AZ58"/>
  <c r="BC55"/>
  <c r="BB55"/>
  <c r="BA55"/>
  <c r="AW55"/>
  <c r="BD55"/>
  <c i="13" r="J30"/>
  <c i="1" r="AG67"/>
  <c i="14" r="J33"/>
  <c i="1" r="AV68"/>
  <c r="AT68"/>
  <c r="AN68"/>
  <c i="4" r="J35"/>
  <c i="1" r="AV58"/>
  <c r="AT58"/>
  <c i="7" r="F35"/>
  <c i="1" r="AZ61"/>
  <c i="16" r="J33"/>
  <c i="1" r="AV70"/>
  <c r="AT70"/>
  <c r="AN70"/>
  <c i="5" r="J35"/>
  <c i="1" r="AV59"/>
  <c r="AT59"/>
  <c i="19" r="F33"/>
  <c i="1" r="AZ73"/>
  <c i="12" r="J30"/>
  <c i="1" r="AG66"/>
  <c i="13" r="F33"/>
  <c i="1" r="AZ67"/>
  <c i="2" r="J33"/>
  <c i="1" r="AV56"/>
  <c r="AT56"/>
  <c i="2" l="1" r="R570"/>
  <c r="P158"/>
  <c r="P157"/>
  <c i="1" r="AU56"/>
  <c i="2" r="R158"/>
  <c r="R157"/>
  <c i="9" r="T97"/>
  <c r="T96"/>
  <c i="2" r="T158"/>
  <c r="T570"/>
  <c i="9" r="P97"/>
  <c r="P96"/>
  <c i="1" r="AU63"/>
  <c i="19" r="BK86"/>
  <c r="J86"/>
  <c i="7" r="P106"/>
  <c i="1" r="AU61"/>
  <c i="11" r="J87"/>
  <c r="J60"/>
  <c i="4" r="BK90"/>
  <c r="J90"/>
  <c i="6" r="J63"/>
  <c i="2" r="BK392"/>
  <c r="J392"/>
  <c r="J83"/>
  <c i="3" r="BK93"/>
  <c r="J93"/>
  <c i="19" r="J87"/>
  <c r="J60"/>
  <c i="16" r="J85"/>
  <c r="J60"/>
  <c i="18" r="J95"/>
  <c r="J61"/>
  <c r="BK93"/>
  <c r="J93"/>
  <c r="J59"/>
  <c i="11" r="J59"/>
  <c i="6" r="J89"/>
  <c r="J64"/>
  <c i="16" r="J59"/>
  <c i="1" r="AN71"/>
  <c i="17" r="J39"/>
  <c i="1" r="AN69"/>
  <c i="16" r="J39"/>
  <c i="15" r="J59"/>
  <c r="J39"/>
  <c i="1" r="AN67"/>
  <c i="14" r="J39"/>
  <c i="1" r="AN66"/>
  <c i="12" r="J59"/>
  <c i="13" r="J39"/>
  <c i="12" r="J39"/>
  <c i="11" r="J39"/>
  <c i="10" r="BK98"/>
  <c r="J98"/>
  <c i="1" r="AN63"/>
  <c i="9" r="J59"/>
  <c r="J97"/>
  <c r="J60"/>
  <c r="J39"/>
  <c i="6" r="J41"/>
  <c i="1" r="BC54"/>
  <c r="AY54"/>
  <c r="AX55"/>
  <c i="19" r="J30"/>
  <c i="1" r="AG73"/>
  <c r="BD54"/>
  <c r="W33"/>
  <c i="8" r="J32"/>
  <c i="1" r="AG62"/>
  <c r="AN62"/>
  <c r="AY55"/>
  <c r="BB54"/>
  <c r="AX54"/>
  <c i="3" r="J32"/>
  <c i="1" r="AG57"/>
  <c i="5" r="J32"/>
  <c i="1" r="AG59"/>
  <c r="AN59"/>
  <c i="7" r="J32"/>
  <c i="1" r="AG61"/>
  <c r="AN61"/>
  <c i="4" r="J32"/>
  <c i="1" r="AG58"/>
  <c r="AZ55"/>
  <c r="AV55"/>
  <c r="AT55"/>
  <c r="BA54"/>
  <c r="W30"/>
  <c i="10" r="J30"/>
  <c i="1" r="AG64"/>
  <c r="AN64"/>
  <c i="2" l="1" r="T157"/>
  <c i="4" r="J41"/>
  <c i="19" r="J39"/>
  <c i="3" r="J41"/>
  <c i="4" r="J63"/>
  <c i="19" r="J59"/>
  <c i="3" r="J63"/>
  <c i="2" r="BK158"/>
  <c r="BK157"/>
  <c r="J157"/>
  <c i="10" r="J39"/>
  <c r="J59"/>
  <c i="8" r="J41"/>
  <c i="7" r="J41"/>
  <c i="5" r="J41"/>
  <c i="2" r="J59"/>
  <c i="1" r="AN58"/>
  <c r="AN57"/>
  <c r="AN73"/>
  <c r="W31"/>
  <c r="AU55"/>
  <c r="AU54"/>
  <c i="18" r="J30"/>
  <c i="1" r="AG72"/>
  <c r="AN72"/>
  <c r="AZ54"/>
  <c r="W29"/>
  <c r="AW54"/>
  <c r="AK30"/>
  <c r="W32"/>
  <c i="2" r="J30"/>
  <c i="1" r="AG56"/>
  <c r="AN56"/>
  <c i="2" l="1" r="J39"/>
  <c r="J158"/>
  <c r="J60"/>
  <c i="18" r="J39"/>
  <c i="1" r="AG55"/>
  <c r="AG54"/>
  <c r="AK26"/>
  <c r="AV54"/>
  <c r="AK29"/>
  <c l="1" r="AN55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<sst xmlns="http://schemas.openxmlformats.org/spreadsheetml/2006/main">
  <si>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</si>
  <si>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</si>
  <si>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</si>
  <si>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</si>
  <si>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</si>
  <si>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{b6056138-146a-4e86-8342-369a5765c958}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</si>
  <si>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</si>
  <si>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</si>
  <si>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</si>
  <si>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</si>
  <si>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</si>
  <si>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</si>
  <si>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</si>
  <si>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</si>
  <si>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</si>
  <si>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R001-x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</si>
  <si>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</si>
  <si>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</si>
  <si>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Obecní dům Rudíkov smlouva č. 2 - SO02, 3,4,5,6,7,8,9,11,13,14</t>
  </si>
  <si>
    <t>KSO:</t>
  </si>
  <si>
    <t>CC-CZ:</t>
  </si>
  <si>
    <t>Místo:</t>
  </si>
  <si>
    <t>p.č. 2250/4, 2221, ST.2208/9 k.ú. Rudíkov</t>
  </si>
  <si>
    <t>Datum:</t>
  </si>
  <si>
    <t>10. 1. 2024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</si>
  <si>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</si>
  <si>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</si>
  <si>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</si>
  <si>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</si>
  <si>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</si>
  <si>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</si>
  <si>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</si>
  <si>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 xml:space="preserve">BS projekt s.r.o. </t>
  </si>
  <si>
    <t>True</t>
  </si>
  <si>
    <t>Zpracovatel:</t>
  </si>
  <si>
    <t>Ing. Tomáš Hrdlička, Jan Hajný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</si>
  <si>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</si>
  <si>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</si>
  <si>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</si>
  <si>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</si>
  <si>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</si>
  <si>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</si>
  <si>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</si>
  <si>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</si>
  <si>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</si>
  <si>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</si>
  <si>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</si>
  <si>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</si>
  <si>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</si>
  <si>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</si>
  <si>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</si>
  <si>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</si>
  <si>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</si>
  <si>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</si>
  <si>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</si>
  <si>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</si>
  <si>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</si>
  <si>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</si>
  <si>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</si>
  <si>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</si>
  <si>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</si>
  <si>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</si>
  <si>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</si>
  <si>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</si>
  <si>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</si>
  <si>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</si>
  <si>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</si>
  <si>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</si>
  <si>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</si>
  <si>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</si>
  <si>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</si>
  <si>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</si>
  <si>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</si>
  <si>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</si>
  <si>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</si>
  <si>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</si>
  <si>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</t>
  </si>
  <si>
    <t>SO02</t>
  </si>
  <si>
    <t>STA</t>
  </si>
  <si>
    <t>1</t>
  </si>
  <si>
    <t>{09c51a38-5af1-450f-b2ff-b1376bf559cd}</t>
  </si>
  <si>
    <t>/</t>
  </si>
  <si>
    <t>Soupis</t>
  </si>
  <si>
    <t>###NOINSERT###</t>
  </si>
  <si>
    <t>VYTÁPĚNÍ</t>
  </si>
  <si>
    <t>{f8022926-e70c-4084-ae63-7ffa466fc3c3}</t>
  </si>
  <si>
    <t>22</t>
  </si>
  <si>
    <t>VZDUCHOTECHNIKA</t>
  </si>
  <si>
    <t>{56375e2c-f90b-40ad-bbee-f3cf95901f1b}</t>
  </si>
  <si>
    <t>23</t>
  </si>
  <si>
    <t>ZDRAVOTNĚ TECHNICKÉ INSTALACE</t>
  </si>
  <si>
    <t>{25a5b374-6318-47ab-b41c-feee21a43289}</t>
  </si>
  <si>
    <t>24</t>
  </si>
  <si>
    <t>PLYNOVÁ ZAŘÍZENÍ</t>
  </si>
  <si>
    <t>{002c7062-d277-42cd-897c-29d8f44274c6}</t>
  </si>
  <si>
    <t>25</t>
  </si>
  <si>
    <t>Elektro</t>
  </si>
  <si>
    <t>{e320b192-9383-422d-9e11-f6b06e9fb035}</t>
  </si>
  <si>
    <t>26</t>
  </si>
  <si>
    <t xml:space="preserve">Vybavení dle návrhu interier - pevně spojené  se stavbou</t>
  </si>
  <si>
    <t>{b00a70d3-430f-4bcb-b8ff-835fc2416b76}</t>
  </si>
  <si>
    <t>3</t>
  </si>
  <si>
    <t>S004 - Opěrná stěna</t>
  </si>
  <si>
    <t>{cc723e53-c961-4f5e-ae11-8088ea92707e}</t>
  </si>
  <si>
    <t>4</t>
  </si>
  <si>
    <t>Dopravní řešení</t>
  </si>
  <si>
    <t>{76fee5eb-f6f9-4113-a5e5-9a3faae5ac67}</t>
  </si>
  <si>
    <t>51</t>
  </si>
  <si>
    <t>SO05</t>
  </si>
  <si>
    <t>{03c9b50f-1016-4fcd-87dc-349291a468e3}</t>
  </si>
  <si>
    <t>52</t>
  </si>
  <si>
    <t>SO06</t>
  </si>
  <si>
    <t>{dd8a1448-fa3a-446b-b03f-cb53b907da5e}</t>
  </si>
  <si>
    <t>53</t>
  </si>
  <si>
    <t>SO07</t>
  </si>
  <si>
    <t>{ecd4df76-6d8a-4f2e-9a35-eeb6be67ac2c}</t>
  </si>
  <si>
    <t>54</t>
  </si>
  <si>
    <t>SO08/9</t>
  </si>
  <si>
    <t>{66efda27-0ca0-4905-9cda-2e42a4ceff42}</t>
  </si>
  <si>
    <t>56</t>
  </si>
  <si>
    <t>SO11</t>
  </si>
  <si>
    <t>{9c4f029c-e6b9-48db-8e26-7c961cf36d9b}</t>
  </si>
  <si>
    <t>58</t>
  </si>
  <si>
    <t>SO13</t>
  </si>
  <si>
    <t>{c7d79cac-e981-4ad6-8423-41231def98c2}</t>
  </si>
  <si>
    <t>59</t>
  </si>
  <si>
    <t>SO14</t>
  </si>
  <si>
    <t>{4c8bdd7e-1894-4faf-ae0d-e4140464d75c}</t>
  </si>
  <si>
    <t>6</t>
  </si>
  <si>
    <t>Zpevněné plochy a venkovní úpravy</t>
  </si>
  <si>
    <t>{bc9eaf05-8951-4c61-9658-51da05c77ccd}</t>
  </si>
  <si>
    <t>9</t>
  </si>
  <si>
    <t>VRN</t>
  </si>
  <si>
    <t>{a8dec924-e046-4ed6-84ea-a735aec86161}</t>
  </si>
  <si>
    <t>KRYCÍ LIST SOUPISU PRACÍ</t>
  </si>
  <si>
    <t>Objekt:</t>
  </si>
  <si>
    <t>2 - SO02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</si>
  <si>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</si>
  <si>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</si>
  <si>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</si>
  <si>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</si>
  <si>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</si>
  <si>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</si>
  <si>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</si>
  <si>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12 - Zemní práce - odkopávky a prokopávky</t>
  </si>
  <si>
    <t xml:space="preserve">      13 - Zemní práce -zásypy</t>
  </si>
  <si>
    <t xml:space="preserve">      15 - Zemní práce - odvoz zeminy</t>
  </si>
  <si>
    <t xml:space="preserve">    2 - Zakládání</t>
  </si>
  <si>
    <t xml:space="preserve">      21.1 - Podkladní vrstvy</t>
  </si>
  <si>
    <t xml:space="preserve">      22 - Základové pasy</t>
  </si>
  <si>
    <t xml:space="preserve">      23 - Zakládové desky</t>
  </si>
  <si>
    <t xml:space="preserve">      24 - Podkladní beton</t>
  </si>
  <si>
    <t xml:space="preserve">      25 - Zakládání - ostatní</t>
  </si>
  <si>
    <t xml:space="preserve">      26 - Zakládání - drenáže</t>
  </si>
  <si>
    <t xml:space="preserve">      27 - Zakládání - radon</t>
  </si>
  <si>
    <t xml:space="preserve">    3 - Svislé a kompletní konstrukce</t>
  </si>
  <si>
    <t xml:space="preserve">      311 - ŽB stěny</t>
  </si>
  <si>
    <t xml:space="preserve">      32-1 - Překlady systémové</t>
  </si>
  <si>
    <t xml:space="preserve">      33 - Příčky</t>
  </si>
  <si>
    <t xml:space="preserve">    4 - Vodorovné konstrukce</t>
  </si>
  <si>
    <t xml:space="preserve">      40-11 - Věnce 2 NP</t>
  </si>
  <si>
    <t xml:space="preserve">      41-2 - Monolitické stropy</t>
  </si>
  <si>
    <t xml:space="preserve">      42 - Nosníky</t>
  </si>
  <si>
    <t xml:space="preserve">      43-3 - Prefa schodiště</t>
  </si>
  <si>
    <t xml:space="preserve">    6 - Úpravy povrchů, podlahy a osazování výplní</t>
  </si>
  <si>
    <t xml:space="preserve">      61 - Úprava povrchů vnitřních</t>
  </si>
  <si>
    <t xml:space="preserve">        61-1 - Štuková omítka</t>
  </si>
  <si>
    <t xml:space="preserve">        61-2 - Sádrová omítka</t>
  </si>
  <si>
    <t xml:space="preserve">      62 - Úprava povrchů vnějších</t>
  </si>
  <si>
    <t xml:space="preserve">        621 - Příprava podkladů</t>
  </si>
  <si>
    <t xml:space="preserve">        622 - Lištový systém</t>
  </si>
  <si>
    <t xml:space="preserve">        62-1 - ETICS - eps</t>
  </si>
  <si>
    <t xml:space="preserve">        6222 - Ostění, nadpraží  a parapety</t>
  </si>
  <si>
    <t xml:space="preserve">        62-3 - Sokl a nadstřešní část, markýza</t>
  </si>
  <si>
    <t xml:space="preserve">        62-4 - Finální omítka</t>
  </si>
  <si>
    <t xml:space="preserve">      63 - Podlahy a podlahové konstrukce</t>
  </si>
  <si>
    <t xml:space="preserve">        63-1 - Betonové podlahy</t>
  </si>
  <si>
    <t xml:space="preserve">        63-5 - Okapový chodník</t>
  </si>
  <si>
    <t xml:space="preserve">        63-4 - Samonivelační stěrka</t>
  </si>
  <si>
    <t xml:space="preserve">      64 - Osazování výplní otvorů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</si>
  <si>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</si>
  <si>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</si>
  <si>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</si>
  <si>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</si>
  <si>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</si>
  <si>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  711-1 - Asfaltový pas</t>
  </si>
  <si>
    <t xml:space="preserve">    712 - Povlakové krytiny</t>
  </si>
  <si>
    <t xml:space="preserve">    713 - Izolace tepelné</t>
  </si>
  <si>
    <t xml:space="preserve">      713-1 - Podlahy</t>
  </si>
  <si>
    <t xml:space="preserve">      713-3 - Podhled/strop </t>
  </si>
  <si>
    <t xml:space="preserve">      713-6 - Boky vikýřů</t>
  </si>
  <si>
    <t xml:space="preserve">    761 - Konstrukce prosvětlovací</t>
  </si>
  <si>
    <t xml:space="preserve">    762 - Konstrukce tesařské</t>
  </si>
  <si>
    <t xml:space="preserve">      762-1 - Krov</t>
  </si>
  <si>
    <t xml:space="preserve">      762-2 - Latě a bednění</t>
  </si>
  <si>
    <t xml:space="preserve">    763 - Konstrukce suché výstavby</t>
  </si>
  <si>
    <t xml:space="preserve">      763-1 - Podhledy</t>
  </si>
  <si>
    <t xml:space="preserve">      763-4 - Parozábrana</t>
  </si>
  <si>
    <t xml:space="preserve">    764 - Konstrukce klempířské</t>
  </si>
  <si>
    <t xml:space="preserve">      764-1 - Krytina</t>
  </si>
  <si>
    <t xml:space="preserve">      764-2 - Ostatní klemp. prvky</t>
  </si>
  <si>
    <t xml:space="preserve">      764-3 - Okap</t>
  </si>
  <si>
    <t xml:space="preserve">    765 - Krytina skládaná</t>
  </si>
  <si>
    <t xml:space="preserve">      765-1 - DHV</t>
  </si>
  <si>
    <t xml:space="preserve">    766 - Konstrukce truhlářské</t>
  </si>
  <si>
    <t xml:space="preserve">      766-4 - Střešní okna</t>
  </si>
  <si>
    <t xml:space="preserve">      766-1 - Výplně otvorů vnitřních</t>
  </si>
  <si>
    <t xml:space="preserve">    767 - Konstrukce zámečnické</t>
  </si>
  <si>
    <t xml:space="preserve">      767-0 - dřevo-hliníkové otvorové výplně</t>
  </si>
  <si>
    <t xml:space="preserve">      767-1 - Atypické konstrukce</t>
  </si>
  <si>
    <t xml:space="preserve">    771 - Podlahy z dlaždic</t>
  </si>
  <si>
    <t xml:space="preserve">      771-1 - Hydroizolace pod dlažbu</t>
  </si>
  <si>
    <t xml:space="preserve">      771-2 - Obklad schodiště</t>
  </si>
  <si>
    <t xml:space="preserve">    776 - Podlahy povlakové</t>
  </si>
  <si>
    <t xml:space="preserve">    781 - Dokončovací práce - obklady</t>
  </si>
  <si>
    <t xml:space="preserve">      781-1 - Hydroizolace pod obklad</t>
  </si>
  <si>
    <t xml:space="preserve">    782 - Dokončovací práce - obklady z kamene nebo cihl. pásků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</si>
  <si>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</si>
  <si>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</si>
  <si>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</si>
  <si>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</si>
  <si>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</si>
  <si>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</si>
  <si>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</si>
  <si>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</si>
  <si>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</si>
  <si>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</si>
  <si>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</si>
  <si>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</si>
  <si>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</si>
  <si>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</si>
  <si>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</si>
  <si>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</si>
  <si>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</si>
  <si>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</si>
  <si>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</si>
  <si>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</si>
  <si>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</si>
  <si>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</si>
  <si>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121151103</t>
  </si>
  <si>
    <t>Sejmutí ornice strojně při souvislé ploše do 100 m2, tl. vrstvy do 200 mm</t>
  </si>
  <si>
    <t>m2</t>
  </si>
  <si>
    <t>CS ÚRS 2024 02</t>
  </si>
  <si>
    <t>-862966715</t>
  </si>
  <si>
    <t>Online PSC</t>
  </si>
  <si>
    <t>https://podminky.urs.cz/item/CS_URS_2024_02/121151103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</si>
  <si>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</si>
  <si>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</si>
  <si>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m3</t>
  </si>
  <si>
    <t>2120437537</t>
  </si>
  <si>
    <t>https://podminky.urs.cz/item/CS_URS_2024_02/162251102</t>
  </si>
  <si>
    <t>P</t>
  </si>
  <si>
    <t>Poznámka k položce:_x000d_
dovoz ornice k použití</t>
  </si>
  <si>
    <t>167151111</t>
  </si>
  <si>
    <t>Nakládání, skládání a překládání neulehlého výkopku nebo sypaniny strojně nakládání, množství přes 100 m3, z hornin třídy těžitelnosti I, skupiny 1 až 3</t>
  </si>
  <si>
    <t>1232394430</t>
  </si>
  <si>
    <t>https://podminky.urs.cz/item/CS_URS_2024_02/167151111</t>
  </si>
  <si>
    <t>181351003</t>
  </si>
  <si>
    <t>Rozprostření a urovnání ornice v rovině nebo ve svahu sklonu do 1:5 strojně při souvislé ploše do 100 m2, tl. vrstvy do 200 mm</t>
  </si>
  <si>
    <t>-1831369031</t>
  </si>
  <si>
    <t>https://podminky.urs.cz/item/CS_URS_2024_02/181351003</t>
  </si>
  <si>
    <t>Zemní práce - odkopávky a prokopávky</t>
  </si>
  <si>
    <t>5</t>
  </si>
  <si>
    <t>131251105</t>
  </si>
  <si>
    <t>Hloubení nezapažených jam a zářezů strojně s urovnáním dna do předepsaného profilu a spádu v hornině třídy těžitelnosti I skupiny 3 přes 500 do 1 000 m3</t>
  </si>
  <si>
    <t>936926177</t>
  </si>
  <si>
    <t>https://podminky.urs.cz/item/CS_URS_2024_02/131251105</t>
  </si>
  <si>
    <t>132212131</t>
  </si>
  <si>
    <t>Hloubení nezapažených rýh šířky do 800 mm ručně s urovnáním dna do předepsaného profilu a spádu v hornině třídy těžitelnosti I skupiny 3 soudržných</t>
  </si>
  <si>
    <t>1019832586</t>
  </si>
  <si>
    <t>https://podminky.urs.cz/item/CS_URS_2024_02/132212131</t>
  </si>
  <si>
    <t>7</t>
  </si>
  <si>
    <t>132251102</t>
  </si>
  <si>
    <t>Hloubení nezapažených rýh šířky do 800 mm strojně s urovnáním dna do předepsaného profilu a spádu v hornině třídy těžitelnosti I skupiny 3 přes 20 do 50 m3</t>
  </si>
  <si>
    <t>890586268</t>
  </si>
  <si>
    <t>https://podminky.urs.cz/item/CS_URS_2024_02/132251102</t>
  </si>
  <si>
    <t>13</t>
  </si>
  <si>
    <t>Zemní práce -zásypy</t>
  </si>
  <si>
    <t>8</t>
  </si>
  <si>
    <t>174111101</t>
  </si>
  <si>
    <t>Zásyp sypaninou z jakékoliv horniny ručně s uložením výkopku ve vrstvách se zhutněním jam, šachet, rýh nebo kolem objektů v těchto vykopávkách</t>
  </si>
  <si>
    <t>1369272440</t>
  </si>
  <si>
    <t>https://podminky.urs.cz/item/CS_URS_2024_02/174111101</t>
  </si>
  <si>
    <t>1792532642</t>
  </si>
  <si>
    <t>10</t>
  </si>
  <si>
    <t>1487451784</t>
  </si>
  <si>
    <t>15</t>
  </si>
  <si>
    <t>Zemní práce - odvoz zeminy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</si>
  <si>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</si>
  <si>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</si>
  <si>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1266369995</t>
  </si>
  <si>
    <t>https://podminky.urs.cz/item/CS_URS_2024_02/162751117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</si>
  <si>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</si>
  <si>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</si>
  <si>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544292469</t>
  </si>
  <si>
    <t>https://podminky.urs.cz/item/CS_URS_2024_02/162751119</t>
  </si>
  <si>
    <t>997013873</t>
  </si>
  <si>
    <t>Poplatek za uložení stavebního odpadu na recyklační skládce (skládkovné) zeminy a kamení zatříděného do Katalogu odpadů pod kódem 17 05 04</t>
  </si>
  <si>
    <t>t</t>
  </si>
  <si>
    <t>1834493828</t>
  </si>
  <si>
    <t>https://podminky.urs.cz/item/CS_URS_2024_02/997013873</t>
  </si>
  <si>
    <t>Zakládání</t>
  </si>
  <si>
    <t>21.1</t>
  </si>
  <si>
    <t>Podkladní vrstvy</t>
  </si>
  <si>
    <t>14</t>
  </si>
  <si>
    <t>213141111</t>
  </si>
  <si>
    <t>Zřízení vrstvy z geotextilie filtrační, separační, odvodňovací, ochranné, výztužné nebo protierozní v rovině nebo ve sklonu do 1:5, šířky do 3 m</t>
  </si>
  <si>
    <t>-683909343</t>
  </si>
  <si>
    <t>https://podminky.urs.cz/item/CS_URS_2024_02/213141111</t>
  </si>
  <si>
    <t>Poznámka k položce:_x000d_
slouží jako separační vrstva štěrkového lože</t>
  </si>
  <si>
    <t>M</t>
  </si>
  <si>
    <t>69311068</t>
  </si>
  <si>
    <t>geotextilie netkaná separační, ochranná, filtrační, drenážní PP 300g/m2</t>
  </si>
  <si>
    <t>1228931371</t>
  </si>
  <si>
    <t>16</t>
  </si>
  <si>
    <t>271532212</t>
  </si>
  <si>
    <t>Podsyp pod základové konstrukce se zhutněním a urovnáním povrchu z kameniva hrubého, frakce 16 - 32 mm</t>
  </si>
  <si>
    <t>177829606</t>
  </si>
  <si>
    <t>https://podminky.urs.cz/item/CS_URS_2024_02/271532212</t>
  </si>
  <si>
    <t>Základové pasy</t>
  </si>
  <si>
    <t>17</t>
  </si>
  <si>
    <t>274313811</t>
  </si>
  <si>
    <t>Základy z betonu prostého pasy betonu kamenem neprokládaného tř. C 25/30</t>
  </si>
  <si>
    <t>-1961600329</t>
  </si>
  <si>
    <t>https://podminky.urs.cz/item/CS_URS_2024_02/274313811</t>
  </si>
  <si>
    <t>18</t>
  </si>
  <si>
    <t>274351121</t>
  </si>
  <si>
    <t>Bednění základů pasů rovné zřízení</t>
  </si>
  <si>
    <t>-675957492</t>
  </si>
  <si>
    <t>https://podminky.urs.cz/item/CS_URS_2024_02/274351121</t>
  </si>
  <si>
    <t>19</t>
  </si>
  <si>
    <t>274351122</t>
  </si>
  <si>
    <t>Bednění základů pasů rovné odstranění</t>
  </si>
  <si>
    <t>563611426</t>
  </si>
  <si>
    <t>https://podminky.urs.cz/item/CS_URS_2024_02/274351122</t>
  </si>
  <si>
    <t>20</t>
  </si>
  <si>
    <t>279113154</t>
  </si>
  <si>
    <t>Základové zdi z tvárnic ztraceného bednění včetně výplně z betonu bez zvláštních nároků na vliv prostředí třídy C 25/30, tloušťky zdiva přes 250 do 300 mm</t>
  </si>
  <si>
    <t>752502369</t>
  </si>
  <si>
    <t>https://podminky.urs.cz/item/CS_URS_2024_02/279113154</t>
  </si>
  <si>
    <t>279113155</t>
  </si>
  <si>
    <t>Základové zdi z tvárnic ztraceného bednění včetně výplně z betonu bez zvláštních nároků na vliv prostředí třídy C 25/30, tloušťky zdiva přes 300 do 400 mm</t>
  </si>
  <si>
    <t>-1405405664</t>
  </si>
  <si>
    <t>https://podminky.urs.cz/item/CS_URS_2024_02/279113155</t>
  </si>
  <si>
    <t>279113153</t>
  </si>
  <si>
    <t>Základové zdi z tvárnic ztraceného bednění včetně výplně z betonu bez zvláštních nároků na vliv prostředí třídy C 25/30, tloušťky zdiva přes 200 do 250 mm</t>
  </si>
  <si>
    <t>919204588</t>
  </si>
  <si>
    <t>https://podminky.urs.cz/item/CS_URS_2024_02/279113153</t>
  </si>
  <si>
    <t>279113152</t>
  </si>
  <si>
    <t>Základové zdi z tvárnic ztraceného bednění včetně výplně z betonu bez zvláštních nároků na vliv prostředí třídy C 25/30, tloušťky zdiva přes 150 do 200 mm</t>
  </si>
  <si>
    <t>1047614128</t>
  </si>
  <si>
    <t>https://podminky.urs.cz/item/CS_URS_2024_02/279113152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</si>
  <si>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</si>
  <si>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</si>
  <si>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594626764</t>
  </si>
  <si>
    <t>https://podminky.urs.cz/item/CS_URS_2024_02/279361821</t>
  </si>
  <si>
    <t>953961113</t>
  </si>
  <si>
    <t>Kotva chemická s vyvrtáním otvoru do betonu, železobetonu nebo tvrdého kamene tmel, velikost M 12, hloubka 110 mm</t>
  </si>
  <si>
    <t>kus</t>
  </si>
  <si>
    <t>1985037616</t>
  </si>
  <si>
    <t>https://podminky.urs.cz/item/CS_URS_2024_02/953961113</t>
  </si>
  <si>
    <t>Zakládové desky</t>
  </si>
  <si>
    <t>273321511</t>
  </si>
  <si>
    <t>Základy z betonu železového (bez výztuže) desky z betonu bez zvláštních nároků na prostředí tř. C 25/30</t>
  </si>
  <si>
    <t>-19337840</t>
  </si>
  <si>
    <t>https://podminky.urs.cz/item/CS_URS_2024_02/273321511</t>
  </si>
  <si>
    <t>27</t>
  </si>
  <si>
    <t>273351121</t>
  </si>
  <si>
    <t>Bednění základů desek zřízení</t>
  </si>
  <si>
    <t>888092526</t>
  </si>
  <si>
    <t>https://podminky.urs.cz/item/CS_URS_2024_02/273351121</t>
  </si>
  <si>
    <t>28</t>
  </si>
  <si>
    <t>273351122</t>
  </si>
  <si>
    <t>Bednění základů desek odstranění</t>
  </si>
  <si>
    <t>2061085274</t>
  </si>
  <si>
    <t>https://podminky.urs.cz/item/CS_URS_2024_02/273351122</t>
  </si>
  <si>
    <t>29</t>
  </si>
  <si>
    <t>273361821</t>
  </si>
  <si>
    <t>Výztuž základů desek z betonářské oceli 10 505 (R) nebo BSt 500</t>
  </si>
  <si>
    <t>-283710802</t>
  </si>
  <si>
    <t>https://podminky.urs.cz/item/CS_URS_2024_02/273361821</t>
  </si>
  <si>
    <t>Podkladní beton</t>
  </si>
  <si>
    <t>30</t>
  </si>
  <si>
    <t>631311126</t>
  </si>
  <si>
    <t>Mazanina z betonu prostého bez zvýšených nároků na prostředí tl. přes 80 do 120 mm tř. C 25/30</t>
  </si>
  <si>
    <t>-1144440230</t>
  </si>
  <si>
    <t>https://podminky.urs.cz/item/CS_URS_2024_02/631311126</t>
  </si>
  <si>
    <t>31</t>
  </si>
  <si>
    <t>631319022</t>
  </si>
  <si>
    <t>Příplatek k cenám mazanin za úpravu povrchu mazaniny přehlazením s poprášením cementem pro konečnou úpravu, mazanina tl. přes 80 do 120 mm (20 kg/m3)</t>
  </si>
  <si>
    <t>-1153090551</t>
  </si>
  <si>
    <t>https://podminky.urs.cz/item/CS_URS_2024_02/631319022</t>
  </si>
  <si>
    <t>32</t>
  </si>
  <si>
    <t>631319173</t>
  </si>
  <si>
    <t>Příplatek k cenám mazanin za stržení povrchu spodní vrstvy mazaniny latí před vložením výztuže nebo pletiva pro tl. obou vrstev mazaniny přes 80 do 120 mm</t>
  </si>
  <si>
    <t>-567838530</t>
  </si>
  <si>
    <t>https://podminky.urs.cz/item/CS_URS_2024_02/631319173</t>
  </si>
  <si>
    <t>33</t>
  </si>
  <si>
    <t>631351101</t>
  </si>
  <si>
    <t>Bednění v podlahách rýh a hran zřízení</t>
  </si>
  <si>
    <t>-927941255</t>
  </si>
  <si>
    <t>https://podminky.urs.cz/item/CS_URS_2024_02/631351101</t>
  </si>
  <si>
    <t>34</t>
  </si>
  <si>
    <t>631351102</t>
  </si>
  <si>
    <t>Bednění v podlahách rýh a hran odstranění</t>
  </si>
  <si>
    <t>2068491279</t>
  </si>
  <si>
    <t>https://podminky.urs.cz/item/CS_URS_2024_02/631351102</t>
  </si>
  <si>
    <t>35</t>
  </si>
  <si>
    <t>631362021.2</t>
  </si>
  <si>
    <t>Výztuž mazanin ze svařovaných sítí z drátů typu KARI</t>
  </si>
  <si>
    <t>84835242</t>
  </si>
  <si>
    <t>https://podminky.urs.cz/item/CS_URS_2024_02/631362021.2</t>
  </si>
  <si>
    <t>Zakládání - ostatní</t>
  </si>
  <si>
    <t>36</t>
  </si>
  <si>
    <t>741410021</t>
  </si>
  <si>
    <t>Montáž uzemňovacího vedení s upevněním, propojením a připojením pomocí svorek v zemi s izolací spojů pásku průřezu do 120 mm2 v městské zástavbě</t>
  </si>
  <si>
    <t>m</t>
  </si>
  <si>
    <t>-547521876</t>
  </si>
  <si>
    <t>https://podminky.urs.cz/item/CS_URS_2024_02/741410021</t>
  </si>
  <si>
    <t>37</t>
  </si>
  <si>
    <t>35442062</t>
  </si>
  <si>
    <t>pás zemnící 30x4mm FeZn</t>
  </si>
  <si>
    <t>kg</t>
  </si>
  <si>
    <t>1642427690</t>
  </si>
  <si>
    <t>38</t>
  </si>
  <si>
    <t>prostup</t>
  </si>
  <si>
    <t>Provedení prostupu základovým pasasem/zdí do průřezu 0,04 m2</t>
  </si>
  <si>
    <t>ks</t>
  </si>
  <si>
    <t>vlastní</t>
  </si>
  <si>
    <t>-1076120236</t>
  </si>
  <si>
    <t>39</t>
  </si>
  <si>
    <t>prostup1</t>
  </si>
  <si>
    <t>Provedení prostupu základovým pasasem/zdí do průřezu 0,09 m2</t>
  </si>
  <si>
    <t>-1211461894</t>
  </si>
  <si>
    <t>Zakládání - drenáže</t>
  </si>
  <si>
    <t>40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</si>
  <si>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</si>
  <si>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</si>
  <si>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1532839616</t>
  </si>
  <si>
    <t>https://podminky.urs.cz/item/CS_URS_2024_02/175111101</t>
  </si>
  <si>
    <t>41</t>
  </si>
  <si>
    <t>58343930</t>
  </si>
  <si>
    <t>kamenivo drcené hrubé frakce 16/32</t>
  </si>
  <si>
    <t>-1047012424</t>
  </si>
  <si>
    <t>42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</si>
  <si>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</si>
  <si>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</si>
  <si>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-1256609480</t>
  </si>
  <si>
    <t>https://podminky.urs.cz/item/CS_URS_2024_02/211971121</t>
  </si>
  <si>
    <t>43</t>
  </si>
  <si>
    <t>2117326793</t>
  </si>
  <si>
    <t>44</t>
  </si>
  <si>
    <t>212312111</t>
  </si>
  <si>
    <t>Lože pro trativody z betonu prostého</t>
  </si>
  <si>
    <t>1616267649</t>
  </si>
  <si>
    <t>https://podminky.urs.cz/item/CS_URS_2024_02/212312111</t>
  </si>
  <si>
    <t>45</t>
  </si>
  <si>
    <t>212755214</t>
  </si>
  <si>
    <t>Trativody bez lože z drenážních trubek plastových flexibilních D 100 mm</t>
  </si>
  <si>
    <t>407470010</t>
  </si>
  <si>
    <t>https://podminky.urs.cz/item/CS_URS_2024_02/212755214</t>
  </si>
  <si>
    <t>46</t>
  </si>
  <si>
    <t>894812155</t>
  </si>
  <si>
    <t>Revizní a čistící šachta z polypropylenu PP pro hladké trouby DN 315 poklop plastový pachotěsný s madlem</t>
  </si>
  <si>
    <t>-1227930475</t>
  </si>
  <si>
    <t>https://podminky.urs.cz/item/CS_URS_2024_02/894812155</t>
  </si>
  <si>
    <t>47</t>
  </si>
  <si>
    <t>895270001</t>
  </si>
  <si>
    <t>Proplachovací a kontrolní šachta z PVC-U pro drenáže budov vnějšího průměru 315 mm pro napojení potrubí DN 200 s lapačem písku užitné výšky 350 mm</t>
  </si>
  <si>
    <t>-833258764</t>
  </si>
  <si>
    <t>https://podminky.urs.cz/item/CS_URS_2024_02/895270001</t>
  </si>
  <si>
    <t>48</t>
  </si>
  <si>
    <t>895270021</t>
  </si>
  <si>
    <t>Proplachovací a kontrolní šachta z PVC-U pro drenáže budov vnějšího průměru 315 mm šachtové prodloužení světlé hloubky 800 mm</t>
  </si>
  <si>
    <t>475366937</t>
  </si>
  <si>
    <t>https://podminky.urs.cz/item/CS_URS_2024_02/895270021</t>
  </si>
  <si>
    <t>49</t>
  </si>
  <si>
    <t>895270031</t>
  </si>
  <si>
    <t>Proplachovací a kontrolní šachta z PVC-U pro drenáže budov vnějšího průměru 315 mm redukce DN 200/100-150</t>
  </si>
  <si>
    <t>-121047847</t>
  </si>
  <si>
    <t>https://podminky.urs.cz/item/CS_URS_2024_02/895270031</t>
  </si>
  <si>
    <t>50</t>
  </si>
  <si>
    <t>895270067</t>
  </si>
  <si>
    <t>Proplachovací a kontrolní šachta z PVC-U pro drenáže budov vnějšího průměru 315 mm Příplatek k ceně -0021 za uříznutí šachtového prodloužení</t>
  </si>
  <si>
    <t>-1567256439</t>
  </si>
  <si>
    <t>https://podminky.urs.cz/item/CS_URS_2024_02/895270067</t>
  </si>
  <si>
    <t>Zakládání - radon</t>
  </si>
  <si>
    <t>-1378346471</t>
  </si>
  <si>
    <t>58343920</t>
  </si>
  <si>
    <t>kamenivo drcené hrubé frakce 16/22</t>
  </si>
  <si>
    <t>2076066220</t>
  </si>
  <si>
    <t>218111112</t>
  </si>
  <si>
    <t>Odvětrání radonu vodorovné kladené do štěrkového podsypu drenážní z plastových perforovaných trubek, vnitřní průměr přes 60 do 80 mm</t>
  </si>
  <si>
    <t>1023817437</t>
  </si>
  <si>
    <t>https://podminky.urs.cz/item/CS_URS_2024_02/218111112</t>
  </si>
  <si>
    <t>218111113</t>
  </si>
  <si>
    <t>Odvětrání radonu vodorovné kladené do štěrkového podsypu drenážní z plastových perforovaných trubek, vnitřní průměr přes 80 do 100 mm</t>
  </si>
  <si>
    <t>715039810</t>
  </si>
  <si>
    <t>https://podminky.urs.cz/item/CS_URS_2024_02/218111113</t>
  </si>
  <si>
    <t>55</t>
  </si>
  <si>
    <t>218121111</t>
  </si>
  <si>
    <t>Odvětrání radonu svislé z plastových trubek, vnitřní průměr přes 80 do 110 mm</t>
  </si>
  <si>
    <t>1177972120</t>
  </si>
  <si>
    <t>https://podminky.urs.cz/item/CS_URS_2024_02/218121111</t>
  </si>
  <si>
    <t>Svislé a kompletní konstrukce</t>
  </si>
  <si>
    <t>311235151</t>
  </si>
  <si>
    <t>Zdivo jednovrstvé z cihel děrovaných broušených na celoplošnou tenkovrstvou maltu, pevnost cihel do P10, tl. zdiva 300 mm</t>
  </si>
  <si>
    <t>-472223362</t>
  </si>
  <si>
    <t>https://podminky.urs.cz/item/CS_URS_2024_02/311235151</t>
  </si>
  <si>
    <t>57</t>
  </si>
  <si>
    <t>311236141</t>
  </si>
  <si>
    <t>Zdivo jednovrstvé zvukově izolační z cihel děrovaných spojených na pero a drážku na maltu cementovou M10, pevnost cihel do P15, tl. zdiva 300 mm</t>
  </si>
  <si>
    <t>1017378771</t>
  </si>
  <si>
    <t>https://podminky.urs.cz/item/CS_URS_2024_02/311236141</t>
  </si>
  <si>
    <t>311238937</t>
  </si>
  <si>
    <t>Založení zdiva z broušených cihel na zakládací maltu, tlouštky zdiva přes 250 do 300 mm</t>
  </si>
  <si>
    <t>-1632940227</t>
  </si>
  <si>
    <t>https://podminky.urs.cz/item/CS_URS_2024_02/311238937</t>
  </si>
  <si>
    <t>311</t>
  </si>
  <si>
    <t>ŽB stěny</t>
  </si>
  <si>
    <t>311113144</t>
  </si>
  <si>
    <t>Nadzákladové zdi z betonových tvárnic ztraceného bednění hladkých, včetně výplně z betonu třídy C 20/25, tloušťky zdiva přes 250 do 300 mm</t>
  </si>
  <si>
    <t>-416848422</t>
  </si>
  <si>
    <t>https://podminky.urs.cz/item/CS_URS_2024_02/311113144</t>
  </si>
  <si>
    <t>60</t>
  </si>
  <si>
    <t>311361821</t>
  </si>
  <si>
    <t>Výztuž nadzákladových zdí nosných svislých nebo odkloněných od svislice, rovných nebo oblých z betonářské oceli 10 505 (R) nebo BSt 500</t>
  </si>
  <si>
    <t>938133136</t>
  </si>
  <si>
    <t>https://podminky.urs.cz/item/CS_URS_2024_02/311361821</t>
  </si>
  <si>
    <t>32-1</t>
  </si>
  <si>
    <t>Překlady systémové</t>
  </si>
  <si>
    <t>61</t>
  </si>
  <si>
    <t>317168052</t>
  </si>
  <si>
    <t>Překlady keramické vysoké osazené do maltového lože, šířky překladu 70 mm výšky 238 mm, délky 1250 mm</t>
  </si>
  <si>
    <t>-271378536</t>
  </si>
  <si>
    <t>https://podminky.urs.cz/item/CS_URS_2024_02/317168052</t>
  </si>
  <si>
    <t>62</t>
  </si>
  <si>
    <t>317168053</t>
  </si>
  <si>
    <t>Překlady keramické vysoké osazené do maltového lože, šířky překladu 70 mm výšky 238 mm, délky 1500 mm</t>
  </si>
  <si>
    <t>-835377108</t>
  </si>
  <si>
    <t>https://podminky.urs.cz/item/CS_URS_2024_02/317168053</t>
  </si>
  <si>
    <t>63</t>
  </si>
  <si>
    <t>317168056</t>
  </si>
  <si>
    <t>Překlady keramické vysoké osazené do maltového lože, šířky překladu 70 mm výšky 238 mm, délky 2250 mm</t>
  </si>
  <si>
    <t>1339181216</t>
  </si>
  <si>
    <t>https://podminky.urs.cz/item/CS_URS_2024_02/317168056</t>
  </si>
  <si>
    <t>64</t>
  </si>
  <si>
    <t>317168057</t>
  </si>
  <si>
    <t>Překlady keramické vysoké osazené do maltového lože, šířky překladu 70 mm výšky 238 mm, délky 2500 mm</t>
  </si>
  <si>
    <t>654726092</t>
  </si>
  <si>
    <t>https://podminky.urs.cz/item/CS_URS_2024_02/317168057</t>
  </si>
  <si>
    <t>65</t>
  </si>
  <si>
    <t>317168059</t>
  </si>
  <si>
    <t>Překlady keramické vysoké osazené do maltového lože, šířky překladu 70 mm výšky 238 mm, délky 3000 mm</t>
  </si>
  <si>
    <t>1357699613</t>
  </si>
  <si>
    <t>https://podminky.urs.cz/item/CS_URS_2024_02/317168059</t>
  </si>
  <si>
    <t>66</t>
  </si>
  <si>
    <t>317998132</t>
  </si>
  <si>
    <t>Izolace tepelná mezi překlady z extrudovaného polystyrenu výšky 24 cm, tloušťky přes 50 do 70 mm</t>
  </si>
  <si>
    <t>-1792446922</t>
  </si>
  <si>
    <t>https://podminky.urs.cz/item/CS_URS_2024_02/317998132</t>
  </si>
  <si>
    <t>67</t>
  </si>
  <si>
    <t>317941121</t>
  </si>
  <si>
    <t>Osazování ocelových válcovaných nosníků na zdivu I nebo IE nebo U nebo UE nebo L do č. 12 nebo výšky do 120 mm</t>
  </si>
  <si>
    <t>-1701386855</t>
  </si>
  <si>
    <t>https://podminky.urs.cz/item/CS_URS_2024_02/317941121</t>
  </si>
  <si>
    <t>68</t>
  </si>
  <si>
    <t>13010816</t>
  </si>
  <si>
    <t>ocel profilová jakost S235JR (11 375) průřez U (UPN) 100</t>
  </si>
  <si>
    <t>663991928</t>
  </si>
  <si>
    <t>69</t>
  </si>
  <si>
    <t>346244381</t>
  </si>
  <si>
    <t>Plentování ocelových válcovaných nosníků jednostranné cihlami na maltu, výška stojiny do 200 mm</t>
  </si>
  <si>
    <t>-1287290809</t>
  </si>
  <si>
    <t>https://podminky.urs.cz/item/CS_URS_2024_02/346244381</t>
  </si>
  <si>
    <t>Příčky</t>
  </si>
  <si>
    <t>70</t>
  </si>
  <si>
    <t>317168011</t>
  </si>
  <si>
    <t>Překlady keramické ploché osazené do maltového lože, výšky překladu 71 mm šířky 115 mm, délky 1000 mm</t>
  </si>
  <si>
    <t>-1842842705</t>
  </si>
  <si>
    <t>https://podminky.urs.cz/item/CS_URS_2024_02/317168011</t>
  </si>
  <si>
    <t>71</t>
  </si>
  <si>
    <t>317168012</t>
  </si>
  <si>
    <t>Překlady keramické ploché osazené do maltového lože, výšky překladu 71 mm šířky 115 mm, délky 1250 mm</t>
  </si>
  <si>
    <t>1837496532</t>
  </si>
  <si>
    <t>https://podminky.urs.cz/item/CS_URS_2024_02/317168012</t>
  </si>
  <si>
    <t>72</t>
  </si>
  <si>
    <t>317168013</t>
  </si>
  <si>
    <t>Překlady keramické ploché osazené do maltového lože, výšky překladu 71 mm šířky 115 mm, délky 1500 mm</t>
  </si>
  <si>
    <t>1509283438</t>
  </si>
  <si>
    <t>https://podminky.urs.cz/item/CS_URS_2024_02/317168013</t>
  </si>
  <si>
    <t>73</t>
  </si>
  <si>
    <t>317168018</t>
  </si>
  <si>
    <t>Překlady keramické ploché osazené do maltového lože, výšky překladu 71 mm šířky 115 mm, délky 2750 mm</t>
  </si>
  <si>
    <t>532349947</t>
  </si>
  <si>
    <t>https://podminky.urs.cz/item/CS_URS_2024_02/317168018</t>
  </si>
  <si>
    <t>74</t>
  </si>
  <si>
    <t>317168016</t>
  </si>
  <si>
    <t>Překlady keramické ploché osazené do maltového lože, výšky překladu 71 mm šířky 115 mm, délky 2250 mm</t>
  </si>
  <si>
    <t>-1724995853</t>
  </si>
  <si>
    <t>https://podminky.urs.cz/item/CS_URS_2024_02/317168016</t>
  </si>
  <si>
    <t>75</t>
  </si>
  <si>
    <t>317168015</t>
  </si>
  <si>
    <t>Překlady keramické ploché osazené do maltového lože, výšky překladu 71 mm šířky 115 mm, délky 2000 mm</t>
  </si>
  <si>
    <t>585549762</t>
  </si>
  <si>
    <t>https://podminky.urs.cz/item/CS_URS_2024_02/317168015</t>
  </si>
  <si>
    <t>76</t>
  </si>
  <si>
    <t>317168017</t>
  </si>
  <si>
    <t>Překlady keramické ploché osazené do maltového lože, výšky překladu 71 mm šířky 115 mm, délky 2500 mm</t>
  </si>
  <si>
    <t>-1578525551</t>
  </si>
  <si>
    <t>https://podminky.urs.cz/item/CS_URS_2024_02/317168017</t>
  </si>
  <si>
    <t>77</t>
  </si>
  <si>
    <t>342244201</t>
  </si>
  <si>
    <t>Příčky jednoduché z cihel děrovaných broušených, na tenkovrstvou maltu, pevnost cihel do P15, tl. příčky 80 mm</t>
  </si>
  <si>
    <t>166561671</t>
  </si>
  <si>
    <t>https://podminky.urs.cz/item/CS_URS_2024_02/342244201</t>
  </si>
  <si>
    <t>78</t>
  </si>
  <si>
    <t>342244211</t>
  </si>
  <si>
    <t>Příčky jednoduché z cihel děrovaných broušených, na tenkovrstvou maltu, pevnost cihel do P15, tl. příčky 115 mm</t>
  </si>
  <si>
    <t>-1324469514</t>
  </si>
  <si>
    <t>https://podminky.urs.cz/item/CS_URS_2024_02/342244211</t>
  </si>
  <si>
    <t>79</t>
  </si>
  <si>
    <t>342244221</t>
  </si>
  <si>
    <t>Příčky jednoduché z cihel děrovaných broušených, na tenkovrstvou maltu, pevnost cihel do P15, tl. příčky 140 mm</t>
  </si>
  <si>
    <t>-2029307284</t>
  </si>
  <si>
    <t>https://podminky.urs.cz/item/CS_URS_2024_02/342244221</t>
  </si>
  <si>
    <t>80</t>
  </si>
  <si>
    <t>342291111</t>
  </si>
  <si>
    <t>Ukotvení příček polyuretanovou pěnou, tl. příčky do 100 mm</t>
  </si>
  <si>
    <t>-438384151</t>
  </si>
  <si>
    <t>https://podminky.urs.cz/item/CS_URS_2024_02/342291111</t>
  </si>
  <si>
    <t>81</t>
  </si>
  <si>
    <t>342291112</t>
  </si>
  <si>
    <t>Ukotvení příček polyuretanovou pěnou, tl. příčky přes 100 mm</t>
  </si>
  <si>
    <t>-22487043</t>
  </si>
  <si>
    <t>https://podminky.urs.cz/item/CS_URS_2024_02/342291112</t>
  </si>
  <si>
    <t>82</t>
  </si>
  <si>
    <t>342291121</t>
  </si>
  <si>
    <t>Ukotvení příček plochými kotvami, do konstrukce cihelné</t>
  </si>
  <si>
    <t>1081347731</t>
  </si>
  <si>
    <t>https://podminky.urs.cz/item/CS_URS_2024_02/342291121</t>
  </si>
  <si>
    <t>83</t>
  </si>
  <si>
    <t>346272256</t>
  </si>
  <si>
    <t>Přizdívky z pórobetonových tvárnic objemová hmotnost do 500 kg/m3, na tenké maltové lože, tloušťka přizdívky 150 mm</t>
  </si>
  <si>
    <t>1113013308</t>
  </si>
  <si>
    <t>https://podminky.urs.cz/item/CS_URS_2024_02/346272256</t>
  </si>
  <si>
    <t>Vodorovné konstrukce</t>
  </si>
  <si>
    <t>84</t>
  </si>
  <si>
    <t>953331112R</t>
  </si>
  <si>
    <t>Separační vrstva z lepenky pískované kladené volně</t>
  </si>
  <si>
    <t>-1343286789</t>
  </si>
  <si>
    <t>40-11</t>
  </si>
  <si>
    <t>Věnce 2 NP</t>
  </si>
  <si>
    <t>85</t>
  </si>
  <si>
    <t>417321515</t>
  </si>
  <si>
    <t>Ztužující pásy a věnce z betonu železového (bez výztuže) tř. C 25/30</t>
  </si>
  <si>
    <t>-713972814</t>
  </si>
  <si>
    <t>https://podminky.urs.cz/item/CS_URS_2024_02/417321515</t>
  </si>
  <si>
    <t>86</t>
  </si>
  <si>
    <t>417351115</t>
  </si>
  <si>
    <t>Bednění bočnic ztužujících pásů a věnců včetně vzpěr zřízení</t>
  </si>
  <si>
    <t>-1379098236</t>
  </si>
  <si>
    <t>https://podminky.urs.cz/item/CS_URS_2024_02/417351115</t>
  </si>
  <si>
    <t>87</t>
  </si>
  <si>
    <t>417351116</t>
  </si>
  <si>
    <t>Bednění bočnic ztužujících pásů a věnců včetně vzpěr odstranění</t>
  </si>
  <si>
    <t>1460997803</t>
  </si>
  <si>
    <t>https://podminky.urs.cz/item/CS_URS_2024_02/417351116</t>
  </si>
  <si>
    <t>88</t>
  </si>
  <si>
    <t>417361821</t>
  </si>
  <si>
    <t>Výztuž ztužujících pásů a věnců z betonářské oceli 10 505 (R) nebo BSt 500</t>
  </si>
  <si>
    <t>1633408113</t>
  </si>
  <si>
    <t>https://podminky.urs.cz/item/CS_URS_2024_02/417361821</t>
  </si>
  <si>
    <t>89</t>
  </si>
  <si>
    <t>413352111</t>
  </si>
  <si>
    <t>Podpěrná konstrukce nosníků a průvlaků výšky podepření do 4 m výšky nosníku (po spodní hranu stropní desky) do 100 cm zřízení</t>
  </si>
  <si>
    <t>687672642</t>
  </si>
  <si>
    <t>https://podminky.urs.cz/item/CS_URS_2024_02/413352111</t>
  </si>
  <si>
    <t>90</t>
  </si>
  <si>
    <t>413352112</t>
  </si>
  <si>
    <t>Podpěrná konstrukce nosníků a průvlaků výšky podepření do 4 m výšky nosníku (po spodní hranu stropní desky) do 100 cm odstranění</t>
  </si>
  <si>
    <t>1247825185</t>
  </si>
  <si>
    <t>https://podminky.urs.cz/item/CS_URS_2024_02/413352112</t>
  </si>
  <si>
    <t>41-2</t>
  </si>
  <si>
    <t>Monolitické stropy</t>
  </si>
  <si>
    <t>91</t>
  </si>
  <si>
    <t>411321414</t>
  </si>
  <si>
    <t>Stropy z betonu železového (bez výztuže) stropů deskových, plochých střech, desek balkonových, desek hřibových stropů včetně hlavic hřibových sloupů tř. C 25/30</t>
  </si>
  <si>
    <t>-1511003291</t>
  </si>
  <si>
    <t>https://podminky.urs.cz/item/CS_URS_2024_02/411321414</t>
  </si>
  <si>
    <t>92</t>
  </si>
  <si>
    <t>411361821.1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</si>
  <si>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</si>
  <si>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1877965056</t>
  </si>
  <si>
    <t>https://podminky.urs.cz/item/CS_URS_2024_02/411361821.1</t>
  </si>
  <si>
    <t>93</t>
  </si>
  <si>
    <t>411351011</t>
  </si>
  <si>
    <t>Bednění stropních konstrukcí - bez podpěrné konstrukce desek tloušťky stropní desky přes 5 do 25 cm zřízení</t>
  </si>
  <si>
    <t>321877920</t>
  </si>
  <si>
    <t>https://podminky.urs.cz/item/CS_URS_2024_02/411351011</t>
  </si>
  <si>
    <t>94</t>
  </si>
  <si>
    <t>411351012</t>
  </si>
  <si>
    <t>Bednění stropních konstrukcí - bez podpěrné konstrukce desek tloušťky stropní desky přes 5 do 25 cm odstranění</t>
  </si>
  <si>
    <t>684757093</t>
  </si>
  <si>
    <t>https://podminky.urs.cz/item/CS_URS_2024_02/411351012</t>
  </si>
  <si>
    <t>95</t>
  </si>
  <si>
    <t>411354313</t>
  </si>
  <si>
    <t>Podpěrná konstrukce stropů - desek, kleneb a skořepin výška podepření do 4 m tloušťka stropu přes 15 do 25 cm zřízení</t>
  </si>
  <si>
    <t>1866638018</t>
  </si>
  <si>
    <t>https://podminky.urs.cz/item/CS_URS_2024_02/411354313</t>
  </si>
  <si>
    <t>96</t>
  </si>
  <si>
    <t>411354314</t>
  </si>
  <si>
    <t>Podpěrná konstrukce stropů - desek, kleneb a skořepin výška podepření do 4 m tloušťka stropu přes 15 do 25 cm odstranění</t>
  </si>
  <si>
    <t>1146075922</t>
  </si>
  <si>
    <t>https://podminky.urs.cz/item/CS_URS_2024_02/411354314</t>
  </si>
  <si>
    <t>97</t>
  </si>
  <si>
    <t>953511111</t>
  </si>
  <si>
    <t>Nosný tepelně-izolační prvek pro přerušení tepelných mostů pro betonové balkónové desky tloušťky 160, 180 nebo 200 mm, délka 1 m volně vyložené, se smykovou výztuží D8, počet prutů 4 x D8</t>
  </si>
  <si>
    <t>325088403</t>
  </si>
  <si>
    <t>https://podminky.urs.cz/item/CS_URS_2024_02/953511111</t>
  </si>
  <si>
    <t>98</t>
  </si>
  <si>
    <t>prostup5</t>
  </si>
  <si>
    <t>Provedení prostupu stropní konstrukcí do průřezu 0,25m2</t>
  </si>
  <si>
    <t>-1791042660</t>
  </si>
  <si>
    <t>Nosníky</t>
  </si>
  <si>
    <t>99</t>
  </si>
  <si>
    <t>413351111</t>
  </si>
  <si>
    <t>Bednění nosníků a průvlaků - bez podpěrné konstrukce výška nosníku po spodní líc stropní desky do 100 cm zřízení</t>
  </si>
  <si>
    <t>264368982</t>
  </si>
  <si>
    <t>https://podminky.urs.cz/item/CS_URS_2024_02/413351111</t>
  </si>
  <si>
    <t>100</t>
  </si>
  <si>
    <t>413351112</t>
  </si>
  <si>
    <t>Bednění nosníků a průvlaků - bez podpěrné konstrukce výška nosníku po spodní líc stropní desky do 100 cm odstranění</t>
  </si>
  <si>
    <t>-1278893734</t>
  </si>
  <si>
    <t>https://podminky.urs.cz/item/CS_URS_2024_02/413351112</t>
  </si>
  <si>
    <t>101</t>
  </si>
  <si>
    <t>-1080284969</t>
  </si>
  <si>
    <t>102</t>
  </si>
  <si>
    <t>-1633876942</t>
  </si>
  <si>
    <t>103</t>
  </si>
  <si>
    <t>413321414</t>
  </si>
  <si>
    <t>Nosníky z betonu železového (bez výztuže) včetně stěnových i jeřábových drah, volných trámů, průvlaků, rámových příčlí, ztužidel, konzol, vodorovných táhel apod., tyčových konstrukcí tř. C 25/30</t>
  </si>
  <si>
    <t>1906935937</t>
  </si>
  <si>
    <t>https://podminky.urs.cz/item/CS_URS_2024_02/413321414</t>
  </si>
  <si>
    <t>104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</si>
  <si>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</si>
  <si>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</si>
  <si>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-796227869</t>
  </si>
  <si>
    <t>https://podminky.urs.cz/item/CS_URS_2024_02/413361821</t>
  </si>
  <si>
    <t>43-3</t>
  </si>
  <si>
    <t>Prefa schodiště</t>
  </si>
  <si>
    <t>105</t>
  </si>
  <si>
    <t>431124111</t>
  </si>
  <si>
    <t>Montáž podestových panelů s nesvařovanými spoji, hmotnosti do 1,5 t, v budovách výšky do 12 m</t>
  </si>
  <si>
    <t>-792590644</t>
  </si>
  <si>
    <t>https://podminky.urs.cz/item/CS_URS_2024_02/431124111</t>
  </si>
  <si>
    <t>106</t>
  </si>
  <si>
    <t>435124311</t>
  </si>
  <si>
    <t>Montáž schodišťových konstrukcí ramen s podestou s nesvařovanými spoji, vcelku hmotnosti do 3,0 t, v budovách výšky do 12 m</t>
  </si>
  <si>
    <t>-243817127</t>
  </si>
  <si>
    <t>https://podminky.urs.cz/item/CS_URS_2024_02/435124311</t>
  </si>
  <si>
    <t>107</t>
  </si>
  <si>
    <t>59372191</t>
  </si>
  <si>
    <t>schodiště ŽB včetně výztuže do 120kg/m3 objem prefabrikátu do 1m3</t>
  </si>
  <si>
    <t>57459764</t>
  </si>
  <si>
    <t>108</t>
  </si>
  <si>
    <t>953611141</t>
  </si>
  <si>
    <t>Schodišťový prvek pro útlum kročejového hluku nosný a zvukově izolační mezi prefabrikovaným ramenem a podestou délky 1,2 m</t>
  </si>
  <si>
    <t>-695539740</t>
  </si>
  <si>
    <t>https://podminky.urs.cz/item/CS_URS_2024_02/953611141</t>
  </si>
  <si>
    <t>109</t>
  </si>
  <si>
    <t>953611151</t>
  </si>
  <si>
    <t>Schodišťový prvek pro útlum kročejového hluku nosný a zvukově izolační pro podepření ramene na základové desce délky 1,2 m</t>
  </si>
  <si>
    <t>-1947190482</t>
  </si>
  <si>
    <t>https://podminky.urs.cz/item/CS_URS_2024_02/953611151</t>
  </si>
  <si>
    <t>110</t>
  </si>
  <si>
    <t>953611211</t>
  </si>
  <si>
    <t>Schodišťový prvek pro útlum kročejového hluku zvukově izolační mezi schody a stěnou - dilatační spárová deska, dl. 1 m</t>
  </si>
  <si>
    <t>-1019257980</t>
  </si>
  <si>
    <t>https://podminky.urs.cz/item/CS_URS_2024_02/953611211</t>
  </si>
  <si>
    <t>Úpravy povrchů, podlahy a osazování výplní</t>
  </si>
  <si>
    <t>Úprava povrchů vnitřních</t>
  </si>
  <si>
    <t>111</t>
  </si>
  <si>
    <t>629991012</t>
  </si>
  <si>
    <t>Zakrytí vnějších ploch před znečištěním včetně pozdějšího odkrytí výplní otvorů a svislých ploch fólií přilepenou na začišťovací lištu</t>
  </si>
  <si>
    <t>2092051590</t>
  </si>
  <si>
    <t>https://podminky.urs.cz/item/CS_URS_2024_02/629991012</t>
  </si>
  <si>
    <t>112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</si>
  <si>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</si>
  <si>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</si>
  <si>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74967425</t>
  </si>
  <si>
    <t>https://podminky.urs.cz/item/CS_URS_2024_02/622143004</t>
  </si>
  <si>
    <t>113</t>
  </si>
  <si>
    <t>59051516</t>
  </si>
  <si>
    <t>profil začišťovací PVC pro ostění vnitřních omítek</t>
  </si>
  <si>
    <t>387835609</t>
  </si>
  <si>
    <t>114</t>
  </si>
  <si>
    <t>622143005</t>
  </si>
  <si>
    <t>Montáž omítkových profilů plastových, pozinkovaných nebo dřevěných upevněných vtlačením do podkladní vrstvy nebo přibitím omítníků</t>
  </si>
  <si>
    <t>1641171081</t>
  </si>
  <si>
    <t>https://podminky.urs.cz/item/CS_URS_2024_02/622143005</t>
  </si>
  <si>
    <t>115</t>
  </si>
  <si>
    <t>56284233</t>
  </si>
  <si>
    <t>omítník PVC pro omítky tl 10mm</t>
  </si>
  <si>
    <t>-1558243605</t>
  </si>
  <si>
    <t>116</t>
  </si>
  <si>
    <t>55343022</t>
  </si>
  <si>
    <t>profil rohový Pz s kulatou úzkou hlavou pro vnitřní omítky tl 12mm</t>
  </si>
  <si>
    <t>-1541157540</t>
  </si>
  <si>
    <t>117</t>
  </si>
  <si>
    <t>612142001</t>
  </si>
  <si>
    <t>Pletivo vnitřních ploch v ploše nebo pruzích, na plném podkladu sklovláknité vtlačené do tmelu včetně tmelu stěn</t>
  </si>
  <si>
    <t>-300132870</t>
  </si>
  <si>
    <t>https://podminky.urs.cz/item/CS_URS_2024_02/612142001</t>
  </si>
  <si>
    <t>118</t>
  </si>
  <si>
    <t>632450121</t>
  </si>
  <si>
    <t>Potěr cementový vyrovnávací ze suchých směsí v pásu o průměrné (střední) tl. od 10 do 20 mm</t>
  </si>
  <si>
    <t>-102890923</t>
  </si>
  <si>
    <t>https://podminky.urs.cz/item/CS_URS_2024_02/632450121</t>
  </si>
  <si>
    <t>61-1</t>
  </si>
  <si>
    <t>Štuková omítka</t>
  </si>
  <si>
    <t>119</t>
  </si>
  <si>
    <t>612331321</t>
  </si>
  <si>
    <t>Omítka cementová vnitřních ploch nanášená strojně jednovrstvá, tloušťky do 10 mm hladká svislých konstrukcí stěn</t>
  </si>
  <si>
    <t>2146526753</t>
  </si>
  <si>
    <t>https://podminky.urs.cz/item/CS_URS_2024_02/612331321</t>
  </si>
  <si>
    <t>61-2</t>
  </si>
  <si>
    <t>Sádrová omítka</t>
  </si>
  <si>
    <t>120</t>
  </si>
  <si>
    <t>611341325</t>
  </si>
  <si>
    <t>Omítka sádrová nebo vápenosádrová vnitřních ploch nanášená strojně jednovrstvá, tloušťky do 10 mm hladká schodišťových konstrukcí stropů, stěn, ramen nebo nosníků</t>
  </si>
  <si>
    <t>1913293524</t>
  </si>
  <si>
    <t>https://podminky.urs.cz/item/CS_URS_2024_02/611341325</t>
  </si>
  <si>
    <t>121</t>
  </si>
  <si>
    <t>612341321</t>
  </si>
  <si>
    <t>Omítka sádrová nebo vápenosádrová vnitřních ploch nanášená strojně jednovrstvá, tloušťky do 10 mm hladká svislých konstrukcí stěn</t>
  </si>
  <si>
    <t>113429925</t>
  </si>
  <si>
    <t>https://podminky.urs.cz/item/CS_URS_2024_02/612341321</t>
  </si>
  <si>
    <t>Úprava povrchů vnějších</t>
  </si>
  <si>
    <t>621</t>
  </si>
  <si>
    <t>Příprava podkladů</t>
  </si>
  <si>
    <t>122</t>
  </si>
  <si>
    <t>629991011</t>
  </si>
  <si>
    <t>Zakrytí vnějších ploch před znečištěním včetně pozdějšího odkrytí výplní otvorů a svislých ploch fólií přilepenou lepící páskou</t>
  </si>
  <si>
    <t>1948179683</t>
  </si>
  <si>
    <t>https://podminky.urs.cz/item/CS_URS_2024_02/629991011</t>
  </si>
  <si>
    <t>123</t>
  </si>
  <si>
    <t>746108967</t>
  </si>
  <si>
    <t>622</t>
  </si>
  <si>
    <t>Lištový systém</t>
  </si>
  <si>
    <t>124</t>
  </si>
  <si>
    <t>117131865</t>
  </si>
  <si>
    <t>125</t>
  </si>
  <si>
    <t>28342205</t>
  </si>
  <si>
    <t>profil napojovací okenní PVC s výztužnou tkaninou 6mm</t>
  </si>
  <si>
    <t>599554844</t>
  </si>
  <si>
    <t>126</t>
  </si>
  <si>
    <t>622252002</t>
  </si>
  <si>
    <t>Montáž profilů kontaktního zateplení ostatních stěnových, dilatačních apod. lepených do tmelu</t>
  </si>
  <si>
    <t>-1538793151</t>
  </si>
  <si>
    <t>https://podminky.urs.cz/item/CS_URS_2024_02/622252002</t>
  </si>
  <si>
    <t>127</t>
  </si>
  <si>
    <t>63127464</t>
  </si>
  <si>
    <t>profil rohový Al s výztužnou tkaninou š 100/100mm</t>
  </si>
  <si>
    <t>-1009606015</t>
  </si>
  <si>
    <t>128</t>
  </si>
  <si>
    <t>59051510</t>
  </si>
  <si>
    <t>profil napojovací nadokenní PVC s okapnicí s výztužnou tkaninou</t>
  </si>
  <si>
    <t>-1561951427</t>
  </si>
  <si>
    <t>129</t>
  </si>
  <si>
    <t>59051512</t>
  </si>
  <si>
    <t>profil napojovací parapetní PVC s okapnicí a výztužnou tkaninou</t>
  </si>
  <si>
    <t>604198660</t>
  </si>
  <si>
    <t>62-1</t>
  </si>
  <si>
    <t>ETICS - eps</t>
  </si>
  <si>
    <t>130</t>
  </si>
  <si>
    <t>621211001</t>
  </si>
  <si>
    <t>Montáž kontaktního zateplení lepením a mechanickým kotvením z polystyrenových desek (dodávka ve specifikaci) na vnější podhledy, na podklad betonový nebo z lehčeného betonu nebo keramický, tloušťky desek do 40 mm</t>
  </si>
  <si>
    <t>-1091110164</t>
  </si>
  <si>
    <t>https://podminky.urs.cz/item/CS_URS_2024_02/621211001</t>
  </si>
  <si>
    <t>131</t>
  </si>
  <si>
    <t>28375932</t>
  </si>
  <si>
    <t>deska EPS 70 fasádní λ=0,039 tl 40mm</t>
  </si>
  <si>
    <t>893978066</t>
  </si>
  <si>
    <t>132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</si>
  <si>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</si>
  <si>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</si>
  <si>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1451050808</t>
  </si>
  <si>
    <t>https://podminky.urs.cz/item/CS_URS_2024_02/622211041</t>
  </si>
  <si>
    <t>133</t>
  </si>
  <si>
    <t>28375954</t>
  </si>
  <si>
    <t>deska EPS 70 fasádní λ=0,039 tl 200mm</t>
  </si>
  <si>
    <t>823087486</t>
  </si>
  <si>
    <t>134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</si>
  <si>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</si>
  <si>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</si>
  <si>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1897834104</t>
  </si>
  <si>
    <t>https://podminky.urs.cz/item/CS_URS_2024_02/622251101</t>
  </si>
  <si>
    <t>135</t>
  </si>
  <si>
    <t>622251221</t>
  </si>
  <si>
    <t>Montáž kontaktního zateplení lepením a mechanickým kotvením montáž každé další kotvy přes 8 ks/m2 vnějších stěn povrchové kotvení</t>
  </si>
  <si>
    <t>416197121</t>
  </si>
  <si>
    <t>https://podminky.urs.cz/item/CS_URS_2024_02/622251221</t>
  </si>
  <si>
    <t>136</t>
  </si>
  <si>
    <t>59051216</t>
  </si>
  <si>
    <t>hmoždinka ETA univerzální šroubovací fasádní s kovovým trnem pro montáž TI 8x60x255mm</t>
  </si>
  <si>
    <t>-1635419193</t>
  </si>
  <si>
    <t>137</t>
  </si>
  <si>
    <t>622251209</t>
  </si>
  <si>
    <t>Montáž kontaktního zateplení lepením a mechanickým kotvením Příplatek k cenám za použití pancéřového sklovláknitého pletiva pro namáhané oblasti soklů, pod keramický obklad apod.</t>
  </si>
  <si>
    <t>-1301227316</t>
  </si>
  <si>
    <t>https://podminky.urs.cz/item/CS_URS_2024_02/622251209</t>
  </si>
  <si>
    <t>6222</t>
  </si>
  <si>
    <t xml:space="preserve">Ostění, nadpraží  a parapety</t>
  </si>
  <si>
    <t>138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</si>
  <si>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</si>
  <si>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</si>
  <si>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947137838</t>
  </si>
  <si>
    <t>https://podminky.urs.cz/item/CS_URS_2024_02/622212001</t>
  </si>
  <si>
    <t>139</t>
  </si>
  <si>
    <t>1998882675</t>
  </si>
  <si>
    <t>140</t>
  </si>
  <si>
    <t>28376415</t>
  </si>
  <si>
    <t>deska XPS hrana polodrážková a hladký povrch 300kPA λ=0,035 tl 30mm</t>
  </si>
  <si>
    <t>-800453451</t>
  </si>
  <si>
    <t>141</t>
  </si>
  <si>
    <t>622251211</t>
  </si>
  <si>
    <t>Montáž kontaktního zateplení lepením a mechanickým kotvením Příplatek k cenám za zesílené vyztužení druhou vrstvou sklovláknitého pletiva vnějších stěn</t>
  </si>
  <si>
    <t>657323617</t>
  </si>
  <si>
    <t>https://podminky.urs.cz/item/CS_URS_2024_02/622251211</t>
  </si>
  <si>
    <t>62-3</t>
  </si>
  <si>
    <t>Sokl a nadstřešní část, markýza</t>
  </si>
  <si>
    <t>142</t>
  </si>
  <si>
    <t>622142001</t>
  </si>
  <si>
    <t>Pletivo vnějších ploch v ploše nebo pruzích, na plném podkladu sklovláknité vtlačené do tmelu stěn</t>
  </si>
  <si>
    <t>2108802908</t>
  </si>
  <si>
    <t>https://podminky.urs.cz/item/CS_URS_2024_02/622142001</t>
  </si>
  <si>
    <t>143</t>
  </si>
  <si>
    <t>713131145</t>
  </si>
  <si>
    <t>Montáž tepelné izolace stěn rohožemi, pásy, deskami, dílci, bloky (izolační materiál ve specifikaci) lepením bodově bez mechanického kotvení</t>
  </si>
  <si>
    <t>-1620572387</t>
  </si>
  <si>
    <t>https://podminky.urs.cz/item/CS_URS_2024_02/713131145</t>
  </si>
  <si>
    <t>144</t>
  </si>
  <si>
    <t>28376451</t>
  </si>
  <si>
    <t>deska XPS hrana polodrážková a hladký povrch 300kPA λ=0,035 tl 200mm</t>
  </si>
  <si>
    <t>-2076048741</t>
  </si>
  <si>
    <t>62-4</t>
  </si>
  <si>
    <t>Finální omítka</t>
  </si>
  <si>
    <t>145</t>
  </si>
  <si>
    <t>621151001</t>
  </si>
  <si>
    <t>Penetrační nátěr vnějších pastovitých tenkovrstvých omítek akrylátový podhledů</t>
  </si>
  <si>
    <t>-1630651841</t>
  </si>
  <si>
    <t>https://podminky.urs.cz/item/CS_URS_2024_02/621151001</t>
  </si>
  <si>
    <t>146</t>
  </si>
  <si>
    <t>621531012</t>
  </si>
  <si>
    <t>Omítka tenkovrstvá silikonová vnějších ploch probarvená bez penetrace zatíraná (škrábaná), zrnitost 1,5 mm podhledů</t>
  </si>
  <si>
    <t>-1075259002</t>
  </si>
  <si>
    <t>https://podminky.urs.cz/item/CS_URS_2024_02/621531012</t>
  </si>
  <si>
    <t>147</t>
  </si>
  <si>
    <t>622151001</t>
  </si>
  <si>
    <t>Penetrační nátěr vnějších pastovitých tenkovrstvých omítek akrylátový stěn</t>
  </si>
  <si>
    <t>1003484052</t>
  </si>
  <si>
    <t>https://podminky.urs.cz/item/CS_URS_2024_02/622151001</t>
  </si>
  <si>
    <t>148</t>
  </si>
  <si>
    <t>622531012</t>
  </si>
  <si>
    <t>Omítka tenkovrstvá silikonová vnějších ploch probarvená bez penetrace zatíraná (škrábaná), zrnitost 1,5 mm stěn</t>
  </si>
  <si>
    <t>2125405956</t>
  </si>
  <si>
    <t>https://podminky.urs.cz/item/CS_URS_2024_02/622531012</t>
  </si>
  <si>
    <t>149</t>
  </si>
  <si>
    <t>783809227</t>
  </si>
  <si>
    <t>Montáž ozdobných prvků na fasádní plochy (materiál ve specifikaci ) s převažujícím délkovým rozměrem hladkých, výšky (šířky) lepené plochy přes 200 mm</t>
  </si>
  <si>
    <t>-1134335900</t>
  </si>
  <si>
    <t>https://podminky.urs.cz/item/CS_URS_2024_02/783809227</t>
  </si>
  <si>
    <t>150</t>
  </si>
  <si>
    <t>28374124</t>
  </si>
  <si>
    <t>dekorační prvek fasádní průběžná římsa v do 300mm</t>
  </si>
  <si>
    <t>688757786</t>
  </si>
  <si>
    <t>Podlahy a podlahové konstrukce</t>
  </si>
  <si>
    <t>151</t>
  </si>
  <si>
    <t>632481213</t>
  </si>
  <si>
    <t>Separační vrstva k oddělení podlahových vrstev z polyetylénové fólie</t>
  </si>
  <si>
    <t>-755578386</t>
  </si>
  <si>
    <t>https://podminky.urs.cz/item/CS_URS_2024_02/632481213</t>
  </si>
  <si>
    <t>152</t>
  </si>
  <si>
    <t>634112113</t>
  </si>
  <si>
    <t>Obvodová dilatace mezi stěnou a mazaninou nebo potěrem podlahovým páskem z pěnového PE tl. do 10 mm, výšky 80 mm</t>
  </si>
  <si>
    <t>-1782807810</t>
  </si>
  <si>
    <t>https://podminky.urs.cz/item/CS_URS_2024_02/634112113</t>
  </si>
  <si>
    <t>153</t>
  </si>
  <si>
    <t>634113113</t>
  </si>
  <si>
    <t>Výplň dilatačních spár mazanin plastovým profilem výšky 40 mm</t>
  </si>
  <si>
    <t>-1509856419</t>
  </si>
  <si>
    <t>https://podminky.urs.cz/item/CS_URS_2024_02/634113113</t>
  </si>
  <si>
    <t>154</t>
  </si>
  <si>
    <t>631351111</t>
  </si>
  <si>
    <t>Bednění v podlahách otvorů a prostupů zřízení</t>
  </si>
  <si>
    <t>1855316694</t>
  </si>
  <si>
    <t>https://podminky.urs.cz/item/CS_URS_2024_02/631351111</t>
  </si>
  <si>
    <t>155</t>
  </si>
  <si>
    <t>631351112</t>
  </si>
  <si>
    <t>Bednění v podlahách otvorů a prostupů odstranění</t>
  </si>
  <si>
    <t>1071491649</t>
  </si>
  <si>
    <t>https://podminky.urs.cz/item/CS_URS_2024_02/631351112</t>
  </si>
  <si>
    <t>156</t>
  </si>
  <si>
    <t>635111311</t>
  </si>
  <si>
    <t>Násyp ze štěrkopísku, písku nebo kameniva pod podlahy pod plovoucí nebo tepelně izolační vrstvy podlah o tl. do 20 mm (lože) z písku prosátého</t>
  </si>
  <si>
    <t>-2033080402</t>
  </si>
  <si>
    <t>https://podminky.urs.cz/item/CS_URS_2024_02/635111311</t>
  </si>
  <si>
    <t>63-1</t>
  </si>
  <si>
    <t>Betonové podlahy</t>
  </si>
  <si>
    <t>157</t>
  </si>
  <si>
    <t>631311115</t>
  </si>
  <si>
    <t>Mazanina z betonu prostého bez zvýšených nároků na prostředí tl. přes 50 do 80 mm tř. C 20/25</t>
  </si>
  <si>
    <t>1976863375</t>
  </si>
  <si>
    <t>https://podminky.urs.cz/item/CS_URS_2024_02/631311115</t>
  </si>
  <si>
    <t>158</t>
  </si>
  <si>
    <t>631319011</t>
  </si>
  <si>
    <t>Příplatek k cenám mazanin za úpravu povrchu mazaniny přehlazením, mazanina tl. přes 50 do 80 mm</t>
  </si>
  <si>
    <t>356931583</t>
  </si>
  <si>
    <t>https://podminky.urs.cz/item/CS_URS_2024_02/631319011</t>
  </si>
  <si>
    <t>160</t>
  </si>
  <si>
    <t>631319204</t>
  </si>
  <si>
    <t>Příplatek k cenám betonových mazanin za vyztužení ocelovými vlákny (drátkobeton) objemové vyztužení 30 kg/m3</t>
  </si>
  <si>
    <t>1792634172</t>
  </si>
  <si>
    <t>https://podminky.urs.cz/item/CS_URS_2024_02/631319204</t>
  </si>
  <si>
    <t>63-5</t>
  </si>
  <si>
    <t>Okapový chodník</t>
  </si>
  <si>
    <t>161</t>
  </si>
  <si>
    <t>637121113</t>
  </si>
  <si>
    <t>Okapový chodník z kameniva s udusáním a urovnáním povrchu z kačírku tl. 200 mm</t>
  </si>
  <si>
    <t>782003464</t>
  </si>
  <si>
    <t>https://podminky.urs.cz/item/CS_URS_2024_02/637121113</t>
  </si>
  <si>
    <t>162</t>
  </si>
  <si>
    <t>637311131</t>
  </si>
  <si>
    <t>Okapový chodník z obrubníků betonových zahradních, se zalitím spár cementovou maltou do lože z betonu prostého</t>
  </si>
  <si>
    <t>-1096871853</t>
  </si>
  <si>
    <t>https://podminky.urs.cz/item/CS_URS_2024_02/637311131</t>
  </si>
  <si>
    <t>163</t>
  </si>
  <si>
    <t>632481215</t>
  </si>
  <si>
    <t>Separační vrstva k oddělení podlahových vrstev z geotextilie</t>
  </si>
  <si>
    <t>1688085863</t>
  </si>
  <si>
    <t>https://podminky.urs.cz/item/CS_URS_2024_02/632481215</t>
  </si>
  <si>
    <t>63-4</t>
  </si>
  <si>
    <t>Samonivelační stěrka</t>
  </si>
  <si>
    <t>164</t>
  </si>
  <si>
    <t>632451101</t>
  </si>
  <si>
    <t>Potěr cementový samonivelační ze suchých směsí tloušťky přes 2 do 5 mm</t>
  </si>
  <si>
    <t>-702614600</t>
  </si>
  <si>
    <t>https://podminky.urs.cz/item/CS_URS_2024_02/632451101</t>
  </si>
  <si>
    <t>165</t>
  </si>
  <si>
    <t>771121011</t>
  </si>
  <si>
    <t>Příprava podkladu před provedením dlažby nátěr penetrační na podlahu</t>
  </si>
  <si>
    <t>-1162805769</t>
  </si>
  <si>
    <t>https://podminky.urs.cz/item/CS_URS_2024_02/771121011</t>
  </si>
  <si>
    <t>Osazování výplní otvorů</t>
  </si>
  <si>
    <t>166</t>
  </si>
  <si>
    <t>642942221</t>
  </si>
  <si>
    <t>Osazování zárubní nebo rámů kovových dveřních lisovaných nebo z úhelníků bez dveřních křídel na cementovou maltu, plochy otvoru přes 2,5 do 4,5 m2</t>
  </si>
  <si>
    <t>-1569495347</t>
  </si>
  <si>
    <t>https://podminky.urs.cz/item/CS_URS_2024_02/642942221</t>
  </si>
  <si>
    <t>167</t>
  </si>
  <si>
    <t>55331763</t>
  </si>
  <si>
    <t>zárubeň dvoukřídlá ocelová pro zdění s protipožární úpravou tl stěny 110-150mm rozměru 1600/1970, 2100mm</t>
  </si>
  <si>
    <t>385989661</t>
  </si>
  <si>
    <t>168</t>
  </si>
  <si>
    <t>55331763R</t>
  </si>
  <si>
    <t>zárubeň dvoukřídlá ocelová pro zdění s protipožární úpravou tl stěny 110-150mm rozměru 1800/1970, 2100mm</t>
  </si>
  <si>
    <t xml:space="preserve">vlastní </t>
  </si>
  <si>
    <t>-2052700861</t>
  </si>
  <si>
    <t>169</t>
  </si>
  <si>
    <t>642942111</t>
  </si>
  <si>
    <t>Osazování zárubní nebo rámů kovových dveřních lisovaných nebo z úhelníků bez dveřních křídel na cementovou maltu, plochy otvoru do 2,5 m2</t>
  </si>
  <si>
    <t>-99604323</t>
  </si>
  <si>
    <t>https://podminky.urs.cz/item/CS_URS_2024_02/642942111</t>
  </si>
  <si>
    <t>170</t>
  </si>
  <si>
    <t>55331488</t>
  </si>
  <si>
    <t>zárubeň jednokřídlá ocelová pro zdění tl stěny 110-150mm rozměru 900/1970, 2100mm</t>
  </si>
  <si>
    <t>1449415306</t>
  </si>
  <si>
    <t>171</t>
  </si>
  <si>
    <t>55331488R</t>
  </si>
  <si>
    <t>zárubeň jednokřídlá ocelová pro zdění tl stěny 110-150mm rozměru 900/ 2500mm</t>
  </si>
  <si>
    <t>199019017</t>
  </si>
  <si>
    <t>172</t>
  </si>
  <si>
    <t>55331487</t>
  </si>
  <si>
    <t>zárubeň jednokřídlá ocelová pro zdění tl stěny 110-150mm rozměru 800/1970, 2100mm</t>
  </si>
  <si>
    <t>-112251937</t>
  </si>
  <si>
    <t>173</t>
  </si>
  <si>
    <t>55331486</t>
  </si>
  <si>
    <t>zárubeň jednokřídlá ocelová pro zdění tl stěny 110-150mm rozměru 700/1970, 2100mm</t>
  </si>
  <si>
    <t>-742506576</t>
  </si>
  <si>
    <t>174</t>
  </si>
  <si>
    <t>55331486R</t>
  </si>
  <si>
    <t>zárubeň jednokřídlá ocelová pro zdění tl stěny 110-150mm rozměru 700/2500 mm</t>
  </si>
  <si>
    <t>1588698195</t>
  </si>
  <si>
    <t>175</t>
  </si>
  <si>
    <t>55331485R</t>
  </si>
  <si>
    <t>zárubeň jednokřídlá ocelová pro zdění tl stěny 110-150mm rozměru 600/2500mm</t>
  </si>
  <si>
    <t>1394952057</t>
  </si>
  <si>
    <t>176</t>
  </si>
  <si>
    <t>55331553R</t>
  </si>
  <si>
    <t>zárubeň jednokřídlá ocelová pro zdění tl stěny 260-300mm rozměru 900/2500mm</t>
  </si>
  <si>
    <t>1588351203</t>
  </si>
  <si>
    <t>177</t>
  </si>
  <si>
    <t>55331489</t>
  </si>
  <si>
    <t>zárubeň jednokřídlá ocelová pro zdění tl stěny 110-150mm rozměru 1100/1970, 2100mm</t>
  </si>
  <si>
    <t>-1197414509</t>
  </si>
  <si>
    <t>178</t>
  </si>
  <si>
    <t>55331578</t>
  </si>
  <si>
    <t>zárubeň jednokřídlá ocelová pro zdění s protipožární úpravou tl stěny 260-300mm rozměru 900/1970, 2100mm</t>
  </si>
  <si>
    <t>1718384648</t>
  </si>
  <si>
    <t>179</t>
  </si>
  <si>
    <t>55331562</t>
  </si>
  <si>
    <t>zárubeň jednokřídlá ocelová pro zdění s protipožární úpravou tl stěny 110-150mm rozměru 800/1970, 2100mm</t>
  </si>
  <si>
    <t>-712789137</t>
  </si>
  <si>
    <t>180</t>
  </si>
  <si>
    <t>55331563</t>
  </si>
  <si>
    <t>zárubeň jednokřídlá ocelová pro zdění s protipožární úpravou tl stěny 110-150mm rozměru 900/1970, 2100mm</t>
  </si>
  <si>
    <t>995641242</t>
  </si>
  <si>
    <t>181</t>
  </si>
  <si>
    <t>55331564</t>
  </si>
  <si>
    <t>zárubeň jednokřídlá ocelová pro zdění s protipožární úpravou tl stěny 110-150mm rozměru 1000/1970, 2100mm</t>
  </si>
  <si>
    <t>1284024681</t>
  </si>
  <si>
    <t>182</t>
  </si>
  <si>
    <t>55331552</t>
  </si>
  <si>
    <t>zárubeň jednokřídlá ocelová pro zdění tl stěny 260-300mm rozměru 800/1970, 2100mm</t>
  </si>
  <si>
    <t>1844750948</t>
  </si>
  <si>
    <t>183</t>
  </si>
  <si>
    <t>55331554</t>
  </si>
  <si>
    <t>zárubeň jednokřídlá ocelová pro zdění tl stěny 260-300mm rozměru 1100/1970, 2100mm</t>
  </si>
  <si>
    <t>1419737859</t>
  </si>
  <si>
    <t>184</t>
  </si>
  <si>
    <t>642946111</t>
  </si>
  <si>
    <t>Osazení stavebního pouzdra posuvných dveří do zděné příčky s jednou kapsou pro jedno dveřní křídlo průchozí šířky do 800 mm</t>
  </si>
  <si>
    <t>200032369</t>
  </si>
  <si>
    <t>https://podminky.urs.cz/item/CS_URS_2024_02/642946111</t>
  </si>
  <si>
    <t>185</t>
  </si>
  <si>
    <t>55331612</t>
  </si>
  <si>
    <t>pouzdro stavební do zdiva pro 1 křídlo posuvných dveří š 800mm v do 2100mm</t>
  </si>
  <si>
    <t>-266494473</t>
  </si>
  <si>
    <t>186</t>
  </si>
  <si>
    <t>55331610</t>
  </si>
  <si>
    <t>pouzdro stavební do zdiva pro 1 křídlo posuvných dveří š 600mm v do 2100mm</t>
  </si>
  <si>
    <t>-219191016</t>
  </si>
  <si>
    <t>187</t>
  </si>
  <si>
    <t>783314101.1</t>
  </si>
  <si>
    <t>Základní nátěr zámečnických konstrukcí jednonásobný syntetický</t>
  </si>
  <si>
    <t>-233290618</t>
  </si>
  <si>
    <t>https://podminky.urs.cz/item/CS_URS_2024_02/783314101.1</t>
  </si>
  <si>
    <t>188</t>
  </si>
  <si>
    <t>783317101.1</t>
  </si>
  <si>
    <t>Krycí nátěr (email) zámečnických konstrukcí jednonásobný syntetický standardní</t>
  </si>
  <si>
    <t>39415110</t>
  </si>
  <si>
    <t>https://podminky.urs.cz/item/CS_URS_2024_02/783317101.1</t>
  </si>
  <si>
    <t>Ostatní konstrukce a práce, bourání</t>
  </si>
  <si>
    <t>190</t>
  </si>
  <si>
    <t>751614121R</t>
  </si>
  <si>
    <t>Montáž monitorovacího, řídícího a ovládacího zařízení čidla CO2</t>
  </si>
  <si>
    <t>1033260865</t>
  </si>
  <si>
    <t>https://podminky.urs.cz/item/CS_URS_2024_02/751614121R</t>
  </si>
  <si>
    <t>191</t>
  </si>
  <si>
    <t>RMAT0004</t>
  </si>
  <si>
    <t xml:space="preserve">čidlo kouřové </t>
  </si>
  <si>
    <t>-220542015</t>
  </si>
  <si>
    <t>192</t>
  </si>
  <si>
    <t>953312122</t>
  </si>
  <si>
    <t>Vložky svislé do dilatačních spár z polystyrenových desek extrudovaných včetně dodání a osazení, v jakémkoliv zdivu přes 10 do 20 mm</t>
  </si>
  <si>
    <t>306199728</t>
  </si>
  <si>
    <t>https://podminky.urs.cz/item/CS_URS_2024_02/953312122</t>
  </si>
  <si>
    <t>193</t>
  </si>
  <si>
    <t>953943211</t>
  </si>
  <si>
    <t>Osazování drobných kovových předmětů kotvených do stěny hasicího přístroje</t>
  </si>
  <si>
    <t>-2101065626</t>
  </si>
  <si>
    <t>https://podminky.urs.cz/item/CS_URS_2024_02/953943211</t>
  </si>
  <si>
    <t>194</t>
  </si>
  <si>
    <t>44932114</t>
  </si>
  <si>
    <t>přístroj hasicí ruční práškový PG 6 LE</t>
  </si>
  <si>
    <t>103564017</t>
  </si>
  <si>
    <t>195</t>
  </si>
  <si>
    <t>952901111</t>
  </si>
  <si>
    <t>Vyčištění budov nebo objektů před předáním do užívání budov bytové nebo občanské výstavby, světlé výšky podlaží do 4 m</t>
  </si>
  <si>
    <t>-228930124</t>
  </si>
  <si>
    <t>https://podminky.urs.cz/item/CS_URS_2024_02/952901111</t>
  </si>
  <si>
    <t>196</t>
  </si>
  <si>
    <t>935113111</t>
  </si>
  <si>
    <t>Osazení odvodňovacího žlabu s krycím roštem polymerbetonového šířky do 200 mm</t>
  </si>
  <si>
    <t>-897106889</t>
  </si>
  <si>
    <t>https://podminky.urs.cz/item/CS_URS_2024_02/935113111</t>
  </si>
  <si>
    <t>197</t>
  </si>
  <si>
    <t>59227006</t>
  </si>
  <si>
    <t>žlab odvodňovací z polymerbetonu se spádem dna 0,5% 130x155/160mm</t>
  </si>
  <si>
    <t>-1451506319</t>
  </si>
  <si>
    <t>198</t>
  </si>
  <si>
    <t>59227012</t>
  </si>
  <si>
    <t>rošt můstkový A15 Pz pro žlab š 130mm</t>
  </si>
  <si>
    <t>1152551443</t>
  </si>
  <si>
    <t>199</t>
  </si>
  <si>
    <t>59227027</t>
  </si>
  <si>
    <t>čelo plné na začátek a konec odvodňovacího žlabu polymerbeton š 130mm</t>
  </si>
  <si>
    <t>734605242</t>
  </si>
  <si>
    <t>Lešení a stavební výtahy</t>
  </si>
  <si>
    <t>200</t>
  </si>
  <si>
    <t>941111111</t>
  </si>
  <si>
    <t>Lešení řadové trubkové lehké pracovní s podlahami s provozním zatížením tř. 3 do 200 kg/m2 šířky tř. W06 od 0,6 do 0,9 m výšky do 10 m montáž</t>
  </si>
  <si>
    <t>796393824</t>
  </si>
  <si>
    <t>https://podminky.urs.cz/item/CS_URS_2024_02/941111111</t>
  </si>
  <si>
    <t>201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</si>
  <si>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</si>
  <si>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</si>
  <si>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-344395680</t>
  </si>
  <si>
    <t>https://podminky.urs.cz/item/CS_URS_2024_02/941111211</t>
  </si>
  <si>
    <t>Poznámka k položce:_x000d_
upřesní se dle hmg stavby, uvažováno také pro třechu aj. výškové práce</t>
  </si>
  <si>
    <t>202</t>
  </si>
  <si>
    <t>941111811</t>
  </si>
  <si>
    <t>Lešení řadové trubkové lehké pracovní s podlahami s provozním zatížením tř. 3 do 200 kg/m2 šířky tř. W06 od 0,6 do 0,9 m výšky do 10 m demontáž</t>
  </si>
  <si>
    <t>805793313</t>
  </si>
  <si>
    <t>https://podminky.urs.cz/item/CS_URS_2024_02/941111811</t>
  </si>
  <si>
    <t>203</t>
  </si>
  <si>
    <t>949101111</t>
  </si>
  <si>
    <t>Lešení pomocné pracovní pro objekty pozemních staveb pro zatížení do 150 kg/m2, o výšce lešeňové podlahy do 1,9 m</t>
  </si>
  <si>
    <t>-582766777</t>
  </si>
  <si>
    <t>https://podminky.urs.cz/item/CS_URS_2024_02/949101111</t>
  </si>
  <si>
    <t>204</t>
  </si>
  <si>
    <t>944511111</t>
  </si>
  <si>
    <t>Síť ochranná zavěšená na konstrukci lešení z textilie z umělých vláken montáž</t>
  </si>
  <si>
    <t>1605918730</t>
  </si>
  <si>
    <t>https://podminky.urs.cz/item/CS_URS_2024_02/944511111</t>
  </si>
  <si>
    <t>205</t>
  </si>
  <si>
    <t>944511211</t>
  </si>
  <si>
    <t>Síť ochranná zavěšená na konstrukci lešení z textilie z umělých vláken příplatek k ceně za každý den použití</t>
  </si>
  <si>
    <t>1271732991</t>
  </si>
  <si>
    <t>https://podminky.urs.cz/item/CS_URS_2024_02/944511211</t>
  </si>
  <si>
    <t>206</t>
  </si>
  <si>
    <t>944511811</t>
  </si>
  <si>
    <t>Síť ochranná zavěšená na konstrukci lešení z textilie z umělých vláken demontáž</t>
  </si>
  <si>
    <t>309428238</t>
  </si>
  <si>
    <t>https://podminky.urs.cz/item/CS_URS_2024_02/944511811</t>
  </si>
  <si>
    <t>207</t>
  </si>
  <si>
    <t>993111111</t>
  </si>
  <si>
    <t>Dovoz a odvoz lešení včetně naložení a složení řadového, na vzdálenost do 10 km</t>
  </si>
  <si>
    <t>-147504625</t>
  </si>
  <si>
    <t>https://podminky.urs.cz/item/CS_URS_2024_02/993111111</t>
  </si>
  <si>
    <t>208</t>
  </si>
  <si>
    <t>993111119</t>
  </si>
  <si>
    <t>Dovoz a odvoz lešení včetně naložení a složení řadového, na vzdálenost Příplatek k ceně za každých dalších i započatých 10 km přes 10 km</t>
  </si>
  <si>
    <t>-351582714</t>
  </si>
  <si>
    <t>https://podminky.urs.cz/item/CS_URS_2024_02/993111119</t>
  </si>
  <si>
    <t>998</t>
  </si>
  <si>
    <t>Přesun hmot</t>
  </si>
  <si>
    <t>209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</si>
  <si>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</si>
  <si>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</si>
  <si>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-423094064</t>
  </si>
  <si>
    <t>https://podminky.urs.cz/item/CS_URS_2024_02/998011002</t>
  </si>
  <si>
    <t>PSV</t>
  </si>
  <si>
    <t>Práce a dodávky PSV</t>
  </si>
  <si>
    <t>711</t>
  </si>
  <si>
    <t>Izolace proti vodě, vlhkosti a plynům</t>
  </si>
  <si>
    <t>210</t>
  </si>
  <si>
    <t>711161212</t>
  </si>
  <si>
    <t>Izolace proti zemní vlhkosti a beztlakové vodě nopovými fóliemi na ploše svislé S vrstva ochranná, odvětrávací a drenážní výška nopku 8,0 mm, tl. fólie do 0,6 mm</t>
  </si>
  <si>
    <t>-1815617520</t>
  </si>
  <si>
    <t>https://podminky.urs.cz/item/CS_URS_2024_02/711161212</t>
  </si>
  <si>
    <t>211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</si>
  <si>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</si>
  <si>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</si>
  <si>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442451628</t>
  </si>
  <si>
    <t>https://podminky.urs.cz/item/CS_URS_2024_02/998711102</t>
  </si>
  <si>
    <t>711-1</t>
  </si>
  <si>
    <t>Asfaltový pas</t>
  </si>
  <si>
    <t>212</t>
  </si>
  <si>
    <t>711111001</t>
  </si>
  <si>
    <t>Provedení izolace proti zemní vlhkosti natěradly a tmely za studena na ploše vodorovné V nátěrem penetračním</t>
  </si>
  <si>
    <t>2006612502</t>
  </si>
  <si>
    <t>https://podminky.urs.cz/item/CS_URS_2024_02/711111001</t>
  </si>
  <si>
    <t>213</t>
  </si>
  <si>
    <t>711112001</t>
  </si>
  <si>
    <t>Provedení izolace proti zemní vlhkosti natěradly a tmely za studena na ploše svislé S nátěrem penetračním</t>
  </si>
  <si>
    <t>-1873358736</t>
  </si>
  <si>
    <t>https://podminky.urs.cz/item/CS_URS_2024_02/711112001</t>
  </si>
  <si>
    <t>214</t>
  </si>
  <si>
    <t>11163153</t>
  </si>
  <si>
    <t>emulze asfaltová penetrační</t>
  </si>
  <si>
    <t>litr</t>
  </si>
  <si>
    <t>422420232</t>
  </si>
  <si>
    <t>215</t>
  </si>
  <si>
    <t>711141559</t>
  </si>
  <si>
    <t>Provedení izolace proti zemní vlhkosti pásy přitavením NAIP na ploše vodorovné V</t>
  </si>
  <si>
    <t>-1884363631</t>
  </si>
  <si>
    <t>https://podminky.urs.cz/item/CS_URS_2024_02/711141559</t>
  </si>
  <si>
    <t>216</t>
  </si>
  <si>
    <t>711142559</t>
  </si>
  <si>
    <t>Provedení izolace proti zemní vlhkosti pásy přitavením NAIP na ploše svislé S</t>
  </si>
  <si>
    <t>1992411481</t>
  </si>
  <si>
    <t>https://podminky.urs.cz/item/CS_URS_2024_02/711142559</t>
  </si>
  <si>
    <t>217</t>
  </si>
  <si>
    <t>62853003</t>
  </si>
  <si>
    <t>pás asfaltový natavitelný modifikovaný SBS s vložkou ze skleněné tkaniny a spalitelnou PE fólií nebo jemnozrnným minerálním posypem na horním povrchu tl 3,5mm</t>
  </si>
  <si>
    <t>-1717686087</t>
  </si>
  <si>
    <t>218</t>
  </si>
  <si>
    <t>62856010</t>
  </si>
  <si>
    <t>pás asfaltový natavitelný modifikovaný SBS s vložkou z hliníkové fólie s textilií a spalitelnou PE fólií nebo jemnozrnným minerálním posypem na horním povrchu tl 3,5mm</t>
  </si>
  <si>
    <t>-1431811806</t>
  </si>
  <si>
    <t>219</t>
  </si>
  <si>
    <t>711745567</t>
  </si>
  <si>
    <t>Provedení detailů pásy přitavením spojů obrácených nebo zpětných se zesílením rš 500 mm NAIP</t>
  </si>
  <si>
    <t>1531136954</t>
  </si>
  <si>
    <t>https://podminky.urs.cz/item/CS_URS_2024_02/711745567</t>
  </si>
  <si>
    <t>220</t>
  </si>
  <si>
    <t>711747067</t>
  </si>
  <si>
    <t>Provedení detailů pásy přitavením opracování trubních prostupů pod těsnící objímkou, průměru do 300 mm, NAIP</t>
  </si>
  <si>
    <t>996076360</t>
  </si>
  <si>
    <t>https://podminky.urs.cz/item/CS_URS_2024_02/711747067</t>
  </si>
  <si>
    <t>221</t>
  </si>
  <si>
    <t>62851017</t>
  </si>
  <si>
    <t>prostupová tvarovka do spodní stavby s manžetou z asfaltového pásu DN 110</t>
  </si>
  <si>
    <t>307451930</t>
  </si>
  <si>
    <t>712</t>
  </si>
  <si>
    <t>Povlakové krytiny</t>
  </si>
  <si>
    <t>222</t>
  </si>
  <si>
    <t>712331111</t>
  </si>
  <si>
    <t>Provedení povlakové krytiny střech plochých do 10° pásy na sucho podkladní samolepící asfaltový pás</t>
  </si>
  <si>
    <t>-425131886</t>
  </si>
  <si>
    <t>https://podminky.urs.cz/item/CS_URS_2024_02/712331111</t>
  </si>
  <si>
    <t>223</t>
  </si>
  <si>
    <t>62866281</t>
  </si>
  <si>
    <t>pás asfaltový samolepicí modifikovaný SBS s vložkou ze skleněné tkaniny se spalitelnou fólií nebo jemnozrnným minerálním posypem nebo textilií na horním povrchu tl 3,0mm</t>
  </si>
  <si>
    <t>1284736901</t>
  </si>
  <si>
    <t>224</t>
  </si>
  <si>
    <t>998712102</t>
  </si>
  <si>
    <t>Přesun hmot pro povlakové krytiny stanovený z hmotnosti přesunovaného materiálu vodorovná dopravní vzdálenost do 50 m základní v objektech výšky přes 6 do 12 m</t>
  </si>
  <si>
    <t>1917282165</t>
  </si>
  <si>
    <t>https://podminky.urs.cz/item/CS_URS_2024_02/998712102</t>
  </si>
  <si>
    <t>713</t>
  </si>
  <si>
    <t>Izolace tepelné</t>
  </si>
  <si>
    <t>225</t>
  </si>
  <si>
    <t>713141336</t>
  </si>
  <si>
    <t>Montáž tepelné izolace střech plochých spádovými klíny v ploše přilepenými za studena nízkoexpanzní (PUR) pěnou</t>
  </si>
  <si>
    <t>-1616215359</t>
  </si>
  <si>
    <t>https://podminky.urs.cz/item/CS_URS_2024_02/713141336</t>
  </si>
  <si>
    <t>226</t>
  </si>
  <si>
    <t>28376141</t>
  </si>
  <si>
    <t>klín izolační spád do 5% EPS 100</t>
  </si>
  <si>
    <t>811389017</t>
  </si>
  <si>
    <t>227</t>
  </si>
  <si>
    <t>998713102</t>
  </si>
  <si>
    <t>Přesun hmot pro izolace tepelné stanovený z hmotnosti přesunovaného materiálu vodorovná dopravní vzdálenost do 50 m s užitím mechanizace v objektech výšky přes 6 m do 12 m</t>
  </si>
  <si>
    <t>-2004432827</t>
  </si>
  <si>
    <t>https://podminky.urs.cz/item/CS_URS_2024_02/998713102</t>
  </si>
  <si>
    <t>713-1</t>
  </si>
  <si>
    <t>Podlahy</t>
  </si>
  <si>
    <t>228</t>
  </si>
  <si>
    <t>713121111</t>
  </si>
  <si>
    <t>Montáž tepelné izolace podlah rohožemi, pásy, deskami, dílci, bloky (izolační materiál ve specifikaci) kladenými volně jednovrstvá</t>
  </si>
  <si>
    <t>666310577</t>
  </si>
  <si>
    <t>https://podminky.urs.cz/item/CS_URS_2024_02/713121111</t>
  </si>
  <si>
    <t>229</t>
  </si>
  <si>
    <t>28375914</t>
  </si>
  <si>
    <t>deska EPS 150 pro konstrukce s vysokým zatížením λ=0,035 tl 100mm</t>
  </si>
  <si>
    <t>1115745398</t>
  </si>
  <si>
    <t>230</t>
  </si>
  <si>
    <t>28375910</t>
  </si>
  <si>
    <t>deska EPS 150 pro konstrukce s vysokým zatížením λ=0,035 tl 60mm</t>
  </si>
  <si>
    <t>1231362267</t>
  </si>
  <si>
    <t>231</t>
  </si>
  <si>
    <t>1004712860</t>
  </si>
  <si>
    <t>232</t>
  </si>
  <si>
    <t>28376553</t>
  </si>
  <si>
    <t>deska polystyrénová pro snížení kročejového hluku (max. zatížení 4 kN/m2) tl 30mm</t>
  </si>
  <si>
    <t>-809437711</t>
  </si>
  <si>
    <t>233</t>
  </si>
  <si>
    <t>28375907</t>
  </si>
  <si>
    <t>deska EPS 150 pro konstrukce s vysokým zatížením λ=0,035 tl 30mm</t>
  </si>
  <si>
    <t>-257428538</t>
  </si>
  <si>
    <t>234</t>
  </si>
  <si>
    <t>713211181</t>
  </si>
  <si>
    <t>Montáž tepelné izolace chlazených a temperovaných místností deskami (desky ve specifikaci) přilepenými zplna asfaltovým tmelem s vytmelením spár první vrstva podlah</t>
  </si>
  <si>
    <t>-985580885</t>
  </si>
  <si>
    <t>https://podminky.urs.cz/item/CS_URS_2024_02/713211181</t>
  </si>
  <si>
    <t>235</t>
  </si>
  <si>
    <t>63482280</t>
  </si>
  <si>
    <t>deska tepelně izolační z pěnového skla s kašírovanou fólií se skelným vláknem podlahová λ=0,045-0,048 tl 100mm</t>
  </si>
  <si>
    <t>729093838</t>
  </si>
  <si>
    <t>713-3</t>
  </si>
  <si>
    <t xml:space="preserve">Podhled/strop </t>
  </si>
  <si>
    <t>236</t>
  </si>
  <si>
    <t>713111124</t>
  </si>
  <si>
    <t>Montáž tepelné izolace stropů rohožemi, pásy, dílci, deskami, bloky (izolační materiál ve specifikaci) rovných spodem nastřelením</t>
  </si>
  <si>
    <t>526373519</t>
  </si>
  <si>
    <t>https://podminky.urs.cz/item/CS_URS_2024_02/713111124</t>
  </si>
  <si>
    <t>237</t>
  </si>
  <si>
    <t>28376532</t>
  </si>
  <si>
    <t>deska izolační PIR s oboustrannou kompozitní fólií s hliníkovou vložkou pro šikmé střechy λ=0,022 tl 100mm</t>
  </si>
  <si>
    <t>-10932585</t>
  </si>
  <si>
    <t>238</t>
  </si>
  <si>
    <t>713111121</t>
  </si>
  <si>
    <t>Montáž tepelné izolace stropů rohožemi, pásy, dílci, deskami, bloky (izolační materiál ve specifikaci) rovných spodem s uchycením (drátem, páskou apod.)</t>
  </si>
  <si>
    <t>1540343651</t>
  </si>
  <si>
    <t>https://podminky.urs.cz/item/CS_URS_2024_02/713111121</t>
  </si>
  <si>
    <t>239</t>
  </si>
  <si>
    <t>63152106</t>
  </si>
  <si>
    <t>pás tepelně izolační univerzální λ=0,032-0,033 tl 180mm</t>
  </si>
  <si>
    <t>-1743946393</t>
  </si>
  <si>
    <t>240</t>
  </si>
  <si>
    <t>713131243</t>
  </si>
  <si>
    <t>Montáž tepelné izolace stěn rohožemi, pásy, deskami, dílci, bloky (izolační materiál ve specifikaci) lepením celoplošně s mechanickým kotvením, tloušťky izolace přes 140 do 200 mm</t>
  </si>
  <si>
    <t>-1795348910</t>
  </si>
  <si>
    <t>https://podminky.urs.cz/item/CS_URS_2024_02/713131243</t>
  </si>
  <si>
    <t>241</t>
  </si>
  <si>
    <t>-1201074818</t>
  </si>
  <si>
    <t>713-6</t>
  </si>
  <si>
    <t>Boky vikýřů</t>
  </si>
  <si>
    <t>242</t>
  </si>
  <si>
    <t>713131151.1</t>
  </si>
  <si>
    <t>Montáž tepelné izolace stěn rohožemi, pásy, deskami, dílci, bloky (izolační materiál ve specifikaci) vložením jednovrstvě</t>
  </si>
  <si>
    <t>-1079279468</t>
  </si>
  <si>
    <t>https://podminky.urs.cz/item/CS_URS_2024_02/713131151.1</t>
  </si>
  <si>
    <t>243</t>
  </si>
  <si>
    <t>63152358</t>
  </si>
  <si>
    <t>deska tepelně izolační minerální vkládaná do roštů nebo kazet provětrávaných kcí λ=0,035 tl 160mm</t>
  </si>
  <si>
    <t>513699997</t>
  </si>
  <si>
    <t>761</t>
  </si>
  <si>
    <t>Konstrukce prosvětlovací</t>
  </si>
  <si>
    <t>244</t>
  </si>
  <si>
    <t>761111113</t>
  </si>
  <si>
    <t>Stěny a příčky ze skleněných tvárnic zděné rozměr 190 x 190 x 80 mm bezbarvé lesklé dezén vlna</t>
  </si>
  <si>
    <t>1181056687</t>
  </si>
  <si>
    <t>https://podminky.urs.cz/item/CS_URS_2024_02/761111113</t>
  </si>
  <si>
    <t>245</t>
  </si>
  <si>
    <t>761113113</t>
  </si>
  <si>
    <t>Stěny a příčky ze skleněných tvárnic zděné roh svislý rozměr 190 x 132 x 80 mm bezbarvý lesklý dezén vlna</t>
  </si>
  <si>
    <t>-1762488737</t>
  </si>
  <si>
    <t>https://podminky.urs.cz/item/CS_URS_2024_02/761113113</t>
  </si>
  <si>
    <t>246</t>
  </si>
  <si>
    <t>998761102</t>
  </si>
  <si>
    <t>Přesun hmot pro konstrukce prosvětlovací stanovený z hmotnosti přesunovaného materiálu vodorovná dopravní vzdálenost do 50 m základní v objektech výšky přes 6 do 12 m</t>
  </si>
  <si>
    <t>-720511907</t>
  </si>
  <si>
    <t>https://podminky.urs.cz/item/CS_URS_2024_02/998761102</t>
  </si>
  <si>
    <t>762</t>
  </si>
  <si>
    <t>Konstrukce tesařské</t>
  </si>
  <si>
    <t>247</t>
  </si>
  <si>
    <t>762361311</t>
  </si>
  <si>
    <t>Konstrukční vrstva pod klempířské prvky pro oplechování horních ploch zdí a nadezdívek (atik) z desek dřevoštěpkových šroubovaných do podkladu, tloušťky desky 18 mm</t>
  </si>
  <si>
    <t>229696789</t>
  </si>
  <si>
    <t>https://podminky.urs.cz/item/CS_URS_2024_02/762361311</t>
  </si>
  <si>
    <t>248</t>
  </si>
  <si>
    <t>998762102</t>
  </si>
  <si>
    <t>Přesun hmot pro konstrukce tesařské stanovený z hmotnosti přesunovaného materiálu vodorovná dopravní vzdálenost do 50 m základní v objektech výšky přes 6 do 12 m</t>
  </si>
  <si>
    <t>-96140208</t>
  </si>
  <si>
    <t>https://podminky.urs.cz/item/CS_URS_2024_02/998762102</t>
  </si>
  <si>
    <t>762-1</t>
  </si>
  <si>
    <t>Krov</t>
  </si>
  <si>
    <t>249</t>
  </si>
  <si>
    <t>762082120</t>
  </si>
  <si>
    <t>Profilování zhlaví trámů a ozdobných konců jednoduché seříznutí jedním řezem, plochy do 160 cm2</t>
  </si>
  <si>
    <t>831068063</t>
  </si>
  <si>
    <t>https://podminky.urs.cz/item/CS_URS_2024_02/762082120</t>
  </si>
  <si>
    <t>250</t>
  </si>
  <si>
    <t>762082220</t>
  </si>
  <si>
    <t>Profilování zhlaví trámů a ozdobných konců jednoduché seříznutí dvěma řezy, plochy do 160 cm2</t>
  </si>
  <si>
    <t>-2107191644</t>
  </si>
  <si>
    <t>https://podminky.urs.cz/item/CS_URS_2024_02/762082220</t>
  </si>
  <si>
    <t>251</t>
  </si>
  <si>
    <t>762085112</t>
  </si>
  <si>
    <t>Montáž ocelových spojovacích prostředků (materiál ve specifikaci) svorníků nebo šroubů délky přes 150 do 300 mm</t>
  </si>
  <si>
    <t>1423496326</t>
  </si>
  <si>
    <t>https://podminky.urs.cz/item/CS_URS_2024_02/762085112</t>
  </si>
  <si>
    <t>252</t>
  </si>
  <si>
    <t>31197003</t>
  </si>
  <si>
    <t>tyč závitová Pz 4.6 M10</t>
  </si>
  <si>
    <t>388374928</t>
  </si>
  <si>
    <t>253</t>
  </si>
  <si>
    <t>31111005</t>
  </si>
  <si>
    <t>matice přesná šestihranná Pz DIN 934-8 M10</t>
  </si>
  <si>
    <t>100 kus</t>
  </si>
  <si>
    <t>-349333542</t>
  </si>
  <si>
    <t>254</t>
  </si>
  <si>
    <t>31120005</t>
  </si>
  <si>
    <t>podložka DIN 125-A ZB D 10mm</t>
  </si>
  <si>
    <t>1782309107</t>
  </si>
  <si>
    <t>255</t>
  </si>
  <si>
    <t>762332131</t>
  </si>
  <si>
    <t>Montáž vázaných konstrukcí krovů střech pultových, sedlových, valbových, stanových čtvercového nebo obdélníkového půdorysu z řeziva hraněného pomocí tesařských spojů průřezové plochy přes 50 do 120 cm2</t>
  </si>
  <si>
    <t>437358042</t>
  </si>
  <si>
    <t>https://podminky.urs.cz/item/CS_URS_2024_02/762332131</t>
  </si>
  <si>
    <t>256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</si>
  <si>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</si>
  <si>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</si>
  <si>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956874332</t>
  </si>
  <si>
    <t>https://podminky.urs.cz/item/CS_URS_2024_02/762332132</t>
  </si>
  <si>
    <t>257</t>
  </si>
  <si>
    <t>60512130</t>
  </si>
  <si>
    <t>hranol stavební řezivo průřezu do 224cm2 do dl 6m</t>
  </si>
  <si>
    <t>646111838</t>
  </si>
  <si>
    <t>258</t>
  </si>
  <si>
    <t>60512125</t>
  </si>
  <si>
    <t>hranol stavební řezivo průřezu do 120cm2 do dl 6m</t>
  </si>
  <si>
    <t>443545924</t>
  </si>
  <si>
    <t>259</t>
  </si>
  <si>
    <t>762395000</t>
  </si>
  <si>
    <t>Spojovací prostředky krovů, bednění a laťování, nadstřešních konstrukcí svorníky, prkna, hřebíky, pásová ocel, vruty</t>
  </si>
  <si>
    <t>1455110843</t>
  </si>
  <si>
    <t>https://podminky.urs.cz/item/CS_URS_2024_02/762395000</t>
  </si>
  <si>
    <t>260</t>
  </si>
  <si>
    <t>762083111</t>
  </si>
  <si>
    <t>Impregnace řeziva máčením proti dřevokaznému hmyzu a houbám, třída ohrožení 1 a 2 (dřevo v interiéru)</t>
  </si>
  <si>
    <t>-1636399292</t>
  </si>
  <si>
    <t>https://podminky.urs.cz/item/CS_URS_2024_02/762083111</t>
  </si>
  <si>
    <t>261</t>
  </si>
  <si>
    <t>786272687</t>
  </si>
  <si>
    <t>762-2</t>
  </si>
  <si>
    <t>Latě a bednění</t>
  </si>
  <si>
    <t>262</t>
  </si>
  <si>
    <t>762341275</t>
  </si>
  <si>
    <t>Montáž bednění střech rovných a šikmých sklonu do 60° s vyřezáním otvorů z desek dřevotřískových nebo dřevoštěpkových na pero a drážku</t>
  </si>
  <si>
    <t>-711164916</t>
  </si>
  <si>
    <t>https://podminky.urs.cz/item/CS_URS_2024_02/762341275</t>
  </si>
  <si>
    <t>263</t>
  </si>
  <si>
    <t>60726278</t>
  </si>
  <si>
    <t>deska dřevoštěpková OSB 3 P+D nebroušená tl 22mm</t>
  </si>
  <si>
    <t>1899960228</t>
  </si>
  <si>
    <t>264</t>
  </si>
  <si>
    <t>762431024</t>
  </si>
  <si>
    <t>Obložení stěn z dřevoštěpkových desek OSB přibíjených na pero a drážku nebroušených, tloušťky desky 18 mm</t>
  </si>
  <si>
    <t>943929622</t>
  </si>
  <si>
    <t>https://podminky.urs.cz/item/CS_URS_2024_02/762431024</t>
  </si>
  <si>
    <t>265</t>
  </si>
  <si>
    <t>762342511</t>
  </si>
  <si>
    <t>Montáž laťování montáž kontralatí na podklad bez tepelné izolace</t>
  </si>
  <si>
    <t>-628464021</t>
  </si>
  <si>
    <t>https://podminky.urs.cz/item/CS_URS_2024_02/762342511</t>
  </si>
  <si>
    <t>266</t>
  </si>
  <si>
    <t>60514114</t>
  </si>
  <si>
    <t>řezivo jehličnaté lať impregnovaná dl 4 m</t>
  </si>
  <si>
    <t>-1933326159</t>
  </si>
  <si>
    <t xml:space="preserve">Poznámka k položce:_x000d_
lať 40/60_x000d_
</t>
  </si>
  <si>
    <t>267</t>
  </si>
  <si>
    <t>-449167068</t>
  </si>
  <si>
    <t>763</t>
  </si>
  <si>
    <t>Konstrukce suché výstavby</t>
  </si>
  <si>
    <t>268</t>
  </si>
  <si>
    <t>763164716</t>
  </si>
  <si>
    <t>Obklad konstrukcí sádrokartonovými deskami včetně ochranných úhelníků uzavřeného tvaru rozvinuté šíře do 0,8 m, opláštěný deskou protipožární DF, tl. 15 mm</t>
  </si>
  <si>
    <t>-1285025968</t>
  </si>
  <si>
    <t>https://podminky.urs.cz/item/CS_URS_2024_02/763164716</t>
  </si>
  <si>
    <t>269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</si>
  <si>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</si>
  <si>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</si>
  <si>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-2054814153</t>
  </si>
  <si>
    <t>https://podminky.urs.cz/item/CS_URS_2024_02/998763302</t>
  </si>
  <si>
    <t>763-1</t>
  </si>
  <si>
    <t>Podhledy</t>
  </si>
  <si>
    <t>270</t>
  </si>
  <si>
    <t>763161510</t>
  </si>
  <si>
    <t>Podkroví ze sádrokartonových desek dvouvrstvá spodní konstrukce z ocelových profilů CD, UD na krokvových nástavcích jednoduše opláštěných deskou standardní A, tl. 12,5 mm, bez TI</t>
  </si>
  <si>
    <t>-456340482</t>
  </si>
  <si>
    <t>https://podminky.urs.cz/item/CS_URS_2024_02/763161510</t>
  </si>
  <si>
    <t>271</t>
  </si>
  <si>
    <t>763161529</t>
  </si>
  <si>
    <t>Podkroví ze sádrokartonových desek dvouvrstvá spodní konstrukce z ocelových profilů CD, UD na krokvových nástavcích jednoduše opláštěných deskou impregnovanými H2, tl. 12,5 mm, bez TI</t>
  </si>
  <si>
    <t>1211406912</t>
  </si>
  <si>
    <t>https://podminky.urs.cz/item/CS_URS_2024_02/763161529</t>
  </si>
  <si>
    <t>272</t>
  </si>
  <si>
    <t>763131411</t>
  </si>
  <si>
    <t>Podhled ze sádrokartonových desek dvouvrstvá zavěšená spodní konstrukce z ocelových profilů CD, UD jednoduše opláštěná deskou standardní A, tl. 12,5 mm, bez izolace</t>
  </si>
  <si>
    <t>-1525475345</t>
  </si>
  <si>
    <t>https://podminky.urs.cz/item/CS_URS_2024_02/763131411</t>
  </si>
  <si>
    <t>273</t>
  </si>
  <si>
    <t>763131451</t>
  </si>
  <si>
    <t>Podhled ze sádrokartonových desek dvouvrstvá zavěšená spodní konstrukce z ocelových profilů CD, UD jednoduše opláštěná deskou impregnovanou H2, tl. 12,5 mm, bez izolace</t>
  </si>
  <si>
    <t>192715541</t>
  </si>
  <si>
    <t>https://podminky.urs.cz/item/CS_URS_2024_02/763131451</t>
  </si>
  <si>
    <t>274</t>
  </si>
  <si>
    <t>763131714</t>
  </si>
  <si>
    <t>Podhled ze sádrokartonových desek ostatní práce a konstrukce na podhledech ze sádrokartonových desek základní penetrační nátěr</t>
  </si>
  <si>
    <t>-955304104</t>
  </si>
  <si>
    <t>https://podminky.urs.cz/item/CS_URS_2024_02/763131714</t>
  </si>
  <si>
    <t>275</t>
  </si>
  <si>
    <t>763131721</t>
  </si>
  <si>
    <t>Podhled ze sádrokartonových desek ostatní práce a konstrukce na podhledech ze sádrokartonových desek skokové změny výšky podhledu do 0,5 m</t>
  </si>
  <si>
    <t>-1284332210</t>
  </si>
  <si>
    <t>https://podminky.urs.cz/item/CS_URS_2024_02/763131721</t>
  </si>
  <si>
    <t>276</t>
  </si>
  <si>
    <t>763131761</t>
  </si>
  <si>
    <t>Podhled ze sádrokartonových desek Příplatek k cenám za plochu do 3 m2 jednotlivě</t>
  </si>
  <si>
    <t>-341749696</t>
  </si>
  <si>
    <t>https://podminky.urs.cz/item/CS_URS_2024_02/763131761</t>
  </si>
  <si>
    <t>277</t>
  </si>
  <si>
    <t>763182411</t>
  </si>
  <si>
    <t>Výplně otvorů konstrukcí ze sádrokartonových desek opláštění obvodu (špalety) střešního okna z desek včetně Al rohu hloubky do 0,5 m</t>
  </si>
  <si>
    <t>2034190908</t>
  </si>
  <si>
    <t>https://podminky.urs.cz/item/CS_URS_2024_02/763182411</t>
  </si>
  <si>
    <t>763-4</t>
  </si>
  <si>
    <t>Parozábrana</t>
  </si>
  <si>
    <t>278</t>
  </si>
  <si>
    <t>713_vlastní_01</t>
  </si>
  <si>
    <t>Prolepení parozábrany ke konstrukci (na omítku), vč. penetrace, páska ve specifikaci</t>
  </si>
  <si>
    <t>bm</t>
  </si>
  <si>
    <t>1364217984</t>
  </si>
  <si>
    <t>279</t>
  </si>
  <si>
    <t>63150820</t>
  </si>
  <si>
    <t>páska lepicí š 6 cm pro vzduchotěsné spoje parozábran</t>
  </si>
  <si>
    <t>-2124859822</t>
  </si>
  <si>
    <t>280</t>
  </si>
  <si>
    <t>763131751</t>
  </si>
  <si>
    <t>Podhled ze sádrokartonových desek ostatní práce a konstrukce na podhledech ze sádrokartonových desek montáž parotěsné zábrany</t>
  </si>
  <si>
    <t>-1074393828</t>
  </si>
  <si>
    <t>https://podminky.urs.cz/item/CS_URS_2024_02/763131751</t>
  </si>
  <si>
    <t>281</t>
  </si>
  <si>
    <t>28329233</t>
  </si>
  <si>
    <t>fólie univerzální pro parotěsnou vrstvu s proměnlivou difúzní tloušťkou a UV stabilizací</t>
  </si>
  <si>
    <t>531644515</t>
  </si>
  <si>
    <t>282</t>
  </si>
  <si>
    <t>613440259</t>
  </si>
  <si>
    <t>Poznámka k položce:_x000d_
spotřeba cca 1,5 bm/m2 - spoje a řešení detailů</t>
  </si>
  <si>
    <t>283</t>
  </si>
  <si>
    <t>28329294</t>
  </si>
  <si>
    <t>páska pomocná akrylátová pro přichycení parozábrany k nosnému roštu š 12mm</t>
  </si>
  <si>
    <t>1413639358</t>
  </si>
  <si>
    <t>764</t>
  </si>
  <si>
    <t>Konstrukce klempířské</t>
  </si>
  <si>
    <t>284</t>
  </si>
  <si>
    <t>998764102</t>
  </si>
  <si>
    <t>Přesun hmot pro konstrukce klempířské stanovený z hmotnosti přesunovaného materiálu vodorovná dopravní vzdálenost do 50 m základní v objektech výšky přes 6 do 12 m</t>
  </si>
  <si>
    <t>2099261021</t>
  </si>
  <si>
    <t>https://podminky.urs.cz/item/CS_URS_2024_02/998764102</t>
  </si>
  <si>
    <t>764-1</t>
  </si>
  <si>
    <t>Krytina</t>
  </si>
  <si>
    <t>285</t>
  </si>
  <si>
    <t>764111671</t>
  </si>
  <si>
    <t>Krytina ze svitků, ze šablon nebo taškových tabulí z pozinkovaného plechu s povrchovou úpravou s úpravou u okapů, prostupů a výčnělků desek železobetonových (vstupní stříška)</t>
  </si>
  <si>
    <t>1241651509</t>
  </si>
  <si>
    <t>https://podminky.urs.cz/item/CS_URS_2024_02/764111671</t>
  </si>
  <si>
    <t>286</t>
  </si>
  <si>
    <t>764111643</t>
  </si>
  <si>
    <t>Krytina ze svitků, ze šablon nebo taškových tabulí z pozinkovaného plechu s povrchovou úpravou s úpravou u okapů, prostupů a výčnělků střechy rovné drážkováním ze svitků do rš 670 mm, sklon střechy přes 30 do 60°</t>
  </si>
  <si>
    <t>1502479410</t>
  </si>
  <si>
    <t>https://podminky.urs.cz/item/CS_URS_2024_02/764111643</t>
  </si>
  <si>
    <t>287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</si>
  <si>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</si>
  <si>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</si>
  <si>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1637137930</t>
  </si>
  <si>
    <t>https://podminky.urs.cz/item/CS_URS_2024_02/764111641</t>
  </si>
  <si>
    <t>288</t>
  </si>
  <si>
    <t>764211616</t>
  </si>
  <si>
    <t>Oplechování střešních prvků z pozinkovaného plechu s povrchovou úpravou hřebene větraného s použitím hřebenového plechu s těsněním a perforovaným plechem rš 500 mm</t>
  </si>
  <si>
    <t>-1231436131</t>
  </si>
  <si>
    <t>https://podminky.urs.cz/item/CS_URS_2024_02/764211616</t>
  </si>
  <si>
    <t>289</t>
  </si>
  <si>
    <t>764212634</t>
  </si>
  <si>
    <t>Oplechování střešních prvků z pozinkovaného plechu s povrchovou úpravou štítu závětrnou lištou rš 330 mm</t>
  </si>
  <si>
    <t>-2067074991</t>
  </si>
  <si>
    <t>https://podminky.urs.cz/item/CS_URS_2024_02/764212634</t>
  </si>
  <si>
    <t>290</t>
  </si>
  <si>
    <t>764212663</t>
  </si>
  <si>
    <t>Oplechování střešních prvků z pozinkovaného plechu s povrchovou úpravou okapu střechy rovné okapovým plechem rš 250 mm</t>
  </si>
  <si>
    <t>1238544156</t>
  </si>
  <si>
    <t>https://podminky.urs.cz/item/CS_URS_2024_02/764212663</t>
  </si>
  <si>
    <t>291</t>
  </si>
  <si>
    <t>764212606</t>
  </si>
  <si>
    <t>Oplechování střešních prvků z pozinkovaného plechu s povrchovou úpravou úžlabí rš 500 mm</t>
  </si>
  <si>
    <t>1400653869</t>
  </si>
  <si>
    <t>https://podminky.urs.cz/item/CS_URS_2024_02/764212606</t>
  </si>
  <si>
    <t>292</t>
  </si>
  <si>
    <t>764002414</t>
  </si>
  <si>
    <t>Montáž strukturované oddělovací rohože jakékoli rš</t>
  </si>
  <si>
    <t>1465021078</t>
  </si>
  <si>
    <t>https://podminky.urs.cz/item/CS_URS_2024_02/764002414</t>
  </si>
  <si>
    <t>293</t>
  </si>
  <si>
    <t>69331041</t>
  </si>
  <si>
    <t>rohož drenážní PE nelaminovaná 400g/m2</t>
  </si>
  <si>
    <t>-1482447228</t>
  </si>
  <si>
    <t>294</t>
  </si>
  <si>
    <t>764315403</t>
  </si>
  <si>
    <t>Lemování trub, konzol, držáků a ostatních kusových prvků z pozinkovaného plechu střech s krytinou prejzovou nebo vlnitou, průměr přes 100 do 150 mm</t>
  </si>
  <si>
    <t>-772886463</t>
  </si>
  <si>
    <t>https://podminky.urs.cz/item/CS_URS_2024_02/764315403</t>
  </si>
  <si>
    <t>764-2</t>
  </si>
  <si>
    <t>Ostatní klemp. prvky</t>
  </si>
  <si>
    <t>295</t>
  </si>
  <si>
    <t>764212432</t>
  </si>
  <si>
    <t>Oplechování střešních prvků z pozinkovaného plechu okapu okapovým plechem střechy rovné rš 200 mm</t>
  </si>
  <si>
    <t>-1813373375</t>
  </si>
  <si>
    <t>https://podminky.urs.cz/item/CS_URS_2024_02/764212432</t>
  </si>
  <si>
    <t>296</t>
  </si>
  <si>
    <t>764217606</t>
  </si>
  <si>
    <t>Oplechování parapetů z pozinkovaného plechu s povrchovou úpravou oblých nebo ze segmentů, včetně rohů mechanicky kotvené rš 500 mm</t>
  </si>
  <si>
    <t>-1797313816</t>
  </si>
  <si>
    <t>https://podminky.urs.cz/item/CS_URS_2024_02/764217606</t>
  </si>
  <si>
    <t>297</t>
  </si>
  <si>
    <t>764216644</t>
  </si>
  <si>
    <t>Oplechování parapetů z pozinkovaného plechu s povrchovou úpravou rovných celoplošně lepené, bez rohů rš 275 mm</t>
  </si>
  <si>
    <t>-656702274</t>
  </si>
  <si>
    <t>https://podminky.urs.cz/item/CS_URS_2024_02/764216644</t>
  </si>
  <si>
    <t>298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</si>
  <si>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</si>
  <si>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</si>
  <si>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2028369298</t>
  </si>
  <si>
    <t>https://podminky.urs.cz/item/CS_URS_2024_02/764216665</t>
  </si>
  <si>
    <t>299</t>
  </si>
  <si>
    <t>764218605</t>
  </si>
  <si>
    <t>Oplechování říms a ozdobných prvků z pozinkovaného plechu s povrchovou úpravou rovných, bez rohů mechanicky kotvené rš 400 mm</t>
  </si>
  <si>
    <t>1068123101</t>
  </si>
  <si>
    <t>https://podminky.urs.cz/item/CS_URS_2024_02/764218605</t>
  </si>
  <si>
    <t>300</t>
  </si>
  <si>
    <t>764218645</t>
  </si>
  <si>
    <t>Oplechování říms a ozdobných prvků z pozinkovaného plechu s povrchovou úpravou rovných, bez rohů Příplatek k cenám za zvýšenou pracnost při provedení rohu nebo koutu rovné římsy do rš 400 mm</t>
  </si>
  <si>
    <t>424783983</t>
  </si>
  <si>
    <t>https://podminky.urs.cz/item/CS_URS_2024_02/764218645</t>
  </si>
  <si>
    <t>764-3</t>
  </si>
  <si>
    <t>Okap</t>
  </si>
  <si>
    <t>301</t>
  </si>
  <si>
    <t>764511602</t>
  </si>
  <si>
    <t>Žlab podokapní z pozinkovaného plechu s povrchovou úpravou včetně háků a čel půlkruhový rš 330 mm</t>
  </si>
  <si>
    <t>-573168149</t>
  </si>
  <si>
    <t>https://podminky.urs.cz/item/CS_URS_2024_02/764511602</t>
  </si>
  <si>
    <t>302</t>
  </si>
  <si>
    <t>764511642</t>
  </si>
  <si>
    <t>Žlab podokapní z pozinkovaného plechu s povrchovou úpravou kotlík oválný (trychtýřový), rš žlabu/průměr svodu 330/100 mm</t>
  </si>
  <si>
    <t>228057369</t>
  </si>
  <si>
    <t>https://podminky.urs.cz/item/CS_URS_2024_02/764511642</t>
  </si>
  <si>
    <t>303</t>
  </si>
  <si>
    <t>764518622</t>
  </si>
  <si>
    <t>Svod z pozinkovaného plechu s upraveným povrchem včetně objímek, kolen a odskoků kruhový, průměru 100 mm</t>
  </si>
  <si>
    <t>-1241229357</t>
  </si>
  <si>
    <t>https://podminky.urs.cz/item/CS_URS_2024_02/764518622</t>
  </si>
  <si>
    <t>765</t>
  </si>
  <si>
    <t>Krytina skládaná</t>
  </si>
  <si>
    <t>304</t>
  </si>
  <si>
    <t>998765102</t>
  </si>
  <si>
    <t>Přesun hmot pro krytiny skládané stanovený z hmotnosti přesunovaného materiálu vodorovná dopravní vzdálenost do 50 m základní na objektech výšky přes 6 do 12 m</t>
  </si>
  <si>
    <t>-336314768</t>
  </si>
  <si>
    <t>https://podminky.urs.cz/item/CS_URS_2024_02/998765102</t>
  </si>
  <si>
    <t>765-1</t>
  </si>
  <si>
    <t>DHV</t>
  </si>
  <si>
    <t>305</t>
  </si>
  <si>
    <t>764212662</t>
  </si>
  <si>
    <t>Oplechování střešních prvků z pozinkovaného plechu s povrchovou úpravou okapu střechy rovné okapovým plechem rš 200 mm</t>
  </si>
  <si>
    <t>1189565842</t>
  </si>
  <si>
    <t>https://podminky.urs.cz/item/CS_URS_2024_02/764212662</t>
  </si>
  <si>
    <t>306</t>
  </si>
  <si>
    <t>765191023</t>
  </si>
  <si>
    <t>Montáž pojistné hydroizolační nebo parotěsné fólie kladené ve sklonu přes 20° s lepenými přesahy na bednění nebo tepelnou izolaci</t>
  </si>
  <si>
    <t>983232948</t>
  </si>
  <si>
    <t>https://podminky.urs.cz/item/CS_URS_2024_02/765191023</t>
  </si>
  <si>
    <t>307</t>
  </si>
  <si>
    <t>765191001</t>
  </si>
  <si>
    <t>Montáž pojistné hydroizolační nebo parotěsné fólie kladené ve sklonu do 20° lepením (vodotěsné podstřeší) na bednění nebo tepelnou izolaci</t>
  </si>
  <si>
    <t>1981797649</t>
  </si>
  <si>
    <t>https://podminky.urs.cz/item/CS_URS_2024_02/765191001</t>
  </si>
  <si>
    <t>308</t>
  </si>
  <si>
    <t>765191051</t>
  </si>
  <si>
    <t>Montáž pojistné hydroizolační nebo parotěsné fólie hřebene nebo nároží, střechy větrané</t>
  </si>
  <si>
    <t>-694624029</t>
  </si>
  <si>
    <t>https://podminky.urs.cz/item/CS_URS_2024_02/765191051</t>
  </si>
  <si>
    <t>309</t>
  </si>
  <si>
    <t>765191071</t>
  </si>
  <si>
    <t>Montáž pojistné hydroizolační nebo parotěsné fólie okapu přesahem na okapnici</t>
  </si>
  <si>
    <t>1908309422</t>
  </si>
  <si>
    <t>https://podminky.urs.cz/item/CS_URS_2024_02/765191071</t>
  </si>
  <si>
    <t>310</t>
  </si>
  <si>
    <t>63150819</t>
  </si>
  <si>
    <t>fólie kontaktní difuzně propustná pro doplňkovou hydroizolační vrstvu, jednovrstvá mikrovláknitá s funkční vrstvou tl 0,220mm</t>
  </si>
  <si>
    <t>454637020</t>
  </si>
  <si>
    <t>766</t>
  </si>
  <si>
    <t>Konstrukce truhlářské</t>
  </si>
  <si>
    <t>483</t>
  </si>
  <si>
    <t>parapet</t>
  </si>
  <si>
    <t>D+M parapetní deska z umělého kamene tl. 20 mm dle specifikace PD</t>
  </si>
  <si>
    <t xml:space="preserve">bm </t>
  </si>
  <si>
    <t>820290021</t>
  </si>
  <si>
    <t>314</t>
  </si>
  <si>
    <t>998766102</t>
  </si>
  <si>
    <t>Přesun hmot pro konstrukce truhlářské stanovený z hmotnosti přesunovaného materiálu vodorovná dopravní vzdálenost do 50 m základní v objektech výšky přes 6 do 12 m</t>
  </si>
  <si>
    <t>-961433125</t>
  </si>
  <si>
    <t>https://podminky.urs.cz/item/CS_URS_2024_02/998766102</t>
  </si>
  <si>
    <t>766-4</t>
  </si>
  <si>
    <t>Střešní okna</t>
  </si>
  <si>
    <t>315</t>
  </si>
  <si>
    <t>766671005</t>
  </si>
  <si>
    <t>Montáž střešních oken dřevěných nebo plastových kyvných, výklopných/kyvných s okenním rámem a lemováním, s plisovaným límcem, s napojením na krytinu do krytiny ploché, rozměru 78 x 140 cm</t>
  </si>
  <si>
    <t>1520541319</t>
  </si>
  <si>
    <t>https://podminky.urs.cz/item/CS_URS_2024_02/766671005</t>
  </si>
  <si>
    <t>316</t>
  </si>
  <si>
    <t>61124778</t>
  </si>
  <si>
    <t>okno střešní dřevěné kyvné, izolační trojsklo 66x140cm, Uw=1,1W/m2K Al oplechování</t>
  </si>
  <si>
    <t>-87118092</t>
  </si>
  <si>
    <t>317</t>
  </si>
  <si>
    <t>61124158</t>
  </si>
  <si>
    <t>lemování střešních oken na profilované krytiny 66x140cm</t>
  </si>
  <si>
    <t>1565477384</t>
  </si>
  <si>
    <t>318</t>
  </si>
  <si>
    <t>61124234R</t>
  </si>
  <si>
    <t>manžeta z parotěsné fólie pro střešní okno 66x140cm</t>
  </si>
  <si>
    <t>-1443996260</t>
  </si>
  <si>
    <t>319</t>
  </si>
  <si>
    <t>61124048</t>
  </si>
  <si>
    <t>zateplovací sada střešních oken rám 66x140cm</t>
  </si>
  <si>
    <t>sada</t>
  </si>
  <si>
    <t>1809907220</t>
  </si>
  <si>
    <t>320</t>
  </si>
  <si>
    <t>K006</t>
  </si>
  <si>
    <t>Montáž vnějšího stínění, střešní okna, motorové</t>
  </si>
  <si>
    <t>1124694714</t>
  </si>
  <si>
    <t>321</t>
  </si>
  <si>
    <t>61140703R</t>
  </si>
  <si>
    <t>roleta venkovní střešních oken rozměru 66/140 cm, motorový pohon vč. příslušenství</t>
  </si>
  <si>
    <t>1571349480</t>
  </si>
  <si>
    <t>766-1</t>
  </si>
  <si>
    <t>Výplně otvorů vnitřních</t>
  </si>
  <si>
    <t>322</t>
  </si>
  <si>
    <t>766660001</t>
  </si>
  <si>
    <t>Montáž dveřních křídel dřevěných nebo plastových otevíravých do ocelové zárubně povrchově upravených jednokřídlových, šířky do 800 mm</t>
  </si>
  <si>
    <t>1862532117</t>
  </si>
  <si>
    <t>https://podminky.urs.cz/item/CS_URS_2024_02/766660001</t>
  </si>
  <si>
    <t>323</t>
  </si>
  <si>
    <t>61161012</t>
  </si>
  <si>
    <t>dveře jednokřídlé dřevotřískové povrch lakovaný plné 600x1970-2100mm</t>
  </si>
  <si>
    <t>-741603447</t>
  </si>
  <si>
    <t>324</t>
  </si>
  <si>
    <t>61161013</t>
  </si>
  <si>
    <t>dveře jednokřídlé dřevotřískové povrch lakovaný plné 700x1970-2100mm</t>
  </si>
  <si>
    <t>1085269769</t>
  </si>
  <si>
    <t>325</t>
  </si>
  <si>
    <t>61161014</t>
  </si>
  <si>
    <t>dveře jednokřídlé dřevotřískové povrch lakovaný plné 800x1970-2100mm</t>
  </si>
  <si>
    <t>346406760</t>
  </si>
  <si>
    <t>326</t>
  </si>
  <si>
    <t>766660022</t>
  </si>
  <si>
    <t>Montáž dveřních křídel dřevěných nebo plastových otevíravých do ocelové zárubně protipožárních jednokřídlových, šířky přes 800 mm</t>
  </si>
  <si>
    <t>-1959290053</t>
  </si>
  <si>
    <t>https://podminky.urs.cz/item/CS_URS_2024_02/766660022</t>
  </si>
  <si>
    <t>327</t>
  </si>
  <si>
    <t>61165339</t>
  </si>
  <si>
    <t>dveře jednokřídlé dřevotřískové protipožární EI (EW) 30 D3 povrch lakovaný plné 800x1970-2100mm</t>
  </si>
  <si>
    <t>-393575575</t>
  </si>
  <si>
    <t>328</t>
  </si>
  <si>
    <t>61165340</t>
  </si>
  <si>
    <t>dveře jednokřídlé dřevotřískové protipožární EI (EW) 30 D3 povrch lakovaný plné 900x1970-2100mm</t>
  </si>
  <si>
    <t>-1691257783</t>
  </si>
  <si>
    <t>329</t>
  </si>
  <si>
    <t>61161028</t>
  </si>
  <si>
    <t>dveře jednokřídlé dřevotřískové protipožární EI (EW) 30 D3 povrch lakovaný plné 1000x1970-2100mm</t>
  </si>
  <si>
    <t>-1099485876</t>
  </si>
  <si>
    <t>330</t>
  </si>
  <si>
    <t>766660002</t>
  </si>
  <si>
    <t>Montáž dveřních křídel dřevěných nebo plastových otevíravých do ocelové zárubně povrchově upravených jednokřídlových, šířky přes 800 mm</t>
  </si>
  <si>
    <t>-384307863</t>
  </si>
  <si>
    <t>https://podminky.urs.cz/item/CS_URS_2024_02/766660002</t>
  </si>
  <si>
    <t>331</t>
  </si>
  <si>
    <t>61161015</t>
  </si>
  <si>
    <t>dveře jednokřídlé dřevotřískové povrch lakovaný plné 900x1970-2100mm</t>
  </si>
  <si>
    <t>1545209585</t>
  </si>
  <si>
    <t>332</t>
  </si>
  <si>
    <t>61161016</t>
  </si>
  <si>
    <t>dveře jednokřídlé dřevotřískové povrch lakovaný plné 1000x1970-2100mm</t>
  </si>
  <si>
    <t>-2111858526</t>
  </si>
  <si>
    <t>333</t>
  </si>
  <si>
    <t>61161017</t>
  </si>
  <si>
    <t>dveře jednokřídlé dřevotřískové povrch lakovaný plné 1100x1970-2100mm</t>
  </si>
  <si>
    <t>861083946</t>
  </si>
  <si>
    <t>334</t>
  </si>
  <si>
    <t>766660031</t>
  </si>
  <si>
    <t>Montáž dveřních křídel dřevěných nebo plastových otevíravých do ocelové zárubně protipožárních dvoukřídlových jakékoliv šířky</t>
  </si>
  <si>
    <t>611693469</t>
  </si>
  <si>
    <t>https://podminky.urs.cz/item/CS_URS_2024_02/766660031</t>
  </si>
  <si>
    <t>335</t>
  </si>
  <si>
    <t>61161056</t>
  </si>
  <si>
    <t>dveře dvoukřídlé dřevotřískové protipožární EI (EW) 30 D3 povrch lakovaný plné 1600x1970-2100mm</t>
  </si>
  <si>
    <t>-179336272</t>
  </si>
  <si>
    <t>336</t>
  </si>
  <si>
    <t>61161058</t>
  </si>
  <si>
    <t>dveře dvoukřídlé dřevotřískové protipožární EI (EW) 30 D3 povrch lakovaný plné 1800x1970-2100mm</t>
  </si>
  <si>
    <t>461144581</t>
  </si>
  <si>
    <t>337</t>
  </si>
  <si>
    <t>766660311</t>
  </si>
  <si>
    <t>Montáž dveřních křídel dřevěných nebo plastových posuvných dveří do pouzdra s jednou kapsou jednokřídlových, průchozí šířky do 800 mm</t>
  </si>
  <si>
    <t>859547616</t>
  </si>
  <si>
    <t>https://podminky.urs.cz/item/CS_URS_2024_02/766660311</t>
  </si>
  <si>
    <t>338</t>
  </si>
  <si>
    <t>-437842575</t>
  </si>
  <si>
    <t>339</t>
  </si>
  <si>
    <t>-1394902415</t>
  </si>
  <si>
    <t>340</t>
  </si>
  <si>
    <t>K022</t>
  </si>
  <si>
    <t>D+M nadsvětlík pro dveře do š 1000 mm</t>
  </si>
  <si>
    <t>1021877516</t>
  </si>
  <si>
    <t>341</t>
  </si>
  <si>
    <t>766660717</t>
  </si>
  <si>
    <t>Montáž dveřních doplňků samozavírače na zárubeň ocelovou</t>
  </si>
  <si>
    <t>1593599623</t>
  </si>
  <si>
    <t>https://podminky.urs.cz/item/CS_URS_2024_02/766660717</t>
  </si>
  <si>
    <t>342</t>
  </si>
  <si>
    <t>54917250</t>
  </si>
  <si>
    <t>samozavírač dveří hydraulický</t>
  </si>
  <si>
    <t>-223061271</t>
  </si>
  <si>
    <t>343</t>
  </si>
  <si>
    <t>766660726</t>
  </si>
  <si>
    <t>Montáž dveřních doplňků dveřního kování interiérového pákové zástrče</t>
  </si>
  <si>
    <t>86630060</t>
  </si>
  <si>
    <t>https://podminky.urs.cz/item/CS_URS_2024_02/766660726</t>
  </si>
  <si>
    <t>344</t>
  </si>
  <si>
    <t>54916340</t>
  </si>
  <si>
    <t>kování dveřní zástrč dveřová lakovaná 140/100mm</t>
  </si>
  <si>
    <t>-2125978220</t>
  </si>
  <si>
    <t>345</t>
  </si>
  <si>
    <t>766660731</t>
  </si>
  <si>
    <t>Montáž dveřních doplňků dveřního kování bezpečnostního zámku</t>
  </si>
  <si>
    <t>465412204</t>
  </si>
  <si>
    <t>https://podminky.urs.cz/item/CS_URS_2024_02/766660731</t>
  </si>
  <si>
    <t>346</t>
  </si>
  <si>
    <t>54924010</t>
  </si>
  <si>
    <t>zámek zadlabací protipožární rozteč 90x55,5mm</t>
  </si>
  <si>
    <t>86457388</t>
  </si>
  <si>
    <t>347</t>
  </si>
  <si>
    <t>766660728</t>
  </si>
  <si>
    <t>Montáž dveřních doplňků dveřního kování interiérového zámku</t>
  </si>
  <si>
    <t>-685564469</t>
  </si>
  <si>
    <t>https://podminky.urs.cz/item/CS_URS_2024_02/766660728</t>
  </si>
  <si>
    <t>348</t>
  </si>
  <si>
    <t>54924004</t>
  </si>
  <si>
    <t>zámek zadlabací mezipokojový levý pro cylindrickou vložku rozteč 72x55mm</t>
  </si>
  <si>
    <t>-1597175388</t>
  </si>
  <si>
    <t>349</t>
  </si>
  <si>
    <t>766660733</t>
  </si>
  <si>
    <t>Montáž dveřních doplňků dveřního kování bezpečnostního štítku s klikou</t>
  </si>
  <si>
    <t>1083400855</t>
  </si>
  <si>
    <t>https://podminky.urs.cz/item/CS_URS_2024_02/766660733</t>
  </si>
  <si>
    <t>350</t>
  </si>
  <si>
    <t>54914130</t>
  </si>
  <si>
    <t>kování bezpečnostní madlo/klika RC2</t>
  </si>
  <si>
    <t>-564269511</t>
  </si>
  <si>
    <t>351</t>
  </si>
  <si>
    <t>766660729</t>
  </si>
  <si>
    <t>Montáž dveřních doplňků dveřního kování interiérového štítku s klikou</t>
  </si>
  <si>
    <t>-181648136</t>
  </si>
  <si>
    <t>https://podminky.urs.cz/item/CS_URS_2024_02/766660729</t>
  </si>
  <si>
    <t>352</t>
  </si>
  <si>
    <t>54914125</t>
  </si>
  <si>
    <t xml:space="preserve">kování rozetové spodní pro cylindrickou vložku  dle specifikace PD</t>
  </si>
  <si>
    <t>1960620449</t>
  </si>
  <si>
    <t>484</t>
  </si>
  <si>
    <t>54914123</t>
  </si>
  <si>
    <t>kování rozetové klika/klika dle specifkace PD</t>
  </si>
  <si>
    <t>-1928164288</t>
  </si>
  <si>
    <t>353</t>
  </si>
  <si>
    <t>54914137</t>
  </si>
  <si>
    <t xml:space="preserve">kování k posuvným dveřím mušle  dle specifikace PD</t>
  </si>
  <si>
    <t>456505580</t>
  </si>
  <si>
    <t>354</t>
  </si>
  <si>
    <t>766660734</t>
  </si>
  <si>
    <t>Montáž dveřních doplňků dveřního kování bezpečnostního panikového kování</t>
  </si>
  <si>
    <t>588966249</t>
  </si>
  <si>
    <t>https://podminky.urs.cz/item/CS_URS_2024_02/766660734</t>
  </si>
  <si>
    <t>355</t>
  </si>
  <si>
    <t>54914135</t>
  </si>
  <si>
    <t>kování panikové klika/klika</t>
  </si>
  <si>
    <t>-1968253139</t>
  </si>
  <si>
    <t>356</t>
  </si>
  <si>
    <t>766682111</t>
  </si>
  <si>
    <t>Montáž zárubní dřevěných nebo plastových obložkových, pro dveře jednokřídlové, tloušťky stěny do 170 mm</t>
  </si>
  <si>
    <t>598465531</t>
  </si>
  <si>
    <t>https://podminky.urs.cz/item/CS_URS_2024_02/766682111</t>
  </si>
  <si>
    <t>357</t>
  </si>
  <si>
    <t>61181101R</t>
  </si>
  <si>
    <t>zárubeň jednokřídlá obložková s lakovaná povrchem tl stěny 60-150mm rozměru 600-900/1970mm</t>
  </si>
  <si>
    <t>535870271</t>
  </si>
  <si>
    <t>358</t>
  </si>
  <si>
    <t>767640114</t>
  </si>
  <si>
    <t>Montáž dveří ocelových nebo hliníkových vchodových jednokřídlových s pevným bočním dílem a nadsvětlíkem</t>
  </si>
  <si>
    <t>605514308</t>
  </si>
  <si>
    <t>https://podminky.urs.cz/item/CS_URS_2024_02/767640114</t>
  </si>
  <si>
    <t>485</t>
  </si>
  <si>
    <t>766660431</t>
  </si>
  <si>
    <t>Montáž vchodových dveří včetně rámu do zdiva jednokřídlových s pevně zasklenými bočními díly</t>
  </si>
  <si>
    <t>-217470242</t>
  </si>
  <si>
    <t>https://podminky.urs.cz/item/CS_URS_2024_02/766660431</t>
  </si>
  <si>
    <t>486</t>
  </si>
  <si>
    <t>61173205R</t>
  </si>
  <si>
    <t>dveře dřevěné prosklené s bočními díly dle specifikace V01, V02</t>
  </si>
  <si>
    <t>-1412029070</t>
  </si>
  <si>
    <t>360</t>
  </si>
  <si>
    <t>766695212</t>
  </si>
  <si>
    <t>Montáž ostatních truhlářských konstrukcí prahů dveří jednokřídlových, šířky do 100 mm</t>
  </si>
  <si>
    <t>1932871143</t>
  </si>
  <si>
    <t>https://podminky.urs.cz/item/CS_URS_2024_02/766695212</t>
  </si>
  <si>
    <t>361</t>
  </si>
  <si>
    <t>61187136</t>
  </si>
  <si>
    <t>práh dveřní dřevěný dubový tl 20mm dl 720mm š 100mm</t>
  </si>
  <si>
    <t>737192876</t>
  </si>
  <si>
    <t>362</t>
  </si>
  <si>
    <t>61187156</t>
  </si>
  <si>
    <t>práh dveřní dřevěný dubový tl 20mm dl 820mm š 100mm</t>
  </si>
  <si>
    <t>-1541412497</t>
  </si>
  <si>
    <t>363</t>
  </si>
  <si>
    <t>61187176</t>
  </si>
  <si>
    <t>práh dveřní dřevěný dubový tl 20mm dl 920mm š 100mm</t>
  </si>
  <si>
    <t>-1077863123</t>
  </si>
  <si>
    <t>767</t>
  </si>
  <si>
    <t>Konstrukce zámečnické</t>
  </si>
  <si>
    <t>364</t>
  </si>
  <si>
    <t>767163121</t>
  </si>
  <si>
    <t>Montáž zábradlí přímého v interiéru v rovině (na rovné ploše) kotveného do betonu</t>
  </si>
  <si>
    <t>804624162</t>
  </si>
  <si>
    <t>https://podminky.urs.cz/item/CS_URS_2024_02/767163121</t>
  </si>
  <si>
    <t>365</t>
  </si>
  <si>
    <t>55342281</t>
  </si>
  <si>
    <t xml:space="preserve">zábradlí s prutovou výplní, horní kotvení, kulatý sloupek,  dle specifikace PD</t>
  </si>
  <si>
    <t>-2119542606</t>
  </si>
  <si>
    <t>366</t>
  </si>
  <si>
    <t>767165111</t>
  </si>
  <si>
    <t>Montáž zábradlí madel šroubováním</t>
  </si>
  <si>
    <t>-1707532360</t>
  </si>
  <si>
    <t>https://podminky.urs.cz/item/CS_URS_2024_02/767165111</t>
  </si>
  <si>
    <t>367</t>
  </si>
  <si>
    <t>54889030</t>
  </si>
  <si>
    <t xml:space="preserve">uchycení madla na zeď  dle specifikace PD</t>
  </si>
  <si>
    <t>-101965740</t>
  </si>
  <si>
    <t>368</t>
  </si>
  <si>
    <t>05217100R</t>
  </si>
  <si>
    <t xml:space="preserve">madlo  dle specifikace PD</t>
  </si>
  <si>
    <t>-519940402</t>
  </si>
  <si>
    <t>369</t>
  </si>
  <si>
    <t>767531121</t>
  </si>
  <si>
    <t>Montáž vstupních čisticích zón z rohoží osazení rámu mosazného nebo hliníkového zapuštěného z L profilů</t>
  </si>
  <si>
    <t>926608392</t>
  </si>
  <si>
    <t>https://podminky.urs.cz/item/CS_URS_2024_02/767531121</t>
  </si>
  <si>
    <t>370</t>
  </si>
  <si>
    <t>69752160</t>
  </si>
  <si>
    <t>rám pro zapuštění profil L-30/30 25/25 20/30 15/30-Al</t>
  </si>
  <si>
    <t>-1389308689</t>
  </si>
  <si>
    <t>371</t>
  </si>
  <si>
    <t>767531215</t>
  </si>
  <si>
    <t>Montáž vstupních čisticích zón z rohoží kovových nebo plastových plochy přes 2 m2</t>
  </si>
  <si>
    <t>1963924383</t>
  </si>
  <si>
    <t>https://podminky.urs.cz/item/CS_URS_2024_02/767531215</t>
  </si>
  <si>
    <t>372</t>
  </si>
  <si>
    <t>69752003</t>
  </si>
  <si>
    <t xml:space="preserve">rohož vstupní  dle specifikace PD</t>
  </si>
  <si>
    <t>-1990190970</t>
  </si>
  <si>
    <t>373</t>
  </si>
  <si>
    <t>998767102</t>
  </si>
  <si>
    <t>Přesun hmot pro zámečnické konstrukce stanovený z hmotnosti přesunovaného materiálu vodorovná dopravní vzdálenost do 50 m základní v objektech výšky přes 6 do 12 m</t>
  </si>
  <si>
    <t>864973101</t>
  </si>
  <si>
    <t>https://podminky.urs.cz/item/CS_URS_2024_02/998767102</t>
  </si>
  <si>
    <t>374</t>
  </si>
  <si>
    <t>K058</t>
  </si>
  <si>
    <t>Kovová písmena na fasádu dle specifikace pohledů, výška cca 0,7 m</t>
  </si>
  <si>
    <t xml:space="preserve">ks </t>
  </si>
  <si>
    <t>1777686518</t>
  </si>
  <si>
    <t>767-0</t>
  </si>
  <si>
    <t>dřevo-hliníkové otvorové výplně</t>
  </si>
  <si>
    <t>375</t>
  </si>
  <si>
    <t>767620352</t>
  </si>
  <si>
    <t>Montáž oken s izolačními skly z hliníkových nebo ocelových profilů na polyuretanovou pěnu s trojskly otevíravých do zdiva, plochy přes 0,6 do 1,5 m2</t>
  </si>
  <si>
    <t>-98389792</t>
  </si>
  <si>
    <t>https://podminky.urs.cz/item/CS_URS_2024_02/767620352</t>
  </si>
  <si>
    <t>376</t>
  </si>
  <si>
    <t>61124017</t>
  </si>
  <si>
    <t>okno dřevohliníkové otevíravé/sklopné trojsklo přes plochu 1m2 do v 1,5m, vč. podkladního profilu</t>
  </si>
  <si>
    <t>-881102824</t>
  </si>
  <si>
    <t>377</t>
  </si>
  <si>
    <t>767620353</t>
  </si>
  <si>
    <t>Montáž oken s izolačními skly z hliníkových nebo ocelových profilů na polyuretanovou pěnu s trojskly otevíravých do zdiva, plochy přes 1,5 do 2,5 m2</t>
  </si>
  <si>
    <t>507227296</t>
  </si>
  <si>
    <t>https://podminky.urs.cz/item/CS_URS_2024_02/767620353</t>
  </si>
  <si>
    <t>378</t>
  </si>
  <si>
    <t>61124018</t>
  </si>
  <si>
    <t>okno dřevohliníkové otevíravé/sklopné trojsklo přes plochu 1m2 v 1,5-2,5m, vč. podkladního profilu</t>
  </si>
  <si>
    <t>247395971</t>
  </si>
  <si>
    <t>379</t>
  </si>
  <si>
    <t>767620354</t>
  </si>
  <si>
    <t>Montáž oken s izolačními skly z hliníkových nebo ocelových profilů na polyuretanovou pěnu s trojskly otevíravých do zdiva, plochy přes 2,5 do 6 m2</t>
  </si>
  <si>
    <t>334473289</t>
  </si>
  <si>
    <t>https://podminky.urs.cz/item/CS_URS_2024_02/767620354</t>
  </si>
  <si>
    <t>380</t>
  </si>
  <si>
    <t>9278039</t>
  </si>
  <si>
    <t>381</t>
  </si>
  <si>
    <t>767627306</t>
  </si>
  <si>
    <t>Ostatní práce a doplňky při montáži oken a stěn připojovací spára oken a stěn mezi ostěním a rámem vnitřní parotěsná páska</t>
  </si>
  <si>
    <t>-584841993</t>
  </si>
  <si>
    <t>https://podminky.urs.cz/item/CS_URS_2024_02/767627306</t>
  </si>
  <si>
    <t>382</t>
  </si>
  <si>
    <t>767627307</t>
  </si>
  <si>
    <t>Ostatní práce a doplňky při montáži oken a stěn připojovací spára oken a stěn mezi ostěním a rámem venkovní paropropustna páska</t>
  </si>
  <si>
    <t>-333678311</t>
  </si>
  <si>
    <t>https://podminky.urs.cz/item/CS_URS_2024_02/767627307</t>
  </si>
  <si>
    <t>383</t>
  </si>
  <si>
    <t>767640111</t>
  </si>
  <si>
    <t>Montáž dveří ocelových nebo hliníkových vchodových jednokřídlových bez nadsvětlíku</t>
  </si>
  <si>
    <t>2044569461</t>
  </si>
  <si>
    <t>https://podminky.urs.cz/item/CS_URS_2024_02/767640111</t>
  </si>
  <si>
    <t>384</t>
  </si>
  <si>
    <t>55341331R</t>
  </si>
  <si>
    <t>dveře jednokřídlé dřevo/Al prosklené max rozměru otvoru 2,42m2, vč. podkladního profilu</t>
  </si>
  <si>
    <t>-549681295</t>
  </si>
  <si>
    <t>385</t>
  </si>
  <si>
    <t>767620325</t>
  </si>
  <si>
    <t>Montáž oken s izolačními skly z hliníkových nebo ocelových profilů na polyuretanovou pěnu s trojskly pevných do zdiva, plochy přes 6 m2</t>
  </si>
  <si>
    <t>841216988</t>
  </si>
  <si>
    <t>https://podminky.urs.cz/item/CS_URS_2024_02/767620325</t>
  </si>
  <si>
    <t>386</t>
  </si>
  <si>
    <t>61124015</t>
  </si>
  <si>
    <t>okno dřevohliníkové s fixním zasklením trojsklo přes plochu 1m2 v 1,5-2,5m, vč. podkladního profilu</t>
  </si>
  <si>
    <t>1015165200</t>
  </si>
  <si>
    <t>387</t>
  </si>
  <si>
    <t>767640113</t>
  </si>
  <si>
    <t>Montáž dveří ocelových nebo hliníkových vchodových jednokřídlových s pevným bočním dílem</t>
  </si>
  <si>
    <t>1975313467</t>
  </si>
  <si>
    <t>https://podminky.urs.cz/item/CS_URS_2024_02/767640113</t>
  </si>
  <si>
    <t>388</t>
  </si>
  <si>
    <t>55341340RR</t>
  </si>
  <si>
    <t>dveře jednokřídlé Al prosklené s vitráží dle specifikace PD</t>
  </si>
  <si>
    <t>369589960</t>
  </si>
  <si>
    <t>389</t>
  </si>
  <si>
    <t>767640222</t>
  </si>
  <si>
    <t>Montáž dveří ocelových nebo hliníkových vchodových dvoukřídlové s nadsvětlíkem</t>
  </si>
  <si>
    <t>1235199626</t>
  </si>
  <si>
    <t>https://podminky.urs.cz/item/CS_URS_2024_02/767640222</t>
  </si>
  <si>
    <t>390</t>
  </si>
  <si>
    <t>55341335R</t>
  </si>
  <si>
    <t>dveře dřevo/dvoukřídlé Al prosklené max rozměru otvoru 4,84m2 bezpečnostní třídy RC2, vč. podkladního profilu</t>
  </si>
  <si>
    <t>2003222977</t>
  </si>
  <si>
    <t>391</t>
  </si>
  <si>
    <t>767640221</t>
  </si>
  <si>
    <t>Montáž dveří ocelových nebo hliníkových vchodových dvoukřídlové bez nadsvětlíku</t>
  </si>
  <si>
    <t>941283226</t>
  </si>
  <si>
    <t>https://podminky.urs.cz/item/CS_URS_2024_02/767640221</t>
  </si>
  <si>
    <t>392</t>
  </si>
  <si>
    <t>-140469738</t>
  </si>
  <si>
    <t>767-1</t>
  </si>
  <si>
    <t>Atypické konstrukce</t>
  </si>
  <si>
    <t>393</t>
  </si>
  <si>
    <t>K005</t>
  </si>
  <si>
    <t>Výroba a montáž atypických zámeč. kcí do 500 kg, vč. pomocného materiálu, krácení a vrtání materiálu, svařování, bez dodání hlavního materiálu nebo výrobku</t>
  </si>
  <si>
    <t>Kg</t>
  </si>
  <si>
    <t>-1099993656</t>
  </si>
  <si>
    <t>394</t>
  </si>
  <si>
    <t>13011028</t>
  </si>
  <si>
    <t>ocel profilová jakost S235JR (11 375) průřez UPE 270</t>
  </si>
  <si>
    <t>-1825531788</t>
  </si>
  <si>
    <t>395</t>
  </si>
  <si>
    <t>14550305</t>
  </si>
  <si>
    <t>profil ocelový svařovaný jakost S235 průřez čtvercový 120x120x4mm</t>
  </si>
  <si>
    <t>1580773706</t>
  </si>
  <si>
    <t>396</t>
  </si>
  <si>
    <t>13611238</t>
  </si>
  <si>
    <t>plech ocelový hladký jakost S235JR tl 15mm tabule</t>
  </si>
  <si>
    <t>1531274129</t>
  </si>
  <si>
    <t>397</t>
  </si>
  <si>
    <t>13611228</t>
  </si>
  <si>
    <t>plech ocelový hladký jakost S235JR tl 10mm tabule</t>
  </si>
  <si>
    <t>1653009848</t>
  </si>
  <si>
    <t>398</t>
  </si>
  <si>
    <t>434291163</t>
  </si>
  <si>
    <t>771</t>
  </si>
  <si>
    <t>Podlahy z dlaždic</t>
  </si>
  <si>
    <t>399</t>
  </si>
  <si>
    <t>771111011</t>
  </si>
  <si>
    <t>Příprava podkladu před provedením dlažby vysátí podlah</t>
  </si>
  <si>
    <t>-1720982</t>
  </si>
  <si>
    <t>https://podminky.urs.cz/item/CS_URS_2024_02/771111011</t>
  </si>
  <si>
    <t>400</t>
  </si>
  <si>
    <t>-934116544</t>
  </si>
  <si>
    <t>401</t>
  </si>
  <si>
    <t>771574412</t>
  </si>
  <si>
    <t>Montáž podlah z dlaždic keramických lepených cementovým flexibilním lepidlem hladkých, tloušťky do 10 mm přes 0,5 do 2 ks/m2</t>
  </si>
  <si>
    <t>900311232</t>
  </si>
  <si>
    <t>https://podminky.urs.cz/item/CS_URS_2024_02/771574412</t>
  </si>
  <si>
    <t>402</t>
  </si>
  <si>
    <t>59761111</t>
  </si>
  <si>
    <t>dlažba keramická slinutá mrazuvzdorná do interiéru i exteriéru R11 povrch hladký/matný tl do 10mm přes 0,5 do 2ks/m2 dle specifikace PD</t>
  </si>
  <si>
    <t>139243902</t>
  </si>
  <si>
    <t>403</t>
  </si>
  <si>
    <t>771161021</t>
  </si>
  <si>
    <t>Příprava podkladu před provedením dlažby montáž profilu ukončujícího profilu pro plynulý přechod (dlažba-koberec apod.)</t>
  </si>
  <si>
    <t>1761035442</t>
  </si>
  <si>
    <t>https://podminky.urs.cz/item/CS_URS_2024_02/771161021</t>
  </si>
  <si>
    <t>404</t>
  </si>
  <si>
    <t>59054100</t>
  </si>
  <si>
    <t>profil přechodový Al s pohyblivým ramenem 8x20mm</t>
  </si>
  <si>
    <t>-1596770466</t>
  </si>
  <si>
    <t>405</t>
  </si>
  <si>
    <t>771474111</t>
  </si>
  <si>
    <t>Montáž soklů z dlaždic keramických lepených cementovým flexibilním lepidlem rovných, výšky do 65 mm</t>
  </si>
  <si>
    <t>584911620</t>
  </si>
  <si>
    <t>https://podminky.urs.cz/item/CS_URS_2024_02/771474111</t>
  </si>
  <si>
    <t>406</t>
  </si>
  <si>
    <t>771591115</t>
  </si>
  <si>
    <t>Podlahy - dokončovací práce spárování silikonem</t>
  </si>
  <si>
    <t>-108058406</t>
  </si>
  <si>
    <t>https://podminky.urs.cz/item/CS_URS_2024_02/771591115</t>
  </si>
  <si>
    <t>407</t>
  </si>
  <si>
    <t>771591117</t>
  </si>
  <si>
    <t>Podlahy - dokončovací práce spárování akrylem</t>
  </si>
  <si>
    <t>517765284</t>
  </si>
  <si>
    <t>https://podminky.urs.cz/item/CS_URS_2024_02/771591117</t>
  </si>
  <si>
    <t>408</t>
  </si>
  <si>
    <t>771591184</t>
  </si>
  <si>
    <t>Podlahy - dokončovací práce pracnější řezání dlaždic keramických rovné</t>
  </si>
  <si>
    <t>-1097125280</t>
  </si>
  <si>
    <t>https://podminky.urs.cz/item/CS_URS_2024_02/771591184</t>
  </si>
  <si>
    <t>409</t>
  </si>
  <si>
    <t>59761177</t>
  </si>
  <si>
    <t xml:space="preserve">dlažba keramická nemrazuvzdorná R9 povrch hladký/matný tl do 10mm přes 4 do 6ks/m2  dle specifikace PD</t>
  </si>
  <si>
    <t>-1373777533</t>
  </si>
  <si>
    <t>410</t>
  </si>
  <si>
    <t>998771102</t>
  </si>
  <si>
    <t>Přesun hmot pro podlahy z dlaždic stanovený z hmotnosti přesunovaného materiálu vodorovná dopravní vzdálenost do 50 m základní v objektech výšky přes 6 do 12 m</t>
  </si>
  <si>
    <t>518884482</t>
  </si>
  <si>
    <t>https://podminky.urs.cz/item/CS_URS_2024_02/998771102</t>
  </si>
  <si>
    <t>771-1</t>
  </si>
  <si>
    <t>Hydroizolace pod dlažbu</t>
  </si>
  <si>
    <t>411</t>
  </si>
  <si>
    <t>771591207</t>
  </si>
  <si>
    <t>Izolace podlahy pod dlažbu montáž izolace nátěrem nebo stěrkou ve dvou vrstvách</t>
  </si>
  <si>
    <t>1065067378</t>
  </si>
  <si>
    <t>https://podminky.urs.cz/item/CS_URS_2024_02/771591207</t>
  </si>
  <si>
    <t>412</t>
  </si>
  <si>
    <t>58581246</t>
  </si>
  <si>
    <t>stěrka hydroizolační jednosložková do interiéru pod dlažbu</t>
  </si>
  <si>
    <t>-433949008</t>
  </si>
  <si>
    <t>Poznámka k položce:_x000d_
1,5 kg/m2</t>
  </si>
  <si>
    <t>413</t>
  </si>
  <si>
    <t>771591237</t>
  </si>
  <si>
    <t>Izolace podlahy pod dlažbu montáž těsnícího pásu pro styčné nebo dilatační spáry</t>
  </si>
  <si>
    <t>-363457418</t>
  </si>
  <si>
    <t>https://podminky.urs.cz/item/CS_URS_2024_02/771591237</t>
  </si>
  <si>
    <t>414</t>
  </si>
  <si>
    <t>28355022</t>
  </si>
  <si>
    <t>páska pružná těsnící hydroizolační š do 125mm</t>
  </si>
  <si>
    <t>-1880730249</t>
  </si>
  <si>
    <t>771-2</t>
  </si>
  <si>
    <t>Obklad schodiště</t>
  </si>
  <si>
    <t>415</t>
  </si>
  <si>
    <t>771111012</t>
  </si>
  <si>
    <t>Příprava podkladu před provedením dlažby vysátí schodišť</t>
  </si>
  <si>
    <t>-142301492</t>
  </si>
  <si>
    <t>https://podminky.urs.cz/item/CS_URS_2024_02/771111012</t>
  </si>
  <si>
    <t>416</t>
  </si>
  <si>
    <t>771121015</t>
  </si>
  <si>
    <t>Příprava podkladu před provedením dlažby nátěr kontaktní pro nesavé podklady na podlahu</t>
  </si>
  <si>
    <t>1476452811</t>
  </si>
  <si>
    <t>https://podminky.urs.cz/item/CS_URS_2024_02/771121015</t>
  </si>
  <si>
    <t>417</t>
  </si>
  <si>
    <t>771161022</t>
  </si>
  <si>
    <t>Příprava podkladu před provedením dlažby montáž profilu ukončujícího profilu pro schodové hrany a ukončení dlažby</t>
  </si>
  <si>
    <t>869511375</t>
  </si>
  <si>
    <t>https://podminky.urs.cz/item/CS_URS_2024_02/771161022</t>
  </si>
  <si>
    <t>418</t>
  </si>
  <si>
    <t>59054140</t>
  </si>
  <si>
    <t>profil schodový protiskluzový ušlechtilá ocel V2A R10 V6 2x1000mm</t>
  </si>
  <si>
    <t>962132539</t>
  </si>
  <si>
    <t>419</t>
  </si>
  <si>
    <t>771274113</t>
  </si>
  <si>
    <t>Montáž obkladů schodišť z dlaždic keramických lepených cementovým flexibilním lepidlem stupnic hladkých, šířky přes 250 do 300 mm</t>
  </si>
  <si>
    <t>886881835</t>
  </si>
  <si>
    <t>https://podminky.urs.cz/item/CS_URS_2024_02/771274113</t>
  </si>
  <si>
    <t>420</t>
  </si>
  <si>
    <t>59761128</t>
  </si>
  <si>
    <t xml:space="preserve">dlažba keramická slinutá nemrazuvzdorná R9/A povrch hladký/matný tl do 10mm přes 9 do 12ks/m2  dle specifikace PD</t>
  </si>
  <si>
    <t>593351155</t>
  </si>
  <si>
    <t>421</t>
  </si>
  <si>
    <t>771274121</t>
  </si>
  <si>
    <t>Montáž obkladů schodišť z dlaždic keramických lepených cementovým flexibilním lepidlem stupnic reliéfních nebo z dekorů, šířky do 200 mm</t>
  </si>
  <si>
    <t>569690285</t>
  </si>
  <si>
    <t>https://podminky.urs.cz/item/CS_URS_2024_02/771274121</t>
  </si>
  <si>
    <t>422</t>
  </si>
  <si>
    <t>771474131</t>
  </si>
  <si>
    <t>Montáž soklů z dlaždic keramických lepených cementovým flexibilním lepidlem schodišťových stupňovitých, výšky do 65 mm</t>
  </si>
  <si>
    <t>920753166</t>
  </si>
  <si>
    <t>https://podminky.urs.cz/item/CS_URS_2024_02/771474131</t>
  </si>
  <si>
    <t>423</t>
  </si>
  <si>
    <t>59761185</t>
  </si>
  <si>
    <t xml:space="preserve">sokl keramický mrazuvzdorný povrch hladký/matný tl do 10mm výšky přes 65 do 90mm  dle specifikace PD</t>
  </si>
  <si>
    <t>126445131</t>
  </si>
  <si>
    <t>424</t>
  </si>
  <si>
    <t>-1029006138</t>
  </si>
  <si>
    <t>425</t>
  </si>
  <si>
    <t>732560017</t>
  </si>
  <si>
    <t>776</t>
  </si>
  <si>
    <t>Podlahy povlakové</t>
  </si>
  <si>
    <t>426</t>
  </si>
  <si>
    <t>776111112</t>
  </si>
  <si>
    <t>Příprava podkladu povlakových podlah a stěn broušení podlah nového podkladu betonového</t>
  </si>
  <si>
    <t>1340217448</t>
  </si>
  <si>
    <t>https://podminky.urs.cz/item/CS_URS_2024_02/776111112</t>
  </si>
  <si>
    <t>427</t>
  </si>
  <si>
    <t>776111311</t>
  </si>
  <si>
    <t>Příprava podkladu povlakových podlah a stěn vysátí podlah</t>
  </si>
  <si>
    <t>-1384198142</t>
  </si>
  <si>
    <t>https://podminky.urs.cz/item/CS_URS_2024_02/776111311</t>
  </si>
  <si>
    <t>428</t>
  </si>
  <si>
    <t>776121112</t>
  </si>
  <si>
    <t>Příprava podkladu povlakových podlah a stěn penetrace vodou ředitelná podlah</t>
  </si>
  <si>
    <t>370132281</t>
  </si>
  <si>
    <t>https://podminky.urs.cz/item/CS_URS_2024_02/776121112</t>
  </si>
  <si>
    <t>429</t>
  </si>
  <si>
    <t>776231111</t>
  </si>
  <si>
    <t>Montáž podlahovin z vinylu lepením lamel nebo čtverců standardním lepidlem</t>
  </si>
  <si>
    <t>-1880869936</t>
  </si>
  <si>
    <t>https://podminky.urs.cz/item/CS_URS_2024_02/776231111</t>
  </si>
  <si>
    <t>430</t>
  </si>
  <si>
    <t>M001</t>
  </si>
  <si>
    <t>Vinyl - byty dle specifikace PD</t>
  </si>
  <si>
    <t>-498818173</t>
  </si>
  <si>
    <t>Poznámka k položce:_x000d_
heterogenní lepený vinyl v dílcích bez obsahu ftalátů ve formátu parkety 101,6 x 609,6mm, celková tloušťka materiálu 2,00 mm, tloušťka nášlapné vrstvy 0,40 mm, třídy zátěže dle EN ISO 10874 jsou 23/32/41, povrchová úprava 100% PUR, CleanShield TM, reakce na oheň dle EN 13 501-1 je B fl – S 1, hodnota zbytkového otlaku dle EN ISO 24343-1 je ≤ 0,05 mm, odolnost proti opotřebení dle EN 660-2: třída T, protiskluznost dle DIN 51130 je R10, rozměrová stálost dle EN ISO 23999 je ≤ 0,10 %, barevná stálost dle EN ISO 105-B02 je ≥ 6, výroba 100% bez flalátů – použití bioplastifikátorů, splňuje EPD dle ISO 14025 a EN1 5804 – environmentální prohlášení o produktech, zlepšuje udržitelnou výstavbu, splňuje emisní certifikáty INDOOR AIR COMFORT GOLD, množství je bez prořezu</t>
  </si>
  <si>
    <t>431</t>
  </si>
  <si>
    <t>M005</t>
  </si>
  <si>
    <t>Vinyl - čekárna dle specifikace PD</t>
  </si>
  <si>
    <t>-1194812404</t>
  </si>
  <si>
    <t xml:space="preserve">Poznámka k položce:_x000d_
PVC vinyl heterogenní hybridní zátěžový a akustický, role š. 2m, útlum 15dB, tloušťka 2,60mm, nášlapná vrstva 0,70mm, rozměrová stálost &lt;0,1%, zátěž 34/42, otlak do 0,05mm, Bfl S1,  protiskluz μ ≥ 0,6, R10, chemická odolnost vynikající, PUR úprava tvrzena laserem a UV, bez ftalátů, INDOOR AIR COMFORT GOLD_x000d_
</t>
  </si>
  <si>
    <t>432</t>
  </si>
  <si>
    <t>M006</t>
  </si>
  <si>
    <t xml:space="preserve">Vinyl - ordinace dle specifikace PD </t>
  </si>
  <si>
    <t>1437392092</t>
  </si>
  <si>
    <t>433</t>
  </si>
  <si>
    <t>775413401</t>
  </si>
  <si>
    <t>Montáž lišty obvodové lepené</t>
  </si>
  <si>
    <t>-239730826</t>
  </si>
  <si>
    <t>https://podminky.urs.cz/item/CS_URS_2024_02/775413401</t>
  </si>
  <si>
    <t>434</t>
  </si>
  <si>
    <t>28411010.</t>
  </si>
  <si>
    <t xml:space="preserve">lišta soklová  dle specifikace PD - ordinace</t>
  </si>
  <si>
    <t xml:space="preserve">CS ÚRS 2024 02 </t>
  </si>
  <si>
    <t>395750635</t>
  </si>
  <si>
    <t>435</t>
  </si>
  <si>
    <t>28411010</t>
  </si>
  <si>
    <t xml:space="preserve">lišta soklová  dle specifikace PD</t>
  </si>
  <si>
    <t>1473865867</t>
  </si>
  <si>
    <t>436</t>
  </si>
  <si>
    <t>998776102</t>
  </si>
  <si>
    <t>Přesun hmot pro podlahy povlakové stanovený z hmotnosti přesunovaného materiálu vodorovná dopravní vzdálenost do 50 m základní v objektech výšky přes 6 do 12 m</t>
  </si>
  <si>
    <t>-509829968</t>
  </si>
  <si>
    <t>https://podminky.urs.cz/item/CS_URS_2024_02/998776102</t>
  </si>
  <si>
    <t>781</t>
  </si>
  <si>
    <t>Dokončovací práce - obklady</t>
  </si>
  <si>
    <t>437</t>
  </si>
  <si>
    <t>781121011</t>
  </si>
  <si>
    <t>Příprava podkladu před provedením obkladu nátěr penetrační na stěnu</t>
  </si>
  <si>
    <t>436354837</t>
  </si>
  <si>
    <t>https://podminky.urs.cz/item/CS_URS_2024_02/781121011</t>
  </si>
  <si>
    <t>438</t>
  </si>
  <si>
    <t>781474162</t>
  </si>
  <si>
    <t>Montáž obkladů vnitřních stěn z dlaždic keramických lepených flexibilním lepidlem velkoformátových reliéfních nebo z dekorů přes 0,5 do 2 ks/m2</t>
  </si>
  <si>
    <t>-2093891872</t>
  </si>
  <si>
    <t>https://podminky.urs.cz/item/CS_URS_2024_02/781474162</t>
  </si>
  <si>
    <t>439</t>
  </si>
  <si>
    <t>59761634</t>
  </si>
  <si>
    <t>obklad velkoformátový keramický hladký přes 0,5 do 2ks/m2 dle specifikace PD</t>
  </si>
  <si>
    <t>CS ÚRS 2023 02</t>
  </si>
  <si>
    <t>-1759303435</t>
  </si>
  <si>
    <t>440</t>
  </si>
  <si>
    <t>781474164</t>
  </si>
  <si>
    <t>Montáž keramických obkladů stěn lepených cementovým flexibilním lepidlem reliéfních nebo z dekorů přes 4 do 6 ks/m2</t>
  </si>
  <si>
    <t>1428366709</t>
  </si>
  <si>
    <t>https://podminky.urs.cz/item/CS_URS_2024_02/781474164</t>
  </si>
  <si>
    <t>441</t>
  </si>
  <si>
    <t>59761707</t>
  </si>
  <si>
    <t xml:space="preserve">obklad keramický nemrazuvzdorný povrch hladký/lesklý tl do 10mm přes 4 do 6ks/m2  dle specifikace PD</t>
  </si>
  <si>
    <t>1071116831</t>
  </si>
  <si>
    <t>442</t>
  </si>
  <si>
    <t>781161022</t>
  </si>
  <si>
    <t>Příprava podkladu před provedením obkladu montáž profilu ukončujícího pro balkony a terasy</t>
  </si>
  <si>
    <t>1803570957</t>
  </si>
  <si>
    <t>https://podminky.urs.cz/item/CS_URS_2024_02/781161022</t>
  </si>
  <si>
    <t>443</t>
  </si>
  <si>
    <t>59054132</t>
  </si>
  <si>
    <t>profil ukončovací pro vnější hrany obkladů hliník leskle eloxovaný chromem 8x2500mm</t>
  </si>
  <si>
    <t>-160711488</t>
  </si>
  <si>
    <t>444</t>
  </si>
  <si>
    <t>781495115</t>
  </si>
  <si>
    <t>Obklad - dokončující práce ostatní práce spárování silikonem</t>
  </si>
  <si>
    <t>268772941</t>
  </si>
  <si>
    <t>https://podminky.urs.cz/item/CS_URS_2024_02/781495115</t>
  </si>
  <si>
    <t>445</t>
  </si>
  <si>
    <t>781495142</t>
  </si>
  <si>
    <t>Obklad - dokončující práce průnik obkladem kruhový, bez izolace přes DN 30 do DN 90</t>
  </si>
  <si>
    <t>427889593</t>
  </si>
  <si>
    <t>https://podminky.urs.cz/item/CS_URS_2024_02/781495142</t>
  </si>
  <si>
    <t>446</t>
  </si>
  <si>
    <t>781495143</t>
  </si>
  <si>
    <t>Obklad - dokončující práce průnik obkladem kruhový, bez izolace přes DN 90</t>
  </si>
  <si>
    <t>-983662644</t>
  </si>
  <si>
    <t>https://podminky.urs.cz/item/CS_URS_2024_02/781495143</t>
  </si>
  <si>
    <t>447</t>
  </si>
  <si>
    <t>781571111</t>
  </si>
  <si>
    <t>Montáž keramických obkladů ostění lepených standardním lepidlem šířky ostění do 200 mm</t>
  </si>
  <si>
    <t>133324305</t>
  </si>
  <si>
    <t>https://podminky.urs.cz/item/CS_URS_2024_02/781571111</t>
  </si>
  <si>
    <t>448</t>
  </si>
  <si>
    <t>2142511488</t>
  </si>
  <si>
    <t>449</t>
  </si>
  <si>
    <t>998781102</t>
  </si>
  <si>
    <t>Přesun hmot pro obklady keramické stanovený z hmotnosti přesunovaného materiálu vodorovná dopravní vzdálenost do 50 m základní v objektech výšky přes 6 do 12 m</t>
  </si>
  <si>
    <t>-2146088586</t>
  </si>
  <si>
    <t>https://podminky.urs.cz/item/CS_URS_2024_02/998781102</t>
  </si>
  <si>
    <t>781-1</t>
  </si>
  <si>
    <t>Hydroizolace pod obklad</t>
  </si>
  <si>
    <t>450</t>
  </si>
  <si>
    <t>781131207</t>
  </si>
  <si>
    <t>Izolace stěny pod obklad montáž izolace nátěrem nebo stěrkou ve dvou vrstvách</t>
  </si>
  <si>
    <t>443189350</t>
  </si>
  <si>
    <t>https://podminky.urs.cz/item/CS_URS_2024_02/781131207</t>
  </si>
  <si>
    <t>451</t>
  </si>
  <si>
    <t>-1041428036</t>
  </si>
  <si>
    <t>Poznámka k položce:_x000d_
Spotřeba: 0,5 kg/m2, tl. 1 mm</t>
  </si>
  <si>
    <t>452</t>
  </si>
  <si>
    <t>-272467074</t>
  </si>
  <si>
    <t>453</t>
  </si>
  <si>
    <t>1622863979</t>
  </si>
  <si>
    <t>782</t>
  </si>
  <si>
    <t>Dokončovací práce - obklady z kamene nebo cihl. pásků</t>
  </si>
  <si>
    <t>454</t>
  </si>
  <si>
    <t>782132211</t>
  </si>
  <si>
    <t>Montáž obkladů stěn z tvrdých kamenů kladených do lepidla ze 3 až 5 rozdílných druhů pravoúhlých desek sestavených do pravidelně se opakujících vzorů tl. do 25 mm</t>
  </si>
  <si>
    <t>-333957331</t>
  </si>
  <si>
    <t>https://podminky.urs.cz/item/CS_URS_2024_02/782132211</t>
  </si>
  <si>
    <t>455</t>
  </si>
  <si>
    <t>58384672</t>
  </si>
  <si>
    <t>kamenný obklad dle PD</t>
  </si>
  <si>
    <t>1271388050</t>
  </si>
  <si>
    <t>456</t>
  </si>
  <si>
    <t>782191111</t>
  </si>
  <si>
    <t>Příplatek k cenám obkladů stěn z kamene a betonu za plochu do 10 m2 jednotlivě</t>
  </si>
  <si>
    <t>864248122</t>
  </si>
  <si>
    <t>https://podminky.urs.cz/item/CS_URS_2024_02/782191111</t>
  </si>
  <si>
    <t>457</t>
  </si>
  <si>
    <t>998782102</t>
  </si>
  <si>
    <t>Přesun hmot pro obklady kamenné stanovený z hmotnosti přesunovaného materiálu vodorovná dopravní vzdálenost do 50 m základní v objektech výšky přes 6 do 12 m</t>
  </si>
  <si>
    <t>1502169740</t>
  </si>
  <si>
    <t>https://podminky.urs.cz/item/CS_URS_2024_02/998782102</t>
  </si>
  <si>
    <t>784</t>
  </si>
  <si>
    <t>Dokončovací práce - malby a tapety</t>
  </si>
  <si>
    <t>458</t>
  </si>
  <si>
    <t>784111001</t>
  </si>
  <si>
    <t>Oprášení (ometení) podkladu v místnostech výšky do 3,80 m</t>
  </si>
  <si>
    <t>-759204024</t>
  </si>
  <si>
    <t>https://podminky.urs.cz/item/CS_URS_2024_02/784111001</t>
  </si>
  <si>
    <t>459</t>
  </si>
  <si>
    <t>784181101</t>
  </si>
  <si>
    <t>Penetrace podkladu jednonásobná základní akrylátová bezbarvá v místnostech výšky do 3,80 m</t>
  </si>
  <si>
    <t>-62403995</t>
  </si>
  <si>
    <t>https://podminky.urs.cz/item/CS_URS_2024_02/784181101</t>
  </si>
  <si>
    <t>460</t>
  </si>
  <si>
    <t>784211101</t>
  </si>
  <si>
    <t>Malby z malířských směsí oděruvzdorných za mokra dvojnásobné, bílé za mokra oděruvzdorné výborně v místnostech výšky do 3,80 m</t>
  </si>
  <si>
    <t>1653558973</t>
  </si>
  <si>
    <t>https://podminky.urs.cz/item/CS_URS_2024_02/784211101</t>
  </si>
  <si>
    <t>461</t>
  </si>
  <si>
    <t>784161001</t>
  </si>
  <si>
    <t>Tmelení spar a rohů, šířky do 3 mm akrylátovým tmelem v místnostech výšky do 3,80 m</t>
  </si>
  <si>
    <t>-2071950707</t>
  </si>
  <si>
    <t>https://podminky.urs.cz/item/CS_URS_2024_02/784161001</t>
  </si>
  <si>
    <t>462</t>
  </si>
  <si>
    <t>784171001</t>
  </si>
  <si>
    <t>Olepování vnitřních ploch (materiál ve specifikaci) včetně pozdějšího odlepení páskou nebo fólií v místnostech výšky do 3,80 m</t>
  </si>
  <si>
    <t>-1647515975</t>
  </si>
  <si>
    <t>https://podminky.urs.cz/item/CS_URS_2024_02/784171001</t>
  </si>
  <si>
    <t>463</t>
  </si>
  <si>
    <t>58124833</t>
  </si>
  <si>
    <t>páska pro malířské potřeby maskovací krepová 19mmx50m</t>
  </si>
  <si>
    <t>-535544410</t>
  </si>
  <si>
    <t>464</t>
  </si>
  <si>
    <t>784171101</t>
  </si>
  <si>
    <t>Zakrytí nemalovaných ploch (materiál ve specifikaci) včetně pozdějšího odkrytí podlah</t>
  </si>
  <si>
    <t>-74980480</t>
  </si>
  <si>
    <t>https://podminky.urs.cz/item/CS_URS_2024_02/784171101</t>
  </si>
  <si>
    <t>465</t>
  </si>
  <si>
    <t>58124842</t>
  </si>
  <si>
    <t>fólie pro malířské potřeby zakrývací tl 7µ 4x5m</t>
  </si>
  <si>
    <t>684602548</t>
  </si>
  <si>
    <t>466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</si>
  <si>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</si>
  <si>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</si>
  <si>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-717117775</t>
  </si>
  <si>
    <t>https://podminky.urs.cz/item/CS_URS_2024_02/784171121</t>
  </si>
  <si>
    <t>467</t>
  </si>
  <si>
    <t>532436762</t>
  </si>
  <si>
    <t>786</t>
  </si>
  <si>
    <t>Dokončovací práce - čalounické úpravy</t>
  </si>
  <si>
    <t>468</t>
  </si>
  <si>
    <t>786623021</t>
  </si>
  <si>
    <t>Montáž fasádních žaluzií před okenní nebo dveřní otvor ovládaných motorem, včetně krycího plechu a vodících profilů, plochy do 4 m2</t>
  </si>
  <si>
    <t>86467842</t>
  </si>
  <si>
    <t>https://podminky.urs.cz/item/CS_URS_2024_02/786623021</t>
  </si>
  <si>
    <t>469</t>
  </si>
  <si>
    <t>55342548</t>
  </si>
  <si>
    <t>žaluzie Z-90 fasádní ovládaná základním motorem příslušenství plochy do 4,0m2</t>
  </si>
  <si>
    <t>-1578819869</t>
  </si>
  <si>
    <t>470</t>
  </si>
  <si>
    <t>786623023</t>
  </si>
  <si>
    <t>Montáž fasádních žaluzií před okenní nebo dveřní otvor ovládaných motorem, včetně krycího plechu a vodících profilů, plochy přes 4 do 6 m2</t>
  </si>
  <si>
    <t>249510780</t>
  </si>
  <si>
    <t>https://podminky.urs.cz/item/CS_URS_2024_02/786623023</t>
  </si>
  <si>
    <t>471</t>
  </si>
  <si>
    <t>55342549</t>
  </si>
  <si>
    <t>žaluzie Z-90 fasádní ovládaná základním motorem příslušenství plochy do 5,0m2</t>
  </si>
  <si>
    <t>1917601847</t>
  </si>
  <si>
    <t>472</t>
  </si>
  <si>
    <t>55342553</t>
  </si>
  <si>
    <t>žaluzie Z-90 fasádní ovládaná základním motorem příslušenství plochy do 12,0m2</t>
  </si>
  <si>
    <t>-1357260674</t>
  </si>
  <si>
    <t>473</t>
  </si>
  <si>
    <t>786623039</t>
  </si>
  <si>
    <t>Montáž venkovních žaluzií do okenního nebo dveřního otvoru žaluziové schránky, délky do 1300 mm</t>
  </si>
  <si>
    <t>-1608743897</t>
  </si>
  <si>
    <t>https://podminky.urs.cz/item/CS_URS_2024_02/786623039</t>
  </si>
  <si>
    <t>474</t>
  </si>
  <si>
    <t>28376718</t>
  </si>
  <si>
    <t>kryt podomítkový PUR s izolací XPS 30 mm včetně kotvení pro žaluzii plochy do 3,0m2 š do 1,0m</t>
  </si>
  <si>
    <t>1361853783</t>
  </si>
  <si>
    <t>475</t>
  </si>
  <si>
    <t>786623041</t>
  </si>
  <si>
    <t>Montáž venkovních žaluzií do okenního nebo dveřního otvoru žaluziové schránky, délky přes 1300 do 2400 mm</t>
  </si>
  <si>
    <t>1356897167</t>
  </si>
  <si>
    <t>https://podminky.urs.cz/item/CS_URS_2024_02/786623041</t>
  </si>
  <si>
    <t>476</t>
  </si>
  <si>
    <t>28376723</t>
  </si>
  <si>
    <t>kryt podomítkový PUR s izolací XPS 30 mm včetně kotvení pro žaluzii plochy do 4,0m2 š do 2,0m</t>
  </si>
  <si>
    <t>579041223</t>
  </si>
  <si>
    <t>477</t>
  </si>
  <si>
    <t>786623043</t>
  </si>
  <si>
    <t>Montáž venkovních žaluzií do okenního nebo dveřního otvoru žaluziové schránky, délky přes 2400 do 4000 mm</t>
  </si>
  <si>
    <t>268761260</t>
  </si>
  <si>
    <t>https://podminky.urs.cz/item/CS_URS_2024_02/786623043</t>
  </si>
  <si>
    <t>478</t>
  </si>
  <si>
    <t>28376724</t>
  </si>
  <si>
    <t>kryt podomítkový PUR s izolací XPS 30 mm včetně kotvení pro žaluzii plochy do 4,0m2 š do 3,0m</t>
  </si>
  <si>
    <t>824940394</t>
  </si>
  <si>
    <t>479</t>
  </si>
  <si>
    <t>786623051</t>
  </si>
  <si>
    <t>Montáž venkovních žaluzií do okenního nebo dveřního otvoru obkladové desky s pouzdrem nebo pouzdra pro skrytý vodící profil žaluzie</t>
  </si>
  <si>
    <t>949223111</t>
  </si>
  <si>
    <t>https://podminky.urs.cz/item/CS_URS_2024_02/786623051</t>
  </si>
  <si>
    <t>480</t>
  </si>
  <si>
    <t>28376750</t>
  </si>
  <si>
    <t>deska sendvičová s pouzdrem pro zapuštěný vodící profil žaluzie</t>
  </si>
  <si>
    <t>1167928601</t>
  </si>
  <si>
    <t>481</t>
  </si>
  <si>
    <t>28376751</t>
  </si>
  <si>
    <t>pouzdro pro skrytý vodící profil žaluzie včetně příslušenství</t>
  </si>
  <si>
    <t>736926701</t>
  </si>
  <si>
    <t>482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</si>
  <si>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</si>
  <si>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</si>
  <si>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-61771557</t>
  </si>
  <si>
    <t>https://podminky.urs.cz/item/CS_URS_2024_02/998786102</t>
  </si>
  <si>
    <t>Soupis:</t>
  </si>
  <si>
    <t>21 - VYTÁPĚNÍ</t>
  </si>
  <si>
    <t>RUDÍKOV, P.Č. 2250/4, 2261, ST. 63, 2208/9,</t>
  </si>
  <si>
    <t>Ondřej Zikán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</si>
  <si>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</si>
  <si>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</si>
  <si>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</si>
  <si>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</si>
  <si>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</si>
  <si>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736 - Ústřední vytápění - plošné vytápění a chlazení</t>
  </si>
  <si>
    <t>713411121</t>
  </si>
  <si>
    <t>Montáž izolace tepelné potrubí pásy nebo rohožemi s Al fólií staženými drátem 1x</t>
  </si>
  <si>
    <t>1466354159</t>
  </si>
  <si>
    <t>https://podminky.urs.cz/item/CS_URS_2024_02/713411121</t>
  </si>
  <si>
    <t>63154570</t>
  </si>
  <si>
    <t>pouzdro izolační potrubní z minerální vlny s Al fólií max. 250/100°C 22/40mm</t>
  </si>
  <si>
    <t>-633681466</t>
  </si>
  <si>
    <t>63154601</t>
  </si>
  <si>
    <t>pouzdro izolační potrubní z minerální vlny s Al fólií max. 250/100°C 28/50mm</t>
  </si>
  <si>
    <t>-578369458</t>
  </si>
  <si>
    <t>63154602</t>
  </si>
  <si>
    <t>pouzdro izolační potrubní z minerální vlny s Al fólií max. 250/100°C 35/50mm</t>
  </si>
  <si>
    <t>1026541231</t>
  </si>
  <si>
    <t>713463131</t>
  </si>
  <si>
    <t>Montáž izolace tepelné potrubí potrubními pouzdry bez úpravy slepenými 1x tl izolace do 25 mm</t>
  </si>
  <si>
    <t>-610216876</t>
  </si>
  <si>
    <t>https://podminky.urs.cz/item/CS_URS_2024_02/713463131</t>
  </si>
  <si>
    <t>28377049</t>
  </si>
  <si>
    <t>pouzdro izolační potrubní z pěnového polyetylenu 28/25mm</t>
  </si>
  <si>
    <t>-1300215031</t>
  </si>
  <si>
    <t>28377056</t>
  </si>
  <si>
    <t>pouzdro izolační potrubní z pěnového polyetylenu 35/25mm</t>
  </si>
  <si>
    <t>-409884177</t>
  </si>
  <si>
    <t>283771300.R</t>
  </si>
  <si>
    <t>spona na návlekovou izolaci</t>
  </si>
  <si>
    <t>TRŽNÍ CENA 2024</t>
  </si>
  <si>
    <t>403446949</t>
  </si>
  <si>
    <t>283771350.R</t>
  </si>
  <si>
    <t>páska samolepící na návlekovou izolaci</t>
  </si>
  <si>
    <t>-1535182169</t>
  </si>
  <si>
    <t>731</t>
  </si>
  <si>
    <t>Ústřední vytápění - kotelny</t>
  </si>
  <si>
    <t>731244493</t>
  </si>
  <si>
    <t>Kotle ocelové teplovodní plynové stacionární kondenzační montáž kotlů kondenzačních ostatních typů o výkonu přes 20 do 28 kW</t>
  </si>
  <si>
    <t>-1717466281</t>
  </si>
  <si>
    <t>https://podminky.urs.cz/item/CS_URS_2024_02/731244493</t>
  </si>
  <si>
    <t>48417691.R</t>
  </si>
  <si>
    <t>kotel ocelový plynový kondenzační závěsný pro vytápění 2,7-24,1kW s možností připojení zásobníku TV, integrovaný třícestný přepínací ventil, oběhové čerpadlo, integrovaná ekvitermní regulace</t>
  </si>
  <si>
    <t>-596333043</t>
  </si>
  <si>
    <t>731810322.R</t>
  </si>
  <si>
    <t>Nucený odtah spalin soustředným potrubím pro kondenzační kotel svislý 80/125 mm přes šikmou střechu, včetně kontrolního kusu, těsnící příruby, nadstřešní části_stavební sada_dodávka a montáž</t>
  </si>
  <si>
    <t>967730107</t>
  </si>
  <si>
    <t>731810342.R</t>
  </si>
  <si>
    <t>Prodloužení soustředného potrubí pro kondenzační kotel průměru 80/125 mm, potrubí, včetně tvarovek - kolen_dodávka a montáž</t>
  </si>
  <si>
    <t>1049239616</t>
  </si>
  <si>
    <t>731KOTX01</t>
  </si>
  <si>
    <t>Tlaková a provozní zkouška odkouření</t>
  </si>
  <si>
    <t>-55731829</t>
  </si>
  <si>
    <t>731KOTX02</t>
  </si>
  <si>
    <t>Montáž regulační automatiky kotle a uvedení do provozu</t>
  </si>
  <si>
    <t>-545714834</t>
  </si>
  <si>
    <t>731KOTX03</t>
  </si>
  <si>
    <t>Uvedení do provozu plynového kotle se vstupní revizí</t>
  </si>
  <si>
    <t>1162533593</t>
  </si>
  <si>
    <t>731KOTX04</t>
  </si>
  <si>
    <t>Multifunkční prostorový regulátor programovatelný, bezdrátový - čidlo venkovní teploty součástí kotle</t>
  </si>
  <si>
    <t>232609637</t>
  </si>
  <si>
    <t>998731101</t>
  </si>
  <si>
    <t>Přesun hmot pro kotelny stanovený z hmotnosti přesunovaného materiálu vodorovná dopravní vzdálenost do 50 m základní v objektech výšky do 6 m</t>
  </si>
  <si>
    <t>-1794796022</t>
  </si>
  <si>
    <t>https://podminky.urs.cz/item/CS_URS_2024_02/998731101</t>
  </si>
  <si>
    <t>998731193</t>
  </si>
  <si>
    <t>Přesun hmot pro kotelny stanovený z hmotnosti přesunovaného materiálu vodorovná dopravní vzdálenost do 50 m Příplatek k cenám za zvětšený přesun přes vymezenou vodorovnou dopravní vzdálenost do 500 m</t>
  </si>
  <si>
    <t>-1536591393</t>
  </si>
  <si>
    <t>https://podminky.urs.cz/item/CS_URS_2024_02/998731193</t>
  </si>
  <si>
    <t>732</t>
  </si>
  <si>
    <t>Ústřední vytápění - strojovny</t>
  </si>
  <si>
    <t>732199100</t>
  </si>
  <si>
    <t>Montáž štítků orientačních</t>
  </si>
  <si>
    <t>1240002243</t>
  </si>
  <si>
    <t>https://podminky.urs.cz/item/CS_URS_2024_02/732199100</t>
  </si>
  <si>
    <t>732211123</t>
  </si>
  <si>
    <t>Nepřímotopné zásobníkové ohřívače TUV stacionární s jedním teplosměnným výměníkem PN 1,0 MPa/1,0 MPa, t = 80°C/110°C objem zásobníku / v.pl. m2 výměníku 500 l / 2,0 m2</t>
  </si>
  <si>
    <t>394817188</t>
  </si>
  <si>
    <t>https://podminky.urs.cz/item/CS_URS_2024_02/732211123</t>
  </si>
  <si>
    <t>732331617</t>
  </si>
  <si>
    <t>Nádoby expanzní tlakové pro topné a chladicí soustavy s membránou bez pojistného ventilu se závitovým připojením PN 0,6 o objemu 80 l</t>
  </si>
  <si>
    <t>396569001</t>
  </si>
  <si>
    <t>https://podminky.urs.cz/item/CS_URS_2024_02/732331617</t>
  </si>
  <si>
    <t>998732111</t>
  </si>
  <si>
    <t>Přesun hmot pro strojovny stanovený z hmotnosti přesunovaného materiálu vodorovná dopravní vzdálenost do 50 m s omezením mechanizace v objektech výšky do 6 m</t>
  </si>
  <si>
    <t>-1929329492</t>
  </si>
  <si>
    <t>https://podminky.urs.cz/item/CS_URS_2024_02/998732111</t>
  </si>
  <si>
    <t>998732193</t>
  </si>
  <si>
    <t>Přesun hmot pro strojovny stanovený z hmotnosti přesunovaného materiálu vodorovná dopravní vzdálenost do 50 m Příplatek k cenám za zvětšený přesun přes vymezenou vodorovnou dopravní vzdálenost do 500 m</t>
  </si>
  <si>
    <t>-513528194</t>
  </si>
  <si>
    <t>https://podminky.urs.cz/item/CS_URS_2024_02/998732193</t>
  </si>
  <si>
    <t>733</t>
  </si>
  <si>
    <t>Ústřední vytápění - rozvodné potrubí</t>
  </si>
  <si>
    <t>733222104</t>
  </si>
  <si>
    <t>Potrubí z trubek měděných polotvrdých spojovaných měkkým pájením Ø 22/1</t>
  </si>
  <si>
    <t>-1266632636</t>
  </si>
  <si>
    <t>https://podminky.urs.cz/item/CS_URS_2024_02/733222104</t>
  </si>
  <si>
    <t>733223105</t>
  </si>
  <si>
    <t>Potrubí z trubek měděných tvrdých spojovaných měkkým pájením Ø 28/1,5</t>
  </si>
  <si>
    <t>692780248</t>
  </si>
  <si>
    <t>https://podminky.urs.cz/item/CS_URS_2024_02/733223105</t>
  </si>
  <si>
    <t>733223106</t>
  </si>
  <si>
    <t>Potrubí z trubek měděných tvrdých spojovaných měkkým pájením Ø 35/1,5</t>
  </si>
  <si>
    <t>1666810515</t>
  </si>
  <si>
    <t>https://podminky.urs.cz/item/CS_URS_2024_02/733223106</t>
  </si>
  <si>
    <t>733224204</t>
  </si>
  <si>
    <t>Potrubí z trubek měděných Příplatek k cenám za potrubí vedené v kotelnách a strojovnách Ø 22/1,5</t>
  </si>
  <si>
    <t>-995169003</t>
  </si>
  <si>
    <t>https://podminky.urs.cz/item/CS_URS_2024_02/733224204</t>
  </si>
  <si>
    <t>733224205</t>
  </si>
  <si>
    <t>Potrubí z trubek měděných Příplatek k cenám za potrubí vedené v kotelnách a strojovnách Ø 28/1,5</t>
  </si>
  <si>
    <t>-1908018185</t>
  </si>
  <si>
    <t>https://podminky.urs.cz/item/CS_URS_2024_02/733224205</t>
  </si>
  <si>
    <t>733224206</t>
  </si>
  <si>
    <t>Potrubí z trubek měděných Příplatek k cenám za potrubí vedené v kotelnách a strojovnách Ø 35/1,5</t>
  </si>
  <si>
    <t>-1923635615</t>
  </si>
  <si>
    <t>https://podminky.urs.cz/item/CS_URS_2024_02/733224206</t>
  </si>
  <si>
    <t>733224222</t>
  </si>
  <si>
    <t>Potrubí z trubek měděných Příplatek k cenám za zhotovení přípojky z trubek měděných Ø 15/1</t>
  </si>
  <si>
    <t>-125150868</t>
  </si>
  <si>
    <t>https://podminky.urs.cz/item/CS_URS_2024_02/733224222</t>
  </si>
  <si>
    <t>733224224</t>
  </si>
  <si>
    <t>Potrubí z trubek měděných Příplatek k cenám za zhotovení přípojky z trubek měděných Ø 22/1</t>
  </si>
  <si>
    <t>-1354797350</t>
  </si>
  <si>
    <t>https://podminky.urs.cz/item/CS_URS_2024_02/733224224</t>
  </si>
  <si>
    <t>733224225</t>
  </si>
  <si>
    <t>Potrubí z trubek měděných Příplatek k cenám za zhotovení přípojky z trubek měděných D 28/1,5</t>
  </si>
  <si>
    <t>-1247975701</t>
  </si>
  <si>
    <t>https://podminky.urs.cz/item/CS_URS_2024_02/733224225</t>
  </si>
  <si>
    <t>733291101</t>
  </si>
  <si>
    <t>Zkouška těsnosti potrubí měděné do D 35x1,5</t>
  </si>
  <si>
    <t>-2050807769</t>
  </si>
  <si>
    <t>https://podminky.urs.cz/item/CS_URS_2024_02/733291101</t>
  </si>
  <si>
    <t>733POX01</t>
  </si>
  <si>
    <t>Stavební přípomoci, vrtání, drážkování, sádrování a ostatní pomocné práce</t>
  </si>
  <si>
    <t>h</t>
  </si>
  <si>
    <t>-22148343</t>
  </si>
  <si>
    <t>733POX02</t>
  </si>
  <si>
    <t>Topná, dilatační a provozní zkoužka</t>
  </si>
  <si>
    <t>-169189992</t>
  </si>
  <si>
    <t>998733111</t>
  </si>
  <si>
    <t>Přesun hmot pro rozvody potrubí stanovený z hmotnosti přesunovaného materiálu vodorovná dopravní vzdálenost do 50 m s omezením mechanizace v objektech výšky do 6 m</t>
  </si>
  <si>
    <t>1179361033</t>
  </si>
  <si>
    <t>https://podminky.urs.cz/item/CS_URS_2024_02/998733111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</si>
  <si>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</si>
  <si>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</si>
  <si>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-60762849</t>
  </si>
  <si>
    <t>https://podminky.urs.cz/item/CS_URS_2024_02/998733193</t>
  </si>
  <si>
    <t>734</t>
  </si>
  <si>
    <t>Ústřední vytápění - armatury</t>
  </si>
  <si>
    <t>734211120</t>
  </si>
  <si>
    <t>Ventil závitový odvzdušňovací G 1/2 PN 14 do 120°C automatický</t>
  </si>
  <si>
    <t>-1725121817</t>
  </si>
  <si>
    <t>https://podminky.urs.cz/item/CS_URS_2024_02/734211120</t>
  </si>
  <si>
    <t>734242414</t>
  </si>
  <si>
    <t>Ventily zpětné závitové PN 16 do 110°C přímé G 1</t>
  </si>
  <si>
    <t>1665874430</t>
  </si>
  <si>
    <t>https://podminky.urs.cz/item/CS_URS_2024_02/734242414</t>
  </si>
  <si>
    <t>734291123</t>
  </si>
  <si>
    <t>Kohout plnící a vypouštěcí G 1/2 PN 10 do 110°C závitový</t>
  </si>
  <si>
    <t>1124381135</t>
  </si>
  <si>
    <t>https://podminky.urs.cz/item/CS_URS_2024_02/734291123</t>
  </si>
  <si>
    <t>734291274</t>
  </si>
  <si>
    <t>Ostatní armatury filtry závitové pro topné a chladicí systémy PN 30 do 110°C přímé s vnitřními závity a integrovaným magnetem G 1</t>
  </si>
  <si>
    <t>-788269319</t>
  </si>
  <si>
    <t>https://podminky.urs.cz/item/CS_URS_2024_02/734291274</t>
  </si>
  <si>
    <t>734292715</t>
  </si>
  <si>
    <t>Kohout kulový přímý G 1 PN 42 do 185°C vnitřní závit</t>
  </si>
  <si>
    <t>-1569893489</t>
  </si>
  <si>
    <t>https://podminky.urs.cz/item/CS_URS_2024_02/734292715</t>
  </si>
  <si>
    <t>734MX01</t>
  </si>
  <si>
    <t>Ultrazvukový měřič spotřeby tepla Qp = 0,6m3/h L=110mm G 3/4" vč. příslušenství a teplotních čidel - dodávka a montáž</t>
  </si>
  <si>
    <t>1634295861</t>
  </si>
  <si>
    <t>734MX02</t>
  </si>
  <si>
    <t>Ultrazvukový měřič spotřeby tepla Qp = 1,5m3/h L=130mm G 1" vč. příslušenství a teplotních čidel k ohřívaši teplé vody - dodávka a montáž</t>
  </si>
  <si>
    <t>-1722775088</t>
  </si>
  <si>
    <t>734ARX101</t>
  </si>
  <si>
    <t>kombinovaný automatický vyvažovací ventil 3/4" typu AB-PM - dodávka a montáž</t>
  </si>
  <si>
    <t>1170451423</t>
  </si>
  <si>
    <t>734ARX102</t>
  </si>
  <si>
    <t>pohon kombinovaného ventilu s ovládacím napětím 230V - otevřeno / zavřeno - dodávka a montáž</t>
  </si>
  <si>
    <t>-1702743934</t>
  </si>
  <si>
    <t>734ARX103</t>
  </si>
  <si>
    <t>regulátor tlakového rozdílu 1" typu ASV-BD - dodávka a montáž</t>
  </si>
  <si>
    <t>-854543351</t>
  </si>
  <si>
    <t>734ARX104</t>
  </si>
  <si>
    <t>bytový prostorový termostat digitální s časovým programem ke kombinovanému ventilu, včetně prokabelování trasy a pohonu ventilu 230V - dodávka a montáž</t>
  </si>
  <si>
    <t>-620433942</t>
  </si>
  <si>
    <t>734XEN01</t>
  </si>
  <si>
    <t>Kulový kohout se zajištěním a vypouštěním pro expanzní nádoby 3/4" - dodávka a montáž</t>
  </si>
  <si>
    <t>-322621852</t>
  </si>
  <si>
    <t>998734111</t>
  </si>
  <si>
    <t>Přesun hmot pro armatury stanovený z hmotnosti přesunovaného materiálu vodorovná dopravní vzdálenost do 50 m s omezením mechanizace v objektech výšky do 6 m</t>
  </si>
  <si>
    <t>-113013426</t>
  </si>
  <si>
    <t>https://podminky.urs.cz/item/CS_URS_2024_02/998734111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</si>
  <si>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</si>
  <si>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</si>
  <si>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1873685973</t>
  </si>
  <si>
    <t>https://podminky.urs.cz/item/CS_URS_2024_02/998734193</t>
  </si>
  <si>
    <t>735</t>
  </si>
  <si>
    <t>Ústřední vytápění - otopná tělesa</t>
  </si>
  <si>
    <t>735000911</t>
  </si>
  <si>
    <t>Regulace otopného systému při opravách vyregulování dvojregulačních ventilů a kohoutů s ručním ovládáním</t>
  </si>
  <si>
    <t>836688559</t>
  </si>
  <si>
    <t>https://podminky.urs.cz/item/CS_URS_2024_02/735000911</t>
  </si>
  <si>
    <t>735164272</t>
  </si>
  <si>
    <t>Otopná tělesa trubková přímotopná elektrická na stěnu výšky tělesa 1810 mm, délky 600 mm</t>
  </si>
  <si>
    <t>2098417468</t>
  </si>
  <si>
    <t>https://podminky.urs.cz/item/CS_URS_2024_02/735164272</t>
  </si>
  <si>
    <t>735191905</t>
  </si>
  <si>
    <t>Ostatní opravy otopných těles odvzdušnění tělesa</t>
  </si>
  <si>
    <t>802630413</t>
  </si>
  <si>
    <t>https://podminky.urs.cz/item/CS_URS_2024_02/735191905</t>
  </si>
  <si>
    <t>735191910</t>
  </si>
  <si>
    <t>Ostatní opravy otopných těles napuštění vody do otopného systému včetně potrubí (bez kotle a ohříváků) otopných těles</t>
  </si>
  <si>
    <t>-1488405843</t>
  </si>
  <si>
    <t>https://podminky.urs.cz/item/CS_URS_2024_02/735191910</t>
  </si>
  <si>
    <t>998735101</t>
  </si>
  <si>
    <t>Přesun hmot pro otopná tělesa stanovený z hmotnosti přesunovaného materiálu vodorovná dopravní vzdálenost do 50 m základní v objektech výšky do 6 m</t>
  </si>
  <si>
    <t>-277751683</t>
  </si>
  <si>
    <t>https://podminky.urs.cz/item/CS_URS_2024_02/998735101</t>
  </si>
  <si>
    <t>998735193</t>
  </si>
  <si>
    <t>Přesun hmot pro otopná tělesa stanovený z hmotnosti přesunovaného materiálu vodorovná dopravní vzdálenost do 50 m Příplatek k cenám za zvětšený přesun přes vymezenou vodorovnou dopravní vzdálenost do 500 m</t>
  </si>
  <si>
    <t>-1034319818</t>
  </si>
  <si>
    <t>https://podminky.urs.cz/item/CS_URS_2024_02/998735193</t>
  </si>
  <si>
    <t>736</t>
  </si>
  <si>
    <t>Ústřední vytápění - plošné vytápění a chlazení</t>
  </si>
  <si>
    <t>736110212</t>
  </si>
  <si>
    <t>Trubkové teplovodní podlahové vytápění rozvod v systémové desce potrubí polyethylen PE-Xa nebo PE-Xb (s kyslíkovou bariérou) rozvodné potrubí 17x2 mm, rozteč 150 mm</t>
  </si>
  <si>
    <t>-871386218</t>
  </si>
  <si>
    <t>https://podminky.urs.cz/item/CS_URS_2024_02/736110212</t>
  </si>
  <si>
    <t>736110251</t>
  </si>
  <si>
    <t>Trubkové teplovodní podlahové vytápění rozvod v systémové desce systémová deska bez tepelné izolace, výšky 20 až 24 mm</t>
  </si>
  <si>
    <t>-237424252</t>
  </si>
  <si>
    <t>https://podminky.urs.cz/item/CS_URS_2024_02/736110251</t>
  </si>
  <si>
    <t>736110652</t>
  </si>
  <si>
    <t>Trubkové teplovodní podlahové vytápění doplňkové prvky okrajový izolační pruh</t>
  </si>
  <si>
    <t>-218110317</t>
  </si>
  <si>
    <t>https://podminky.urs.cz/item/CS_URS_2024_02/736110652</t>
  </si>
  <si>
    <t>736110653</t>
  </si>
  <si>
    <t>Trubkové teplovodní podlahové vytápění doplňkové prvky ochranná trubka</t>
  </si>
  <si>
    <t>1481850000</t>
  </si>
  <si>
    <t>https://podminky.urs.cz/item/CS_URS_2024_02/736110653</t>
  </si>
  <si>
    <t>736110654</t>
  </si>
  <si>
    <t>Trubkové teplovodní podlahové vytápění doplňkové prvky spárový (dilatační) profil</t>
  </si>
  <si>
    <t>-1669151356</t>
  </si>
  <si>
    <t>https://podminky.urs.cz/item/CS_URS_2024_02/736110654</t>
  </si>
  <si>
    <t>736111001</t>
  </si>
  <si>
    <t>Trubkové teplovodní podlahové vytápění rozdělovače mosazné s průtokoměry dvouokruhové</t>
  </si>
  <si>
    <t>-358783540</t>
  </si>
  <si>
    <t>https://podminky.urs.cz/item/CS_URS_2024_02/736111001</t>
  </si>
  <si>
    <t>736111002</t>
  </si>
  <si>
    <t>Trubkové teplovodní podlahové vytápění rozdělovače mosazné s průtokoměry tříokruhové</t>
  </si>
  <si>
    <t>-1639338319</t>
  </si>
  <si>
    <t>https://podminky.urs.cz/item/CS_URS_2024_02/736111002</t>
  </si>
  <si>
    <t>736111003</t>
  </si>
  <si>
    <t>Trubkové teplovodní podlahové vytápění rozdělovače mosazné s průtokoměry čtyřokruhové</t>
  </si>
  <si>
    <t>1176088087</t>
  </si>
  <si>
    <t>https://podminky.urs.cz/item/CS_URS_2024_02/736111003</t>
  </si>
  <si>
    <t>736111004</t>
  </si>
  <si>
    <t>Trubkové teplovodní podlahové vytápění rozdělovače mosazné s průtokoměry pětiokruhové</t>
  </si>
  <si>
    <t>890863185</t>
  </si>
  <si>
    <t>https://podminky.urs.cz/item/CS_URS_2024_02/736111004</t>
  </si>
  <si>
    <t>736111034</t>
  </si>
  <si>
    <t>Trubkové teplovodní podlahové vytápění připojovací šroubení rozdělovače, potrubí 17x2,0 mm</t>
  </si>
  <si>
    <t>748018425</t>
  </si>
  <si>
    <t>https://podminky.urs.cz/item/CS_URS_2024_02/736111034</t>
  </si>
  <si>
    <t>736111103</t>
  </si>
  <si>
    <t>Trubkové teplovodní podlahové vytápění skříně rozdělovače pod omítku, pro rozdělovač s počtem okruhů 6-9</t>
  </si>
  <si>
    <t>1927901676</t>
  </si>
  <si>
    <t>https://podminky.urs.cz/item/CS_URS_2024_02/736111103</t>
  </si>
  <si>
    <t>736111113</t>
  </si>
  <si>
    <t>Trubkové teplovodní podlahové vytápění skříně rozdělovače na omítku, pro rozdělovač s počtem okruhů 6-9</t>
  </si>
  <si>
    <t>389572467</t>
  </si>
  <si>
    <t>https://podminky.urs.cz/item/CS_URS_2024_02/736111113</t>
  </si>
  <si>
    <t>736111114</t>
  </si>
  <si>
    <t>Trubkové teplovodní podlahové vytápění skříně rozdělovače na omítku, pro rozdělovač s počtem okruhů 9-12</t>
  </si>
  <si>
    <t>-1849897982</t>
  </si>
  <si>
    <t>https://podminky.urs.cz/item/CS_URS_2024_02/736111114</t>
  </si>
  <si>
    <t>22 - VZDUCHOTECHNIKA</t>
  </si>
  <si>
    <t xml:space="preserve">    D1 - Ostatní náklady</t>
  </si>
  <si>
    <t xml:space="preserve">    751 - Vzduchotechnika</t>
  </si>
  <si>
    <t xml:space="preserve">    751.1 - Zařízení č.1</t>
  </si>
  <si>
    <t>D1</t>
  </si>
  <si>
    <t>Ostatní náklady</t>
  </si>
  <si>
    <t>751101103.R01</t>
  </si>
  <si>
    <t>Zprovoznění zařízení, měření, zaregulování a uvedení do provozu rekuperačních VZT jednotek</t>
  </si>
  <si>
    <t>1223945697</t>
  </si>
  <si>
    <t>751101106.R04</t>
  </si>
  <si>
    <t>Dopravní a režijní náklady</t>
  </si>
  <si>
    <t>-1654637971</t>
  </si>
  <si>
    <t>751101107.R05</t>
  </si>
  <si>
    <t>Stavební přípomoci, sekání, vrtání, drážkování, sádrování, stavební zapravení a zahození, úprava povrchů, ostatní pomocné práce, hodinová zúčtovací sazba včetně použitého materiálu</t>
  </si>
  <si>
    <t>hod</t>
  </si>
  <si>
    <t>-1590455237</t>
  </si>
  <si>
    <t>751101108.R06</t>
  </si>
  <si>
    <t>Závěsový a montážní materiál pro uložení potrubí a zařízení</t>
  </si>
  <si>
    <t>648926613</t>
  </si>
  <si>
    <t>751101109.R07</t>
  </si>
  <si>
    <t>Pomocné modulové pozinkované konstrukce pro uložení zařízení</t>
  </si>
  <si>
    <t>1312541108</t>
  </si>
  <si>
    <t>751101110.R08</t>
  </si>
  <si>
    <t>Montážní plošina přenosná - instalace a zpětná demontáž</t>
  </si>
  <si>
    <t>535074571</t>
  </si>
  <si>
    <t>751101111.R09</t>
  </si>
  <si>
    <t>Pryžové podložky pro stacionární vzduchotechnickou jednotku</t>
  </si>
  <si>
    <t>343285809</t>
  </si>
  <si>
    <t>75130018.R12</t>
  </si>
  <si>
    <t>Těsnění prostupů požárními dělícími konstrukcemi - požární ucpávky a tmely pro potrubí</t>
  </si>
  <si>
    <t>512</t>
  </si>
  <si>
    <t>767799765</t>
  </si>
  <si>
    <t>Montáž izolace tepelné potrubí a ohybů pásy nebo rohožemi s povrchovou úpravou hliníkovou fólií připevněnými ocelovým drátem potrubí jednovrstvá</t>
  </si>
  <si>
    <t>-1514656126</t>
  </si>
  <si>
    <t>63153726</t>
  </si>
  <si>
    <t>deska izolační z minerální vlny pro technickou izolaci 150kg/m3 max.teplota do 650°C tl 60mm</t>
  </si>
  <si>
    <t>-1093717573</t>
  </si>
  <si>
    <t>63153740</t>
  </si>
  <si>
    <t>deska izolační z minerální vlny pro technickou izolaci 45-55kg/m3 max.teplota do 400°C tl 40mm</t>
  </si>
  <si>
    <t>-1779182175</t>
  </si>
  <si>
    <t>700700191.R01</t>
  </si>
  <si>
    <t>Al páska šířky 50mm</t>
  </si>
  <si>
    <t>868585869</t>
  </si>
  <si>
    <t>751</t>
  </si>
  <si>
    <t>Vzduchotechnika</t>
  </si>
  <si>
    <t>998751201</t>
  </si>
  <si>
    <t>Přesun hmot pro vzduchotechniku stanovený procentní sazbou (%) z ceny vodorovná dopravní vzdálenost do 50 m v objektech výšky do 12 m</t>
  </si>
  <si>
    <t>%</t>
  </si>
  <si>
    <t>-1633370231</t>
  </si>
  <si>
    <t>https://podminky.urs.cz/item/CS_URS_2024_02/998751201</t>
  </si>
  <si>
    <t>998751291</t>
  </si>
  <si>
    <t>Přesun hmot pro vzduchotechniku stanovený procentní sazbou (%) z ceny Příplatek k cenám za zvětšený přesun přes vymezenou největší dopravní vzdálenost do 500 m</t>
  </si>
  <si>
    <t>-713328603</t>
  </si>
  <si>
    <t>https://podminky.urs.cz/item/CS_URS_2024_02/998751291</t>
  </si>
  <si>
    <t>751.1</t>
  </si>
  <si>
    <t>Zařízení č.1</t>
  </si>
  <si>
    <t>751611115</t>
  </si>
  <si>
    <t>Montáž vzduchotechnické jednotky s rekuperací tepla centrální stojaté s výměnou vzduchu přes 500 do 1000 m3/h</t>
  </si>
  <si>
    <t>-1939865502</t>
  </si>
  <si>
    <t>https://podminky.urs.cz/item/CS_URS_2024_02/751611115</t>
  </si>
  <si>
    <t>42944138.R01</t>
  </si>
  <si>
    <t>Kompaktní rekuperační vzduchotechnická jednotka parapetní, deskový protiproudý výměník ZZT s obtokem, filtry na sání a výfuku, výměník pro přímý výpar, elektrický ohřívač, integrovaná regulace (Vp=Vo=840 m3/h, ∆pp=250Pa, ∆po=250Pa)</t>
  </si>
  <si>
    <t>2099779442</t>
  </si>
  <si>
    <t>751614121.R01</t>
  </si>
  <si>
    <t>Montáž monitorovacího, řídícího a ovládacího zařízení bytové jednotky</t>
  </si>
  <si>
    <t>-1220952165</t>
  </si>
  <si>
    <t>40461005.R02</t>
  </si>
  <si>
    <t>Prostorový ovladač bytové jednotky s vazbou na pohon regulátoru průtoku vzduchu</t>
  </si>
  <si>
    <t>-1709222935</t>
  </si>
  <si>
    <t>751721111</t>
  </si>
  <si>
    <t>Montáž klimatizační jednotky venkovní jednofázové napájení do 2 vnitřních jednotek</t>
  </si>
  <si>
    <t>-240221110</t>
  </si>
  <si>
    <t>https://podminky.urs.cz/item/CS_URS_2024_02/751721111</t>
  </si>
  <si>
    <t>42952015.R01</t>
  </si>
  <si>
    <t>jednotka klimatizační venkovní jednofázové napájení do 2 vnitřních jednotek o výkonu do 5,5kW</t>
  </si>
  <si>
    <t>-1703800606</t>
  </si>
  <si>
    <t>751791121.R02</t>
  </si>
  <si>
    <t xml:space="preserve">CU-chladírenské potrubí 6-10/1 mm izolovaná PEX 9mm vč. náplně  - dodávka a montáž</t>
  </si>
  <si>
    <t>1879485509</t>
  </si>
  <si>
    <t>75130015.R03</t>
  </si>
  <si>
    <t>Ochrana kondenzátního potrubí elektrickým topným kabelem ve venkovním prostředí - dodávka a montáž</t>
  </si>
  <si>
    <t>-1067728205</t>
  </si>
  <si>
    <t>751322012.R05</t>
  </si>
  <si>
    <t>Montáž talířového ventilu D přes 100 do 200 mm</t>
  </si>
  <si>
    <t>1452286347</t>
  </si>
  <si>
    <t>42972213</t>
  </si>
  <si>
    <t>ventil talířový pro odvod vzduchu kovový D 125mm</t>
  </si>
  <si>
    <t>-1988696108</t>
  </si>
  <si>
    <t>751322111</t>
  </si>
  <si>
    <t>Montáž talířových ventilů, anemostatů, dýz anemostatu kruhového bez skříně, průměru do 300 mm</t>
  </si>
  <si>
    <t>-1339523661</t>
  </si>
  <si>
    <t>https://podminky.urs.cz/item/CS_URS_2024_02/751322111</t>
  </si>
  <si>
    <t>42972808.R04</t>
  </si>
  <si>
    <t>anemostat kruhový s vířivým efektem pro přívod/odvod vzduchu ocelový D 125mm</t>
  </si>
  <si>
    <t>-2122480075</t>
  </si>
  <si>
    <t>751510013.R25</t>
  </si>
  <si>
    <t>Vyústek koncový - plast černý 1x90/1x125 mm s montážním límcem</t>
  </si>
  <si>
    <t>-260999570</t>
  </si>
  <si>
    <t>751510013.R26</t>
  </si>
  <si>
    <t>Rozdělovací box přímý jednořadý s těsněním pr. 150mm, 6 x pr. 90mm</t>
  </si>
  <si>
    <t>-1399113922</t>
  </si>
  <si>
    <t>751510013.R27</t>
  </si>
  <si>
    <t>Rozdělovací box přímý jednořadý s těsněním pr. 150mm, 8 x pr. 90mm</t>
  </si>
  <si>
    <t>-1462925635</t>
  </si>
  <si>
    <t>751510013.R28</t>
  </si>
  <si>
    <t>Tlumič hluku průměru 90 / 25 x 1 m</t>
  </si>
  <si>
    <t>957874955</t>
  </si>
  <si>
    <t>751344121</t>
  </si>
  <si>
    <t>Montáž tlumičů hluku pro čtyřhranné potrubí, průřezu do 0,150 m2</t>
  </si>
  <si>
    <t>970561568</t>
  </si>
  <si>
    <t>https://podminky.urs.cz/item/CS_URS_2024_02/751344121</t>
  </si>
  <si>
    <t>42976041.R07</t>
  </si>
  <si>
    <t>tlumič hluku čtyřhranný Pz 315x200x1500mm</t>
  </si>
  <si>
    <t>689324167</t>
  </si>
  <si>
    <t>751344121.R01</t>
  </si>
  <si>
    <t>Montáž přefukových prvků s útlumem hluku, průřezu do 0,150 m2</t>
  </si>
  <si>
    <t>-1319078305</t>
  </si>
  <si>
    <t>42976041.R02</t>
  </si>
  <si>
    <t>Přefukový prvek s útlumem hluku 370x130mm (akustický útlum 6dB)</t>
  </si>
  <si>
    <t>-1721594450</t>
  </si>
  <si>
    <t>751398051</t>
  </si>
  <si>
    <t>Montáž ostatních zařízení protidešťové žaluzie nebo žaluziové klapky na čtyřhranné potrubí, průřezu do 0,150 m2</t>
  </si>
  <si>
    <t>585701914</t>
  </si>
  <si>
    <t>https://podminky.urs.cz/item/CS_URS_2024_02/751398051</t>
  </si>
  <si>
    <t>42972917</t>
  </si>
  <si>
    <t>žaluzie protidešťová s pevnými lamelami, pozink, pro potrubí 315x315mm</t>
  </si>
  <si>
    <t>-301134031</t>
  </si>
  <si>
    <t>751514612</t>
  </si>
  <si>
    <t>Montáž požární klapky do plechového potrubí čtyřhranné s přírubou přes 0,035 do 0,070 m2</t>
  </si>
  <si>
    <t>-704885506</t>
  </si>
  <si>
    <t>https://podminky.urs.cz/item/CS_URS_2024_02/751514612</t>
  </si>
  <si>
    <t>42982458.R01</t>
  </si>
  <si>
    <t>klapka požární čtyřhranná Pz 300x100mm včetně motorického pohonu 230V</t>
  </si>
  <si>
    <t>-47814468</t>
  </si>
  <si>
    <t>751514662.1</t>
  </si>
  <si>
    <t>Montáž škrtící klapky nebo zpětné klapky do plechového potrubí kruhové s přírubou, průměru přes 100 do 200 mm</t>
  </si>
  <si>
    <t>1196762645</t>
  </si>
  <si>
    <t>https://podminky.urs.cz/item/CS_URS_2024_02/751514662.1</t>
  </si>
  <si>
    <t>42981002.R01</t>
  </si>
  <si>
    <t>Regulátor průtoku vzduchu D 125mm, s motorickým pohonem 0-10V s aretací 20%</t>
  </si>
  <si>
    <t>-335870270</t>
  </si>
  <si>
    <t>751514662</t>
  </si>
  <si>
    <t>-1129904453</t>
  </si>
  <si>
    <t>https://podminky.urs.cz/item/CS_URS_2024_02/751514662</t>
  </si>
  <si>
    <t>42981002.R12</t>
  </si>
  <si>
    <t>klapka kruhová regulační Pz D 125mm</t>
  </si>
  <si>
    <t>1949722980</t>
  </si>
  <si>
    <t>751510013.R24</t>
  </si>
  <si>
    <t>Vzduchotechnické potrubí z pozinkovaného plechu čtyřhranné s přírubou vč. spojovacího,těsnícího materiálu - dodávka + montáž</t>
  </si>
  <si>
    <t>1694394817</t>
  </si>
  <si>
    <t>751510042</t>
  </si>
  <si>
    <t>Vzduchotechnické potrubí z pozinkovaného plechu kruhové, trouba spirálně vinutá bez příruby, průměru přes 100 do 200 mm</t>
  </si>
  <si>
    <t>-1999325399</t>
  </si>
  <si>
    <t>https://podminky.urs.cz/item/CS_URS_2024_02/751510042</t>
  </si>
  <si>
    <t>751510013.R29</t>
  </si>
  <si>
    <t>Plastová flexibilní hadice s hladkým antistatickým a antibakteriálním povrchem d = 90/75 mm, včetně potrubí pro instalalci do konstrukce podlahy. spojovacího, těsnícího a montážního materiálu</t>
  </si>
  <si>
    <t>-1526868443</t>
  </si>
  <si>
    <t>751537146</t>
  </si>
  <si>
    <t>Montáž potrubí ohebného kruhového izolovaného minerální vatou Al hadice (izolace tepelná i hluková), průměru přes 100 do 150 mm</t>
  </si>
  <si>
    <t>1175273463</t>
  </si>
  <si>
    <t>https://podminky.urs.cz/item/CS_URS_2024_02/751537146</t>
  </si>
  <si>
    <t>42981730</t>
  </si>
  <si>
    <t>hadice ohebná z Al s tepelnou a hlukovou izolací 25mm, délka 10m D 127mm</t>
  </si>
  <si>
    <t>1779794186</t>
  </si>
  <si>
    <t>23 - ZDRAVOTNĚ TECHNICKÉ INSTALACE</t>
  </si>
  <si>
    <t xml:space="preserve">rozpočet dle PD ZTI, nutná koordinace s projektem Interieru </t>
  </si>
  <si>
    <t>HSV - HSV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</si>
  <si>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</si>
  <si>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</si>
  <si>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</si>
  <si>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</si>
  <si>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</si>
  <si>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132312122</t>
  </si>
  <si>
    <t>Hloubení zapažených rýh šířky do 800 mm ručně s urovnáním dna do předepsaného profilu a spádu v hornině třídy těžitelnosti II skupiny 4 nesoudržných</t>
  </si>
  <si>
    <t>-521555838</t>
  </si>
  <si>
    <t>https://podminky.urs.cz/item/CS_URS_2024_02/132312122</t>
  </si>
  <si>
    <t>151101101</t>
  </si>
  <si>
    <t>Zřízení pažení a rozepření stěn rýh pro podzemní vedení příložné pro jakoukoliv mezerovitost, hloubky do 2 m</t>
  </si>
  <si>
    <t>15841765</t>
  </si>
  <si>
    <t>https://podminky.urs.cz/item/CS_URS_2024_02/151101101</t>
  </si>
  <si>
    <t>151101111</t>
  </si>
  <si>
    <t>Odstranění pažení a rozepření stěn rýh pro podzemní vedení s uložením materiálu na vzdálenost do 3 m od kraje výkopu příložné, hloubky do 2 m</t>
  </si>
  <si>
    <t>2016320940</t>
  </si>
  <si>
    <t>https://podminky.urs.cz/item/CS_URS_2024_02/151101111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</si>
  <si>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</si>
  <si>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</si>
  <si>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-1778358524</t>
  </si>
  <si>
    <t>https://podminky.urs.cz/item/CS_URS_2024_02/162651132</t>
  </si>
  <si>
    <t>171201231</t>
  </si>
  <si>
    <t>900644562</t>
  </si>
  <si>
    <t>https://podminky.urs.cz/item/CS_URS_2024_02/171201231</t>
  </si>
  <si>
    <t>171251201</t>
  </si>
  <si>
    <t>Uložení sypaniny na skládky nebo meziskládky bez hutnění s upravením uložené sypaniny do předepsaného tvaru</t>
  </si>
  <si>
    <t>603534860</t>
  </si>
  <si>
    <t>https://podminky.urs.cz/item/CS_URS_2024_02/171251201</t>
  </si>
  <si>
    <t>174211101</t>
  </si>
  <si>
    <t>Zásyp sypaninou z jakékoliv horniny ručně s uložením výkopku ve vrstvách bez zhutnění jam, šachet, rýh nebo kolem objektů v těchto vykopávkách</t>
  </si>
  <si>
    <t>-162966158</t>
  </si>
  <si>
    <t>https://podminky.urs.cz/item/CS_URS_2024_02/174211101</t>
  </si>
  <si>
    <t>-71226721</t>
  </si>
  <si>
    <t>58331200.R01</t>
  </si>
  <si>
    <t>kamenivo těžené zásypový materiál</t>
  </si>
  <si>
    <t>-914584256</t>
  </si>
  <si>
    <t>451541111</t>
  </si>
  <si>
    <t>Lože pod potrubí, stoky a drobné objekty v otevřeném výkopu ze štěrkodrtě 0-63 mm</t>
  </si>
  <si>
    <t>1153404756</t>
  </si>
  <si>
    <t>https://podminky.urs.cz/item/CS_URS_2024_02/451541111</t>
  </si>
  <si>
    <t>721</t>
  </si>
  <si>
    <t>Zdravotechnika - vnitřní kanalizace</t>
  </si>
  <si>
    <t>721101.R01</t>
  </si>
  <si>
    <t>1950119620</t>
  </si>
  <si>
    <t>721101.R02</t>
  </si>
  <si>
    <t>Příslušenství montážní organizace - přenosná montážní plošina s pracovní výškou do 3m</t>
  </si>
  <si>
    <t>-2117673430</t>
  </si>
  <si>
    <t>721101.R03</t>
  </si>
  <si>
    <t>Protipožární pěna těsnění prostupů požárních dělících konstrukcí</t>
  </si>
  <si>
    <t>-786609302</t>
  </si>
  <si>
    <t>721101.R04</t>
  </si>
  <si>
    <t>Protipožární ucpávka těsnění prostupů požárních dělících konstrukcí</t>
  </si>
  <si>
    <t>957666762</t>
  </si>
  <si>
    <t>721173401</t>
  </si>
  <si>
    <t>Potrubí z trub PVC SN4 svodné (ležaté) DN 110</t>
  </si>
  <si>
    <t>-357694723</t>
  </si>
  <si>
    <t>https://podminky.urs.cz/item/CS_URS_2024_02/721173401</t>
  </si>
  <si>
    <t>721173402</t>
  </si>
  <si>
    <t>Potrubí z trub PVC SN4 svodné (ležaté) DN 125</t>
  </si>
  <si>
    <t>-1525147111</t>
  </si>
  <si>
    <t>https://podminky.urs.cz/item/CS_URS_2024_02/721173402</t>
  </si>
  <si>
    <t>721173403</t>
  </si>
  <si>
    <t>Potrubí z trub PVC SN4 svodné (ležaté) DN 160</t>
  </si>
  <si>
    <t>-2092828536</t>
  </si>
  <si>
    <t>https://podminky.urs.cz/item/CS_URS_2024_02/721173403</t>
  </si>
  <si>
    <t>721174024</t>
  </si>
  <si>
    <t>Potrubí z trub polypropylenových odpadní (svislé) DN 75</t>
  </si>
  <si>
    <t>-1461312874</t>
  </si>
  <si>
    <t>https://podminky.urs.cz/item/CS_URS_2024_02/721174024</t>
  </si>
  <si>
    <t>721174025</t>
  </si>
  <si>
    <t>Potrubí z trub polypropylenových odpadní (svislé) DN 110</t>
  </si>
  <si>
    <t>922228183</t>
  </si>
  <si>
    <t>https://podminky.urs.cz/item/CS_URS_2024_02/721174025</t>
  </si>
  <si>
    <t>721174041</t>
  </si>
  <si>
    <t>Potrubí z trub polypropylenových připojovací DN 32</t>
  </si>
  <si>
    <t>-1883868810</t>
  </si>
  <si>
    <t>https://podminky.urs.cz/item/CS_URS_2024_02/721174041</t>
  </si>
  <si>
    <t>721174042</t>
  </si>
  <si>
    <t>Potrubí z trub polypropylenových připojovací DN 40</t>
  </si>
  <si>
    <t>1622936980</t>
  </si>
  <si>
    <t>https://podminky.urs.cz/item/CS_URS_2024_02/721174042</t>
  </si>
  <si>
    <t>721174042.R</t>
  </si>
  <si>
    <t>Potrubí z trub polypropylenových DN 40 - SACÍ VEDENÍ</t>
  </si>
  <si>
    <t>-606424121</t>
  </si>
  <si>
    <t>721174043</t>
  </si>
  <si>
    <t>Potrubí z trub polypropylenových připojovací DN 50</t>
  </si>
  <si>
    <t>-629895916</t>
  </si>
  <si>
    <t>https://podminky.urs.cz/item/CS_URS_2024_02/721174043</t>
  </si>
  <si>
    <t>721174044</t>
  </si>
  <si>
    <t>Potrubí z trub polypropylenových připojovací DN 75</t>
  </si>
  <si>
    <t>521195844</t>
  </si>
  <si>
    <t>https://podminky.urs.cz/item/CS_URS_2024_02/721174044</t>
  </si>
  <si>
    <t>721174045</t>
  </si>
  <si>
    <t>Potrubí z trub polypropylenových připojovací DN 110</t>
  </si>
  <si>
    <t>-2044513661</t>
  </si>
  <si>
    <t>https://podminky.urs.cz/item/CS_URS_2024_02/721174045</t>
  </si>
  <si>
    <t>721194103</t>
  </si>
  <si>
    <t>Vyměření přípojek na potrubí vyvedení a upevnění odpadních výpustek DN 32</t>
  </si>
  <si>
    <t>-1182861410</t>
  </si>
  <si>
    <t>https://podminky.urs.cz/item/CS_URS_2024_02/721194103</t>
  </si>
  <si>
    <t>721194104</t>
  </si>
  <si>
    <t>Vyměření přípojek na potrubí vyvedení a upevnění odpadních výpustek DN 40</t>
  </si>
  <si>
    <t>-1915616902</t>
  </si>
  <si>
    <t>https://podminky.urs.cz/item/CS_URS_2024_02/721194104</t>
  </si>
  <si>
    <t>721194105</t>
  </si>
  <si>
    <t>Vyměření přípojek na potrubí vyvedení a upevnění odpadních výpustek DN 50</t>
  </si>
  <si>
    <t>-418406407</t>
  </si>
  <si>
    <t>https://podminky.urs.cz/item/CS_URS_2024_02/721194105</t>
  </si>
  <si>
    <t>721194107</t>
  </si>
  <si>
    <t>Vyměření přípojek na potrubí vyvedení a upevnění odpadních výpustek DN 70</t>
  </si>
  <si>
    <t>-1743102675</t>
  </si>
  <si>
    <t>https://podminky.urs.cz/item/CS_URS_2024_02/721194107</t>
  </si>
  <si>
    <t>721194109</t>
  </si>
  <si>
    <t>Vyměření přípojek na potrubí vyvedení a upevnění odpadních výpustek DN 110</t>
  </si>
  <si>
    <t>360829310</t>
  </si>
  <si>
    <t>https://podminky.urs.cz/item/CS_URS_2024_02/721194109</t>
  </si>
  <si>
    <t>721211421</t>
  </si>
  <si>
    <t>Podlahové vpusti se svislým odtokem DN 50/75/110 mřížka nerez 115x115</t>
  </si>
  <si>
    <t>-895327117</t>
  </si>
  <si>
    <t>https://podminky.urs.cz/item/CS_URS_2024_02/721211421</t>
  </si>
  <si>
    <t>721212122</t>
  </si>
  <si>
    <t>Odtokové sprchové žlaby se zápachovou uzávěrkou a krycím roštem délky 750 mm</t>
  </si>
  <si>
    <t>439913182</t>
  </si>
  <si>
    <t>https://podminky.urs.cz/item/CS_URS_2024_02/721212122</t>
  </si>
  <si>
    <t>721212124</t>
  </si>
  <si>
    <t>Odtokové sprchové žlaby se zápachovou uzávěrkou a krycím roštem délky 850 mm</t>
  </si>
  <si>
    <t>1568258795</t>
  </si>
  <si>
    <t>https://podminky.urs.cz/item/CS_URS_2024_02/721212124</t>
  </si>
  <si>
    <t>721226512</t>
  </si>
  <si>
    <t>Zápachové uzávěrky podomítkové (Pe) s krycí deskou pro pračku a myčku DN 50</t>
  </si>
  <si>
    <t>699750718</t>
  </si>
  <si>
    <t>https://podminky.urs.cz/item/CS_URS_2024_02/721226512</t>
  </si>
  <si>
    <t>721273152</t>
  </si>
  <si>
    <t>Ventilační hlavice z polypropylenu (PP) DN 75</t>
  </si>
  <si>
    <t>-1625956029</t>
  </si>
  <si>
    <t>https://podminky.urs.cz/item/CS_URS_2024_02/721273152</t>
  </si>
  <si>
    <t>721273153</t>
  </si>
  <si>
    <t>Ventilační hlavice z polypropylenu (PP) DN 110</t>
  </si>
  <si>
    <t>1291158343</t>
  </si>
  <si>
    <t>https://podminky.urs.cz/item/CS_URS_2024_02/721273153</t>
  </si>
  <si>
    <t>721274125</t>
  </si>
  <si>
    <t>Ventily přivzdušňovací odpadních potrubí vnitřní DN 75</t>
  </si>
  <si>
    <t>-1054802148</t>
  </si>
  <si>
    <t>https://podminky.urs.cz/item/CS_URS_2024_02/721274125</t>
  </si>
  <si>
    <t>721290111</t>
  </si>
  <si>
    <t>Zkouška těsnosti kanalizace v objektech vodou do DN 125</t>
  </si>
  <si>
    <t>709192769</t>
  </si>
  <si>
    <t>https://podminky.urs.cz/item/CS_URS_2024_02/721290111</t>
  </si>
  <si>
    <t>721290112</t>
  </si>
  <si>
    <t>Zkouška těsnosti kanalizace v objektech vodou DN 150 nebo DN 200</t>
  </si>
  <si>
    <t>-1646491352</t>
  </si>
  <si>
    <t>https://podminky.urs.cz/item/CS_URS_2024_02/721290112</t>
  </si>
  <si>
    <t>998721201</t>
  </si>
  <si>
    <t>Přesun hmot pro vnitřní kanalizace stanovený procentní sazbou (%) z ceny vodorovná dopravní vzdálenost do 50 m v objektech výšky do 6 m</t>
  </si>
  <si>
    <t>981036227</t>
  </si>
  <si>
    <t>https://podminky.urs.cz/item/CS_URS_2024_02/998721201</t>
  </si>
  <si>
    <t>998721292</t>
  </si>
  <si>
    <t>Přesun hmot pro vnitřní kanalizace stanovený procentní sazbou (%) z ceny Příplatek k cenám za zvětšený přesun přes vymezenou největší dopravní vzdálenost do 100 m</t>
  </si>
  <si>
    <t>-1770685206</t>
  </si>
  <si>
    <t>https://podminky.urs.cz/item/CS_URS_2024_02/998721292</t>
  </si>
  <si>
    <t>722</t>
  </si>
  <si>
    <t>Zdravotechnika - vnitřní vodovod</t>
  </si>
  <si>
    <t>28613852</t>
  </si>
  <si>
    <t>trubka vodovodní jednovrstvá PE100 RC PN 16 SDR11 s ochranným pláštěm z PP 50x4,6mm</t>
  </si>
  <si>
    <t>-354035004</t>
  </si>
  <si>
    <t>28613850</t>
  </si>
  <si>
    <t>trubka vodovodní jednovrstvá PE100 RC PN 16 SDR11 s ochranným pláštěm z PP 32x3,0mm</t>
  </si>
  <si>
    <t>-1989043069</t>
  </si>
  <si>
    <t>722130233</t>
  </si>
  <si>
    <t>Potrubí z ocelových trubek pozinkovaných závitových svařovaných běžných DN 25</t>
  </si>
  <si>
    <t>-157367836</t>
  </si>
  <si>
    <t>https://podminky.urs.cz/item/CS_URS_2024_02/722130233</t>
  </si>
  <si>
    <t>722130235</t>
  </si>
  <si>
    <t>Potrubí z ocelových trubek pozinkovaných závitových svařovaných běžných DN 40</t>
  </si>
  <si>
    <t>835322631</t>
  </si>
  <si>
    <t>https://podminky.urs.cz/item/CS_URS_2024_02/722130235</t>
  </si>
  <si>
    <t>722174002</t>
  </si>
  <si>
    <t>Potrubí z plastových trubek z polypropylenu PPR svařovaných polyfúzně PN 16 (SDR 7,4) D 20 x 2,8</t>
  </si>
  <si>
    <t>1697315535</t>
  </si>
  <si>
    <t>https://podminky.urs.cz/item/CS_URS_2024_02/722174002</t>
  </si>
  <si>
    <t>722174002.R</t>
  </si>
  <si>
    <t>Potrubí z plastových trubek z polypropylenu PPR svařovaných polyfúzně PN 16 (SDR 7,4) D 20 x 2,8 - TLAKOVÝ VZDUCH</t>
  </si>
  <si>
    <t>676661324</t>
  </si>
  <si>
    <t>722174003</t>
  </si>
  <si>
    <t>Potrubí z plastových trubek z polypropylenu PPR svařovaných polyfúzně PN 16 (SDR 7,4) D 25 x 3,5</t>
  </si>
  <si>
    <t>-967197939</t>
  </si>
  <si>
    <t>https://podminky.urs.cz/item/CS_URS_2024_02/722174003</t>
  </si>
  <si>
    <t>722174004</t>
  </si>
  <si>
    <t>Potrubí z plastových trubek z polypropylenu PPR svařovaných polyfúzně PN 16 (SDR 7,4) D 32 x 4,4</t>
  </si>
  <si>
    <t>-1170698368</t>
  </si>
  <si>
    <t>https://podminky.urs.cz/item/CS_URS_2024_02/722174004</t>
  </si>
  <si>
    <t>722174005</t>
  </si>
  <si>
    <t>Potrubí z plastových trubek z polypropylenu PPR svařovaných polyfúzně PN 16 (SDR 7,4) D 40 x 5,5</t>
  </si>
  <si>
    <t>247307195</t>
  </si>
  <si>
    <t>https://podminky.urs.cz/item/CS_URS_2024_02/722174005</t>
  </si>
  <si>
    <t>722174006</t>
  </si>
  <si>
    <t>Potrubí z plastových trubek z polypropylenu PPR svařovaných polyfúzně PN 16 (SDR 7,4) D 50 x 6,9</t>
  </si>
  <si>
    <t>-919406447</t>
  </si>
  <si>
    <t>https://podminky.urs.cz/item/CS_URS_2024_02/722174006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</si>
  <si>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</si>
  <si>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</si>
  <si>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-749936930</t>
  </si>
  <si>
    <t>https://podminky.urs.cz/item/CS_URS_2024_02/722181231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</si>
  <si>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</si>
  <si>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</si>
  <si>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-1919846829</t>
  </si>
  <si>
    <t>https://podminky.urs.cz/item/CS_URS_2024_02/722181232</t>
  </si>
  <si>
    <t>722181233</t>
  </si>
  <si>
    <t>Ochrana potrubí termoizolačními trubicemi z pěnového polyetylenu PE přilepenými v příčných a podélných spojích, tloušťky izolace přes 9 do 13 mm, vnitřního průměru izolace DN přes 45 do 63 mm</t>
  </si>
  <si>
    <t>974116460</t>
  </si>
  <si>
    <t>https://podminky.urs.cz/item/CS_URS_2024_02/722181233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</si>
  <si>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</si>
  <si>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</si>
  <si>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-592318579</t>
  </si>
  <si>
    <t>https://podminky.urs.cz/item/CS_URS_2024_02/722181241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</si>
  <si>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</si>
  <si>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</si>
  <si>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-180323414</t>
  </si>
  <si>
    <t>https://podminky.urs.cz/item/CS_URS_2024_02/722181242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</si>
  <si>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</si>
  <si>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</si>
  <si>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-1204130229</t>
  </si>
  <si>
    <t>https://podminky.urs.cz/item/CS_URS_2024_02/722181252</t>
  </si>
  <si>
    <t>722181253</t>
  </si>
  <si>
    <t>Ochrana potrubí termoizolačními trubicemi z pěnového polyetylenu PE přilepenými v příčných a podélných spojích, tloušťky izolace přes 20 do 25 mm, vnitřního průměru izolace DN přes 45 do 63 mm</t>
  </si>
  <si>
    <t>-186114453</t>
  </si>
  <si>
    <t>https://podminky.urs.cz/item/CS_URS_2024_02/722181253</t>
  </si>
  <si>
    <t>722190401</t>
  </si>
  <si>
    <t>Zřízení přípojek na potrubí vyvedení a upevnění výpustek do DN 25</t>
  </si>
  <si>
    <t>-832704570</t>
  </si>
  <si>
    <t>https://podminky.urs.cz/item/CS_URS_2024_02/722190401</t>
  </si>
  <si>
    <t>722220111</t>
  </si>
  <si>
    <t>Armatury s jedním závitem nástěnky pro výtokový ventil G 1/2"</t>
  </si>
  <si>
    <t>-621116344</t>
  </si>
  <si>
    <t>https://podminky.urs.cz/item/CS_URS_2024_02/722220111</t>
  </si>
  <si>
    <t>722220231</t>
  </si>
  <si>
    <t>Armatury s jedním závitem přechodové tvarovky PPR, PN 20 (SDR 6) s kovovým závitem vnitřním přechodky dGK D 20 x G 1/2"</t>
  </si>
  <si>
    <t>-2144991980</t>
  </si>
  <si>
    <t>https://podminky.urs.cz/item/CS_URS_2024_02/722220231</t>
  </si>
  <si>
    <t>722220232</t>
  </si>
  <si>
    <t>Armatury s jedním závitem přechodové tvarovky PPR, PN 20 (SDR 6) s kovovým závitem vnitřním přechodky dGK D 25 x G 3/4"</t>
  </si>
  <si>
    <t>-290943187</t>
  </si>
  <si>
    <t>https://podminky.urs.cz/item/CS_URS_2024_02/722220232</t>
  </si>
  <si>
    <t>722220233</t>
  </si>
  <si>
    <t>Armatury s jedním závitem přechodové tvarovky PPR, PN 20 (SDR 6) s kovovým závitem vnitřním přechodky dGK D 32 x G 1"</t>
  </si>
  <si>
    <t>-2014893274</t>
  </si>
  <si>
    <t>https://podminky.urs.cz/item/CS_URS_2024_02/722220233</t>
  </si>
  <si>
    <t>722220234</t>
  </si>
  <si>
    <t>Armatury s jedním závitem přechodové tvarovky PPR, PN 20 (SDR 6) s kovovým závitem vnitřním přechodky dGK D 40 x G 5/4"</t>
  </si>
  <si>
    <t>1946913616</t>
  </si>
  <si>
    <t>https://podminky.urs.cz/item/CS_URS_2024_02/722220234</t>
  </si>
  <si>
    <t>722224116</t>
  </si>
  <si>
    <t>Armatury s jedním závitem kohouty plnicí a vypouštěcí PN 10 G 3/4"</t>
  </si>
  <si>
    <t>889462738</t>
  </si>
  <si>
    <t>https://podminky.urs.cz/item/CS_URS_2024_02/722224116</t>
  </si>
  <si>
    <t>722231072</t>
  </si>
  <si>
    <t>Armatury se dvěma závity ventily zpětné mosazné PN 10 do 110°C G 1/2"</t>
  </si>
  <si>
    <t>560375240</t>
  </si>
  <si>
    <t>https://podminky.urs.cz/item/CS_URS_2024_02/722231072</t>
  </si>
  <si>
    <t>722231074</t>
  </si>
  <si>
    <t>Armatury se dvěma závity ventily zpětné mosazné PN 10 do 110°C G 1"</t>
  </si>
  <si>
    <t>-955260605</t>
  </si>
  <si>
    <t>https://podminky.urs.cz/item/CS_URS_2024_02/722231074</t>
  </si>
  <si>
    <t>722231222</t>
  </si>
  <si>
    <t>Armatury se dvěma závity ventily pojistné k bojleru mosazné PN 6 do 100°C G 3/4"</t>
  </si>
  <si>
    <t>-1978057913</t>
  </si>
  <si>
    <t>https://podminky.urs.cz/item/CS_URS_2024_02/722231222</t>
  </si>
  <si>
    <t>722232122</t>
  </si>
  <si>
    <t>Armatury se dvěma závity kulové kohouty PN 42 do 185 °C plnoprůtokové vnitřní závit G 1/2"</t>
  </si>
  <si>
    <t>642323616</t>
  </si>
  <si>
    <t>https://podminky.urs.cz/item/CS_URS_2024_02/722232122</t>
  </si>
  <si>
    <t>722232123</t>
  </si>
  <si>
    <t>Armatury se dvěma závity kulové kohouty PN 42 do 185 °C plnoprůtokové vnitřní závit G 3/4"</t>
  </si>
  <si>
    <t>-1509439850</t>
  </si>
  <si>
    <t>https://podminky.urs.cz/item/CS_URS_2024_02/722232123</t>
  </si>
  <si>
    <t>722232124</t>
  </si>
  <si>
    <t>Armatury se dvěma závity kulové kohouty PN 42 do 185 °C plnoprůtokové vnitřní závit G 1"</t>
  </si>
  <si>
    <t>285509943</t>
  </si>
  <si>
    <t>https://podminky.urs.cz/item/CS_URS_2024_02/722232124</t>
  </si>
  <si>
    <t>722232126</t>
  </si>
  <si>
    <t>Armatury se dvěma závity kulové kohouty PN 42 do 185 °C plnoprůtokové vnitřní závit G 6/4"</t>
  </si>
  <si>
    <t>-1417754434</t>
  </si>
  <si>
    <t>https://podminky.urs.cz/item/CS_URS_2024_02/722232126</t>
  </si>
  <si>
    <t>722234263</t>
  </si>
  <si>
    <t>Armatury se dvěma závity filtry mosazný PN 20 do 80 °C G 1/2"</t>
  </si>
  <si>
    <t>1764147212</t>
  </si>
  <si>
    <t>https://podminky.urs.cz/item/CS_URS_2024_02/722234263</t>
  </si>
  <si>
    <t>722101.R01</t>
  </si>
  <si>
    <t>Automatický termostatický ventil s obtokem pro vyvážení cirkulace teplé vody s vnitřním závitem 1/2"_dodávka a montáž</t>
  </si>
  <si>
    <t>943828348</t>
  </si>
  <si>
    <t>722101.R103</t>
  </si>
  <si>
    <t>Trubní oddělovač DN25_dodávka a montáž</t>
  </si>
  <si>
    <t>-1480273074</t>
  </si>
  <si>
    <t>722250143</t>
  </si>
  <si>
    <t>Požární příslušenství a armatury hydrantový systém s tvarově stálou hadicí prosklený D 25 x 30 m</t>
  </si>
  <si>
    <t>579246128</t>
  </si>
  <si>
    <t>https://podminky.urs.cz/item/CS_URS_2024_02/722250143</t>
  </si>
  <si>
    <t>722262212.R01</t>
  </si>
  <si>
    <t>Vodoměr závitový jednovtokový suchoběžný do 40°C G 1/2"x 110 mm Qn 1,5 m3/h horizontální</t>
  </si>
  <si>
    <t>194447550</t>
  </si>
  <si>
    <t>722263206.R02</t>
  </si>
  <si>
    <t>Vodoměr závitový jednovtokový suchoběžný do 100°C G 1/2"x 110 mm Qn 1,5 m3/h horizontální</t>
  </si>
  <si>
    <t>1187945718</t>
  </si>
  <si>
    <t>722263215</t>
  </si>
  <si>
    <t>Vodoměry pro vodu do 100°C závitové horizontální vícevtokové mokroběžné G 6/4"x 300 mm Qn 10</t>
  </si>
  <si>
    <t>1374170071</t>
  </si>
  <si>
    <t>https://podminky.urs.cz/item/CS_URS_2024_02/722263215</t>
  </si>
  <si>
    <t>722270104.R03</t>
  </si>
  <si>
    <t>Sestavná jednotka využití dešťové vody - dodávka a montáž</t>
  </si>
  <si>
    <t>642203479</t>
  </si>
  <si>
    <t>722290226</t>
  </si>
  <si>
    <t>Zkouška těsnosti vodovodního potrubí DN do 50</t>
  </si>
  <si>
    <t>1417811222</t>
  </si>
  <si>
    <t>https://podminky.urs.cz/item/CS_URS_2024_02/722290226</t>
  </si>
  <si>
    <t>722290234</t>
  </si>
  <si>
    <t>Proplach a dezinfekce vodovodního potrubí DN do 80</t>
  </si>
  <si>
    <t>-748835744</t>
  </si>
  <si>
    <t>https://podminky.urs.cz/item/CS_URS_2024_02/722290234</t>
  </si>
  <si>
    <t>998722202</t>
  </si>
  <si>
    <t>Přesun hmot pro vnitřní vodovod stanovený procentní sazbou (%) z ceny vodorovná dopravní vzdálenost do 50 m v objektech výšky přes 6 do 12 m</t>
  </si>
  <si>
    <t>757477990</t>
  </si>
  <si>
    <t>https://podminky.urs.cz/item/CS_URS_2024_02/998722202</t>
  </si>
  <si>
    <t>998722292</t>
  </si>
  <si>
    <t>Přesun hmot pro vnitřní vodovod stanovený procentní sazbou (%) z ceny Příplatek k cenám za zvětšený přesun přes vymezenou největší dopravní vzdálenost do 100 m</t>
  </si>
  <si>
    <t>-404458164</t>
  </si>
  <si>
    <t>https://podminky.urs.cz/item/CS_URS_2024_02/998722292</t>
  </si>
  <si>
    <t>724</t>
  </si>
  <si>
    <t>Zdravotechnika - strojní vybavení</t>
  </si>
  <si>
    <t>724233005</t>
  </si>
  <si>
    <t>Nádoby expanzní tlakové pro rozvody pitné vody s membránou bez pojistného ventilu se závitovým připojením PN 0,8 o objemu 25 l</t>
  </si>
  <si>
    <t>1631652397</t>
  </si>
  <si>
    <t>https://podminky.urs.cz/item/CS_URS_2024_02/724233005</t>
  </si>
  <si>
    <t>725</t>
  </si>
  <si>
    <t>Zdravotechnika - zařizovací předměty</t>
  </si>
  <si>
    <t>725119125</t>
  </si>
  <si>
    <t>Zařízení záchodů montáž klozetových mís závěsných na nosné stěny</t>
  </si>
  <si>
    <t>1085896104</t>
  </si>
  <si>
    <t>https://podminky.urs.cz/item/CS_URS_2024_02/725119125</t>
  </si>
  <si>
    <t>725219102</t>
  </si>
  <si>
    <t>Umyvadla montáž umyvadel ostatních typů na šrouby</t>
  </si>
  <si>
    <t>119403566</t>
  </si>
  <si>
    <t>https://podminky.urs.cz/item/CS_URS_2024_02/725219102</t>
  </si>
  <si>
    <t>725319111</t>
  </si>
  <si>
    <t>Dřezy bez výtokových armatur montáž dřezů ostatních typů</t>
  </si>
  <si>
    <t>844140910</t>
  </si>
  <si>
    <t>https://podminky.urs.cz/item/CS_URS_2024_02/725319111</t>
  </si>
  <si>
    <t>725339111</t>
  </si>
  <si>
    <t>Výlevky montáž výlevky</t>
  </si>
  <si>
    <t>1313687907</t>
  </si>
  <si>
    <t>https://podminky.urs.cz/item/CS_URS_2024_02/725339111</t>
  </si>
  <si>
    <t>725813111</t>
  </si>
  <si>
    <t>Ventily rohové bez připojovací trubičky nebo flexi hadičky G 1/2"</t>
  </si>
  <si>
    <t>2136422655</t>
  </si>
  <si>
    <t>https://podminky.urs.cz/item/CS_URS_2024_02/725813111</t>
  </si>
  <si>
    <t>725821325</t>
  </si>
  <si>
    <t>Baterie dřezová stojánková páková s vytahovací sprchou a délkou ramínka 220 mm</t>
  </si>
  <si>
    <t>-265189149</t>
  </si>
  <si>
    <t>https://podminky.urs.cz/item/CS_URS_2024_02/725821325</t>
  </si>
  <si>
    <t>725829101</t>
  </si>
  <si>
    <t>Baterie dřezové montáž ostatních typů nástěnných pákových nebo klasických</t>
  </si>
  <si>
    <t>-225251973</t>
  </si>
  <si>
    <t>https://podminky.urs.cz/item/CS_URS_2024_02/725829101</t>
  </si>
  <si>
    <t>725829111</t>
  </si>
  <si>
    <t>Baterie dřezové montáž ostatních typů stojánkových G 1/2"</t>
  </si>
  <si>
    <t>-767072494</t>
  </si>
  <si>
    <t>https://podminky.urs.cz/item/CS_URS_2024_02/725829111</t>
  </si>
  <si>
    <t>725829131</t>
  </si>
  <si>
    <t>Baterie umyvadlové montáž ostatních typů stojánkových G 1/2"</t>
  </si>
  <si>
    <t>-739541676</t>
  </si>
  <si>
    <t>https://podminky.urs.cz/item/CS_URS_2024_02/725829131</t>
  </si>
  <si>
    <t>725839101</t>
  </si>
  <si>
    <t>Baterie vanové montáž ostatních typů nástěnných nebo stojánkových G 1/2"</t>
  </si>
  <si>
    <t>-1474452581</t>
  </si>
  <si>
    <t>https://podminky.urs.cz/item/CS_URS_2024_02/725839101</t>
  </si>
  <si>
    <t>725849412</t>
  </si>
  <si>
    <t>Baterie sprchové montáž nástěnných baterií s pevnou výškou sprchy</t>
  </si>
  <si>
    <t>770955829</t>
  </si>
  <si>
    <t>https://podminky.urs.cz/item/CS_URS_2024_02/725849412</t>
  </si>
  <si>
    <t>725862103</t>
  </si>
  <si>
    <t>Zápachové uzávěrky zařizovacích předmětů pro dřezy DN 40/50</t>
  </si>
  <si>
    <t>1980953125</t>
  </si>
  <si>
    <t>https://podminky.urs.cz/item/CS_URS_2024_02/725862103</t>
  </si>
  <si>
    <t>725S1a</t>
  </si>
  <si>
    <t>Bezbariérový klozet Wc závěsné Jika Deep zadní odpad + WC prkénko duroplast bílá. Viz vzor v PD + Nádržka pro zazdění k WC - viz. dokumentace interiéru</t>
  </si>
  <si>
    <t>POLOŽKA INTERIÉRU</t>
  </si>
  <si>
    <t>1177010093</t>
  </si>
  <si>
    <t>725S1b</t>
  </si>
  <si>
    <t>Pneumatické oddálené ovládání Pneumatické oddálené ovládání plast alpská bílá. Viz vzor v PD - viz. dokumentace interiéru</t>
  </si>
  <si>
    <t>-845658226</t>
  </si>
  <si>
    <t>725S2a</t>
  </si>
  <si>
    <t>Bezbariérové umyvadlo Bezbariérové umyvadlo 64x55 cm otvor pro baterii uprostřed. Viz vzor v PD - viz. dokumentace interiéru</t>
  </si>
  <si>
    <t>365066597</t>
  </si>
  <si>
    <t>725S2b</t>
  </si>
  <si>
    <t>Baterie pro bezbariérové umyvadlo Umyvadlová baterie s prodlouženou rukojetí chrom. Viz vzor v PD - viz. dokumentace interiéru</t>
  </si>
  <si>
    <t>939105298</t>
  </si>
  <si>
    <t>725S3a</t>
  </si>
  <si>
    <t>Výlevka Závěsná keramická výlevka s plastovou mřížkou. délka 50 cm. Viz vzor v PD - viz. dokumentace interiéru</t>
  </si>
  <si>
    <t>-1800644438</t>
  </si>
  <si>
    <t>725S3b</t>
  </si>
  <si>
    <t>Baterie pro výlevku Páková nástěnná VANOVÁ BATERIE se sprchovým setem. V chromovém provedení. Rozteč baterie 100 mm. Délka ramínka 29 cm Viz vzor v PD - viz. dokumentace interiéru</t>
  </si>
  <si>
    <t>1383564069</t>
  </si>
  <si>
    <t>725S3c</t>
  </si>
  <si>
    <t>Modul pro výlevku Modul pro zavěšení výlevky a instalaci baterie - viz. dokumentace interiéru</t>
  </si>
  <si>
    <t>267203454</t>
  </si>
  <si>
    <t>725S4a</t>
  </si>
  <si>
    <t>Klozet + sedátko závěsné WC 36x53x33, keramika bíla, bez splachovacího okruhu + WC prkénko se softclose (pomalé sklápění) v bílé barvě a délkou sedátka 45 cm. Panty z mosazi se skrytým uchycením. - viz. dokumentace interiéru</t>
  </si>
  <si>
    <t>-1581010204</t>
  </si>
  <si>
    <t>725S4b</t>
  </si>
  <si>
    <t>Ovládací tlačítko WC OVLÁDACÍ TLAČÍTKO PRO PŘEDSTĚNOVÉ INSTALAČNÍ SYSTÉMY, BÍLÁ-MAT Viz vzor v PD - viz. dokumentace interiéru</t>
  </si>
  <si>
    <t>899017226</t>
  </si>
  <si>
    <t>725S5a</t>
  </si>
  <si>
    <t>Umyvadlo nástěnné Nástěnné Umyvadlo s otvorem pro baterii uprostřed. O rozměru 55x48x16,5 cm. - viz. dokumentace interiéru</t>
  </si>
  <si>
    <t>-333571000</t>
  </si>
  <si>
    <t>725S5b</t>
  </si>
  <si>
    <t>Dřezová baterie Páková stojánková dřezová baterie V chromovém provedení. Silikonovou vložku na výtoku lze snadno očistit od vodního kamene (QuickClean) - viz. dokumentace interiéru</t>
  </si>
  <si>
    <t>-1296286474</t>
  </si>
  <si>
    <t>725S5c</t>
  </si>
  <si>
    <t>Sifon k umyvadlu povrch chrom, materiál mosaz, kulatý - viz. dokumentace interiéru</t>
  </si>
  <si>
    <t>1805933905</t>
  </si>
  <si>
    <t>725S6a</t>
  </si>
  <si>
    <t>Umyvadlo polozápusné Polozápustné umyvadlo s otvorem pro baterii uprostřed o šířce 55 cm, hloubce 44 cm a výšce 18,5 cm. - viz. dokumentace interiéru</t>
  </si>
  <si>
    <t>736537815</t>
  </si>
  <si>
    <t>725S6b</t>
  </si>
  <si>
    <t>Umyvadlová baterie Páková stojánková umyvadlová baterie bez výpusti. V chromovém provedení. Průtok baterie je 5 litrů/minutu. Výška baterie je 12,6 cm. Viz vzor v PD - viz. dokumentace interiéru</t>
  </si>
  <si>
    <t>64813823</t>
  </si>
  <si>
    <t>725S7a</t>
  </si>
  <si>
    <t>Vana Obdélníková vana ze smaltované oceli 170x75. Levá i pravá orientace. Objem vany je 169 litrů. - viz. dokumentace interiéru</t>
  </si>
  <si>
    <t>560942291</t>
  </si>
  <si>
    <t>725S7b</t>
  </si>
  <si>
    <t>Vanová baterie se sprchovým setem Páková nástěnná VANOVÁ BATERIE se sprchovým setem. V chromovém provedení. Rozteč baterie 150 mm. - viz. dokumentace interiéru</t>
  </si>
  <si>
    <t>459007486</t>
  </si>
  <si>
    <t>725S7c</t>
  </si>
  <si>
    <t>Vanová zástěna Vanová zástěna pro klasické vany o šířce 75 cm a výšce 150 cm. Zástěnu je možné sklopit ke zdi. Sklo je opatřeno úpravou EasyClean. - viz. dokumentace interiéru</t>
  </si>
  <si>
    <t>-1824509779</t>
  </si>
  <si>
    <t>725S8a</t>
  </si>
  <si>
    <t>Umývátko s otvorem pro baterii uprostřed o šířce 36 cm, hloubce 28 cm a výšce 14,5 cm. - viz. dokumentace interiéru</t>
  </si>
  <si>
    <t>940759920</t>
  </si>
  <si>
    <t>725S9a</t>
  </si>
  <si>
    <t>Sprchový set Sprchový systém s pákovou nástěnnou baterií. Chrom. Rozteč baterie je 150 mm. ruční + hlavová sprcha - viz. dokumentace interiéru</t>
  </si>
  <si>
    <t>1795335848</t>
  </si>
  <si>
    <t>725S9b</t>
  </si>
  <si>
    <t>Žlab PODLAHOVÝ ŽLAB S OKRAJEM PRO PERFOROVANÝ ROŠT A S NASTAVITELNÝM LÍMCEM KE STĚNĚ šířka 750, odpad do strany + nerez rošt - viz. dokumentace interiéru</t>
  </si>
  <si>
    <t>-1680895225</t>
  </si>
  <si>
    <t>725S9c</t>
  </si>
  <si>
    <t>Sprchová zástěna sprchový kout 80x90cm, 6mm sklo, chromový profil-čiré sklo, výška 190 cm - viz. dokumentace interiéru</t>
  </si>
  <si>
    <t>531659779</t>
  </si>
  <si>
    <t>725S10a</t>
  </si>
  <si>
    <t>Sprchová zástěna Sprchové dveře včetně niklového profilu v lesklém chromu, výplň je z čirého skla bez dekoru. Posuvný systém otevírání. 120x185 - viz. dokumentace interiéru</t>
  </si>
  <si>
    <t>25688278</t>
  </si>
  <si>
    <t>725S10b</t>
  </si>
  <si>
    <t>Žlab PODLAHOVÝ ŽLAB S OKRAJEM PRO PERFOROVANÝ ROŠT A S NASTAVITELNÝM LÍMCEM KE STĚNĚ šířka 850, odpad do strany + nerez rošt - viz. dokumentace interiéru</t>
  </si>
  <si>
    <t>-336574790</t>
  </si>
  <si>
    <t>998725202</t>
  </si>
  <si>
    <t>Přesun hmot pro zařizovací předměty stanovený procentní sazbou (%) z ceny vodorovná dopravní vzdálenost do 50 m v objektech výšky přes 6 do 12 m</t>
  </si>
  <si>
    <t>-1536574336</t>
  </si>
  <si>
    <t>https://podminky.urs.cz/item/CS_URS_2024_02/998725202</t>
  </si>
  <si>
    <t>998725293</t>
  </si>
  <si>
    <t>Přesun hmot pro zařizovací předměty stanovený procentní sazbou (%) z ceny Příplatek k cenám za zvětšený přesun přes vymezenou největší dopravní vzdálenost do 500 m</t>
  </si>
  <si>
    <t>-858938003</t>
  </si>
  <si>
    <t>https://podminky.urs.cz/item/CS_URS_2024_02/998725293</t>
  </si>
  <si>
    <t>726</t>
  </si>
  <si>
    <t>Zdravotechnika - předstěnové instalace</t>
  </si>
  <si>
    <t>726131001</t>
  </si>
  <si>
    <t>Předstěnové instalační systémy do lehkých stěn s kovovou konstrukcí pro umyvadla stavební výšky do 1120 mm se stojánkovou baterií</t>
  </si>
  <si>
    <t>149678424</t>
  </si>
  <si>
    <t>https://podminky.urs.cz/item/CS_URS_2024_02/726131001</t>
  </si>
  <si>
    <t>726131002</t>
  </si>
  <si>
    <t>Předstěnové instalační systémy do lehkých stěn s kovovou konstrukcí pro umyvadla stavební výšky do 1120 mm pro tělesně postižené</t>
  </si>
  <si>
    <t>1102110138</t>
  </si>
  <si>
    <t>https://podminky.urs.cz/item/CS_URS_2024_02/726131002</t>
  </si>
  <si>
    <t>726131041</t>
  </si>
  <si>
    <t>Předstěnové instalační systémy do lehkých stěn s kovovou konstrukcí pro závěsné klozety ovládání zepředu, stavební výšky 1120 mm</t>
  </si>
  <si>
    <t>-1334934660</t>
  </si>
  <si>
    <t>https://podminky.urs.cz/item/CS_URS_2024_02/726131041</t>
  </si>
  <si>
    <t>726191001</t>
  </si>
  <si>
    <t xml:space="preserve">Zvukoizolační souprava pro klozet a bidet </t>
  </si>
  <si>
    <t>-888468835</t>
  </si>
  <si>
    <t>https://podminky.urs.cz/item/CS_URS_2024_02/726191001</t>
  </si>
  <si>
    <t>726191002</t>
  </si>
  <si>
    <t>Souprava pro předstěnovou montáž</t>
  </si>
  <si>
    <t>1673388627</t>
  </si>
  <si>
    <t>https://podminky.urs.cz/item/CS_URS_2024_02/726191002</t>
  </si>
  <si>
    <t>998726211</t>
  </si>
  <si>
    <t>Přesun hmot pro instalační prefabrikáty stanovený procentní sazbou (%) z ceny vodorovná dopravní vzdálenost do 50 m v objektech výšky do 6 m</t>
  </si>
  <si>
    <t>1074607602</t>
  </si>
  <si>
    <t>https://podminky.urs.cz/item/CS_URS_2024_02/998726211</t>
  </si>
  <si>
    <t>998726293</t>
  </si>
  <si>
    <t>Přesun hmot pro instalační prefabrikáty stanovený procentní sazbou (%) z ceny Příplatek k cenám za zvětšený přesun přes vymezenou největší dopravní vzdálenost do 500 m</t>
  </si>
  <si>
    <t>-707070720</t>
  </si>
  <si>
    <t>https://podminky.urs.cz/item/CS_URS_2024_02/998726293</t>
  </si>
  <si>
    <t>732421.R01</t>
  </si>
  <si>
    <t>Čerpadlo teplovodní mokroběžné závitové cirkulační DN 25 pro TUV - dodávka a montáž</t>
  </si>
  <si>
    <t>-1603459955</t>
  </si>
  <si>
    <t>734411103</t>
  </si>
  <si>
    <t>Teploměry technické s pevným stonkem a jímkou zadní připojení (axiální) průměr 63 mm délka stonku 100 mm</t>
  </si>
  <si>
    <t>2030307777</t>
  </si>
  <si>
    <t>https://podminky.urs.cz/item/CS_URS_2024_02/734411103</t>
  </si>
  <si>
    <t>24 - PLYNOVÁ ZAŘÍZENÍ</t>
  </si>
  <si>
    <t xml:space="preserve">    723 - Zdravotechnika - vnitřní plynovod</t>
  </si>
  <si>
    <t xml:space="preserve">    783 - Dokončovací práce - nátěry</t>
  </si>
  <si>
    <t>723</t>
  </si>
  <si>
    <t>Zdravotechnika - vnitřní plynovod</t>
  </si>
  <si>
    <t>723111202</t>
  </si>
  <si>
    <t>Potrubí z ocelových trubek závitových černých spojovaných svařováním, bezešvých běžných DN 15</t>
  </si>
  <si>
    <t>-519451079</t>
  </si>
  <si>
    <t>https://podminky.urs.cz/item/CS_URS_2024_02/723111202</t>
  </si>
  <si>
    <t>723111203</t>
  </si>
  <si>
    <t>Potrubí z ocelových trubek závitových černých spojovaných svařováním, bezešvých běžných DN 20</t>
  </si>
  <si>
    <t>991222137</t>
  </si>
  <si>
    <t>https://podminky.urs.cz/item/CS_URS_2024_02/723111203</t>
  </si>
  <si>
    <t>723111204</t>
  </si>
  <si>
    <t>Potrubí z ocelových trubek závitových černých spojovaných svařováním, bezešvých běžných DN 25</t>
  </si>
  <si>
    <t>1053510221</t>
  </si>
  <si>
    <t>https://podminky.urs.cz/item/CS_URS_2024_02/723111204</t>
  </si>
  <si>
    <t>723111205</t>
  </si>
  <si>
    <t>Potrubí z ocelových trubek závitových černých spojovaných svařováním, bezešvých běžných DN 32</t>
  </si>
  <si>
    <t>-1903947627</t>
  </si>
  <si>
    <t>https://podminky.urs.cz/item/CS_URS_2024_02/723111205</t>
  </si>
  <si>
    <t>723150367</t>
  </si>
  <si>
    <t>Potrubí z ocelových trubek hladkých černých spojovaných chráničky Ø 57/3,2</t>
  </si>
  <si>
    <t>891184247</t>
  </si>
  <si>
    <t>https://podminky.urs.cz/item/CS_URS_2024_02/723150367</t>
  </si>
  <si>
    <t>723RM1011</t>
  </si>
  <si>
    <t>Manometr komplet vč. smyčky a uzávěru 0-600 kPa průměr 100mm</t>
  </si>
  <si>
    <t>1074417943</t>
  </si>
  <si>
    <t>723RM1012</t>
  </si>
  <si>
    <t>Manometr komplet vč. smyčky a uzávěru 0-6 kPa průměr 100mm</t>
  </si>
  <si>
    <t>584106746</t>
  </si>
  <si>
    <t>723160204</t>
  </si>
  <si>
    <t>Přípojky k plynoměrům spojované na závit bez ochozu G 1"</t>
  </si>
  <si>
    <t>-1040471149</t>
  </si>
  <si>
    <t>https://podminky.urs.cz/item/CS_URS_2024_02/723160204</t>
  </si>
  <si>
    <t>723160334</t>
  </si>
  <si>
    <t>Přípojky k plynoměrům rozpěrky přípojek G 1"</t>
  </si>
  <si>
    <t>-1744368647</t>
  </si>
  <si>
    <t>https://podminky.urs.cz/item/CS_URS_2024_02/723160334</t>
  </si>
  <si>
    <t>723190907</t>
  </si>
  <si>
    <t>Opravy plynovodního potrubí odvzdušnění a napuštění potrubí</t>
  </si>
  <si>
    <t>-481860889</t>
  </si>
  <si>
    <t>https://podminky.urs.cz/item/CS_URS_2024_02/723190907</t>
  </si>
  <si>
    <t>723221302</t>
  </si>
  <si>
    <t>Armatury s jedním závitem ventily vzorkovací rohové PN 5 vnější závit G 1/2"</t>
  </si>
  <si>
    <t>-1228186941</t>
  </si>
  <si>
    <t>https://podminky.urs.cz/item/CS_URS_2024_02/723221302</t>
  </si>
  <si>
    <t>723230104</t>
  </si>
  <si>
    <t>Armatury se dvěma závity s protipožární armaturou PN 5 kulové uzávěry přímé závity vnitřní G 1" FF</t>
  </si>
  <si>
    <t>1421533117</t>
  </si>
  <si>
    <t>https://podminky.urs.cz/item/CS_URS_2024_02/723230104</t>
  </si>
  <si>
    <t>723231162</t>
  </si>
  <si>
    <t>Armatury se dvěma závity kohouty kulové PN 42 do 185°C plnoprůtokové vnitřní závit těžká řada G 1/2"</t>
  </si>
  <si>
    <t>-1783310664</t>
  </si>
  <si>
    <t>https://podminky.urs.cz/item/CS_URS_2024_02/723231162</t>
  </si>
  <si>
    <t>723231165</t>
  </si>
  <si>
    <t>Armatury se dvěma závity kohouty kulové PN 42 do 185°C plnoprůtokové vnitřní závit těžká řada G 1 1/4"</t>
  </si>
  <si>
    <t>2132585131</t>
  </si>
  <si>
    <t>https://podminky.urs.cz/item/CS_URS_2024_02/723231165</t>
  </si>
  <si>
    <t>723234311</t>
  </si>
  <si>
    <t>Armatury se dvěma závity středotlaké regulátory tlaku plynu jednostupňové pro zemní plyn, výkon do 6 m3/hod</t>
  </si>
  <si>
    <t>1431558502</t>
  </si>
  <si>
    <t>https://podminky.urs.cz/item/CS_URS_2024_02/723234311</t>
  </si>
  <si>
    <t>723261912</t>
  </si>
  <si>
    <t xml:space="preserve">Montáž plynoměrů při rekonstrukci plynoinstalací s odvzdušněním a odzkoušením maximální průtok Q (m3/h) 6 m3/h </t>
  </si>
  <si>
    <t>2045014549</t>
  </si>
  <si>
    <t>https://podminky.urs.cz/item/CS_URS_2024_02/723261912</t>
  </si>
  <si>
    <t>38822269</t>
  </si>
  <si>
    <t>plynoměr membránový nízkotlaký se šroubením Qmax 6m3/h, PN 0,05MPa, rozteč 100</t>
  </si>
  <si>
    <t>849155442</t>
  </si>
  <si>
    <t>723RPL101</t>
  </si>
  <si>
    <t>Revize plynovodu</t>
  </si>
  <si>
    <t>1444493076</t>
  </si>
  <si>
    <t>723RPL102</t>
  </si>
  <si>
    <t>Tlaková zkouška plynovodu</t>
  </si>
  <si>
    <t>-1970380338</t>
  </si>
  <si>
    <t>998723101</t>
  </si>
  <si>
    <t>Přesun hmot pro vnitřní plynovod stanovený z hmotnosti přesunovaného materiálu vodorovná dopravní vzdálenost do 50 m základní v objektech výšky do 6 m</t>
  </si>
  <si>
    <t>-1648478077</t>
  </si>
  <si>
    <t>https://podminky.urs.cz/item/CS_URS_2024_02/998723101</t>
  </si>
  <si>
    <t>998723192</t>
  </si>
  <si>
    <t>Přesun hmot pro vnitřní plynovod stanovený z hmotnosti přesunovaného materiálu vodorovná dopravní vzdálenost do 50 m Příplatek k cenám za zvětšený přesun přes vymezenou vodorovnou dopravní vzdálenost do 100 m</t>
  </si>
  <si>
    <t>610892391</t>
  </si>
  <si>
    <t>https://podminky.urs.cz/item/CS_URS_2024_02/998723192</t>
  </si>
  <si>
    <t>783</t>
  </si>
  <si>
    <t>Dokončovací práce - nátěry</t>
  </si>
  <si>
    <t>783614651</t>
  </si>
  <si>
    <t>Základní antikorozní nátěr armatur a kovových potrubí jednonásobný potrubí do DN 50 mm syntetický standardní</t>
  </si>
  <si>
    <t>-740039089</t>
  </si>
  <si>
    <t>https://podminky.urs.cz/item/CS_URS_2024_02/783614651</t>
  </si>
  <si>
    <t>783617611</t>
  </si>
  <si>
    <t>Krycí nátěr (email) armatur a kovových potrubí potrubí do DN 50 mm dvojnásobný syntetický standardní</t>
  </si>
  <si>
    <t>1870139532</t>
  </si>
  <si>
    <t>https://podminky.urs.cz/item/CS_URS_2024_02/783617611</t>
  </si>
  <si>
    <t>25 - Elektro</t>
  </si>
  <si>
    <t>1 - Dodávky zařízení</t>
  </si>
  <si>
    <t xml:space="preserve">    11 - Silnoproud</t>
  </si>
  <si>
    <t xml:space="preserve">    12 - Slaboproud</t>
  </si>
  <si>
    <t xml:space="preserve">    13 - Fotovoltaika FVE</t>
  </si>
  <si>
    <t>2 - Materiál elektromontážní</t>
  </si>
  <si>
    <t xml:space="preserve">    21 - Silnoproud</t>
  </si>
  <si>
    <t xml:space="preserve">    22 - Hromosvod</t>
  </si>
  <si>
    <t xml:space="preserve">    23 - Uzemnění</t>
  </si>
  <si>
    <t xml:space="preserve">    24 - Slaboproud</t>
  </si>
  <si>
    <t xml:space="preserve">    24.1 - Vstupní systém DES</t>
  </si>
  <si>
    <t xml:space="preserve">    25 - EZS</t>
  </si>
  <si>
    <t>3 - Materiál zemní+stavební</t>
  </si>
  <si>
    <t xml:space="preserve">    31 - Uzemnění</t>
  </si>
  <si>
    <t>41 - Elektromontáže</t>
  </si>
  <si>
    <t xml:space="preserve">    42 - Hromosvod</t>
  </si>
  <si>
    <t xml:space="preserve">    43 - Uzemnění</t>
  </si>
  <si>
    <t xml:space="preserve">    44 - Slaboproud</t>
  </si>
  <si>
    <t xml:space="preserve">    45 - Vstupní systém DES</t>
  </si>
  <si>
    <t xml:space="preserve">    46 - Fotovoltaika FVE</t>
  </si>
  <si>
    <t xml:space="preserve">    47 - EZS</t>
  </si>
  <si>
    <t>5 - Ostatní</t>
  </si>
  <si>
    <t>Dodávky zařízení</t>
  </si>
  <si>
    <t>Silnoproud</t>
  </si>
  <si>
    <t>000000000.6</t>
  </si>
  <si>
    <t xml:space="preserve">Rozvaděč RH                   ozn.RH</t>
  </si>
  <si>
    <t>-86837108</t>
  </si>
  <si>
    <t>000000000.7</t>
  </si>
  <si>
    <t xml:space="preserve">Rozvaděč RS                   ozn.RS1</t>
  </si>
  <si>
    <t>281204906</t>
  </si>
  <si>
    <t>000000000.8</t>
  </si>
  <si>
    <t xml:space="preserve">Rozvaděč RS                   ozn.RS2</t>
  </si>
  <si>
    <t>1819966616</t>
  </si>
  <si>
    <t>000000000.9</t>
  </si>
  <si>
    <t xml:space="preserve">Rozvaděč RB                   ozn.RB1</t>
  </si>
  <si>
    <t>1227295256</t>
  </si>
  <si>
    <t>000000000.10</t>
  </si>
  <si>
    <t xml:space="preserve">Rozvaděč RB                   ozn.RB2</t>
  </si>
  <si>
    <t>-131559692</t>
  </si>
  <si>
    <t>000000000.11</t>
  </si>
  <si>
    <t xml:space="preserve">Rozvaděč RB                   ozn.RB3</t>
  </si>
  <si>
    <t>-1908603880</t>
  </si>
  <si>
    <t>000000000.12</t>
  </si>
  <si>
    <t xml:space="preserve">Rozvaděč RB                   ozn.RB4</t>
  </si>
  <si>
    <t>1513504320</t>
  </si>
  <si>
    <t>900721211</t>
  </si>
  <si>
    <t xml:space="preserve">Přípojková skříň 1sada vel. 00/160A výklenek        ozn.PS</t>
  </si>
  <si>
    <t>-1627824687</t>
  </si>
  <si>
    <t>900721623.1</t>
  </si>
  <si>
    <t xml:space="preserve">Elměrový rozv přímý 3f, 5x elměr+HDO výklenek  ozn.RE</t>
  </si>
  <si>
    <t>-1057951862</t>
  </si>
  <si>
    <t>900509001.1</t>
  </si>
  <si>
    <t>svítidlo typ D</t>
  </si>
  <si>
    <t>1643128463</t>
  </si>
  <si>
    <t>900509002.1</t>
  </si>
  <si>
    <t>svítidlo typ D NZ</t>
  </si>
  <si>
    <t>1927337882</t>
  </si>
  <si>
    <t>900509003.1</t>
  </si>
  <si>
    <t>svítidlo typ E</t>
  </si>
  <si>
    <t>59874820</t>
  </si>
  <si>
    <t>900509004.1</t>
  </si>
  <si>
    <t>svítidlo typ E NZ</t>
  </si>
  <si>
    <t>-42127142</t>
  </si>
  <si>
    <t>900509005.1</t>
  </si>
  <si>
    <t>svítidlo typ F</t>
  </si>
  <si>
    <t>374348877</t>
  </si>
  <si>
    <t>900509006.1</t>
  </si>
  <si>
    <t>svítidlo typ K</t>
  </si>
  <si>
    <t>679833522</t>
  </si>
  <si>
    <t>900509007.1</t>
  </si>
  <si>
    <t>svítidlo typ L</t>
  </si>
  <si>
    <t>2058879516</t>
  </si>
  <si>
    <t>900509008.1</t>
  </si>
  <si>
    <t>svítidlo typ M</t>
  </si>
  <si>
    <t>482557818</t>
  </si>
  <si>
    <t>900509009.1</t>
  </si>
  <si>
    <t>svítidlo typ N</t>
  </si>
  <si>
    <t>-2122079261</t>
  </si>
  <si>
    <t>900509010.1</t>
  </si>
  <si>
    <t>svítidlo typ O</t>
  </si>
  <si>
    <t>-1694104536</t>
  </si>
  <si>
    <t>900509011.1</t>
  </si>
  <si>
    <t>svítidlo typ P</t>
  </si>
  <si>
    <t>-565287396</t>
  </si>
  <si>
    <t>900509012.1</t>
  </si>
  <si>
    <t>svítidlo typ Q</t>
  </si>
  <si>
    <t>-1273835499</t>
  </si>
  <si>
    <t>900509013.1</t>
  </si>
  <si>
    <t xml:space="preserve">svítidlo typ R venkovní kruhové přisazené TRITON 1  18W 230V 3000K IP65 TRITON 1 LED-1L14B07/IN-182 x 3000</t>
  </si>
  <si>
    <t>-1653238295</t>
  </si>
  <si>
    <t>900509014</t>
  </si>
  <si>
    <t>svítidlo typ NO</t>
  </si>
  <si>
    <t>-1955632967</t>
  </si>
  <si>
    <t>900509016</t>
  </si>
  <si>
    <t>LED pásek 14.4W/m IP20 24VDC 5m v nosné liště</t>
  </si>
  <si>
    <t>kpl</t>
  </si>
  <si>
    <t>601960799</t>
  </si>
  <si>
    <t>900509017</t>
  </si>
  <si>
    <t>trafo LED pásku 230VAC/24VDC 150 v krytu</t>
  </si>
  <si>
    <t>1029350684</t>
  </si>
  <si>
    <t>900509018</t>
  </si>
  <si>
    <t>ALprofil PQ17.4x8.2mm přisaz. 5m + difuzor pro LED</t>
  </si>
  <si>
    <t>-1544444080</t>
  </si>
  <si>
    <t>Slaboproud</t>
  </si>
  <si>
    <t>000000000.13</t>
  </si>
  <si>
    <t xml:space="preserve">Datový rack                    ozn.DT</t>
  </si>
  <si>
    <t>1036707969</t>
  </si>
  <si>
    <t>000000000.14</t>
  </si>
  <si>
    <t xml:space="preserve">Bateriový zdroj                ozn.UPS</t>
  </si>
  <si>
    <t>1611910985</t>
  </si>
  <si>
    <t>Fotovoltaika FVE</t>
  </si>
  <si>
    <t>900620001</t>
  </si>
  <si>
    <t>fotoVolt panel 500Wp dle dodavatele</t>
  </si>
  <si>
    <t>1966237353</t>
  </si>
  <si>
    <t>900620401</t>
  </si>
  <si>
    <t>měnič napětí 10kW dl dodavatele</t>
  </si>
  <si>
    <t>-401068204</t>
  </si>
  <si>
    <t>900620201</t>
  </si>
  <si>
    <t>konstr. na šikmé střechy pro panely FVE dle dodavatele</t>
  </si>
  <si>
    <t>342091505</t>
  </si>
  <si>
    <t>900620321.1</t>
  </si>
  <si>
    <t>ostrov zdroj, baterie pro HFVE 14kWh dle dodavatele</t>
  </si>
  <si>
    <t>1788187541</t>
  </si>
  <si>
    <t>900620121</t>
  </si>
  <si>
    <t>montážní a elektroinstalační materiál pro FVE</t>
  </si>
  <si>
    <t>-1924016249</t>
  </si>
  <si>
    <t>Materiál elektromontážní</t>
  </si>
  <si>
    <t>000435236.1</t>
  </si>
  <si>
    <t>rozvodnice RE/ jistič 3pól/ch.B/10kA/20A</t>
  </si>
  <si>
    <t>243089604</t>
  </si>
  <si>
    <t>900434300</t>
  </si>
  <si>
    <t>rozvodnice RE/ jistič 1pól/ch.B/10kA/ 2A</t>
  </si>
  <si>
    <t>-290592172</t>
  </si>
  <si>
    <t>900435239.1</t>
  </si>
  <si>
    <t>rozvodnice RE/ jistič 3pól/ch.B/10kA/50A</t>
  </si>
  <si>
    <t>1612961090</t>
  </si>
  <si>
    <t>900435241</t>
  </si>
  <si>
    <t>rozvodnice RE/ jistič 3pól/ch.B/15kA/100A</t>
  </si>
  <si>
    <t>-701423085</t>
  </si>
  <si>
    <t>900434683</t>
  </si>
  <si>
    <t>rozvodnice RE/ jistič/ pracovní spoušť 230Vstř</t>
  </si>
  <si>
    <t>192223890</t>
  </si>
  <si>
    <t>000409820.1</t>
  </si>
  <si>
    <t>SESTAVA spínač/strojek 10A/250Vstř řaz. 1</t>
  </si>
  <si>
    <t>1520264133</t>
  </si>
  <si>
    <t>000410101.1</t>
  </si>
  <si>
    <t>kryt spínače 1-duchý pro ř.1,6,7,1/0</t>
  </si>
  <si>
    <t>-1256571944</t>
  </si>
  <si>
    <t>000409822.2</t>
  </si>
  <si>
    <t>SESTAVA přepínač/strojek 10A/250Vstř řaz.6</t>
  </si>
  <si>
    <t>-701427207</t>
  </si>
  <si>
    <t>-815852603</t>
  </si>
  <si>
    <t>000409822.3</t>
  </si>
  <si>
    <t>SESTAVA přepínač/strojek 10A/250Vstř řaz.7</t>
  </si>
  <si>
    <t>-48163044</t>
  </si>
  <si>
    <t>1514584796</t>
  </si>
  <si>
    <t>000409829.3</t>
  </si>
  <si>
    <t>SESTAVA přepínač/strojek 10A/250Vstř řaz.5</t>
  </si>
  <si>
    <t>1803904200</t>
  </si>
  <si>
    <t>000410102.3</t>
  </si>
  <si>
    <t>kryt spínače dělený pro ř.5,6+6,1/0+1/0</t>
  </si>
  <si>
    <t>-1857219579</t>
  </si>
  <si>
    <t>000409829.4</t>
  </si>
  <si>
    <t>SESTAVA přepínač/strojek 10A/250Vstř řaz.6+6</t>
  </si>
  <si>
    <t>11937771</t>
  </si>
  <si>
    <t>1170400802</t>
  </si>
  <si>
    <t>000409829.5</t>
  </si>
  <si>
    <t>strojek snímač pohybu 10A/250Vstř IP41</t>
  </si>
  <si>
    <t>1050121886</t>
  </si>
  <si>
    <t>000410102.2</t>
  </si>
  <si>
    <t>kryt snímače pohybu</t>
  </si>
  <si>
    <t>-2091902954</t>
  </si>
  <si>
    <t>000420091.2</t>
  </si>
  <si>
    <t xml:space="preserve">rámeček pro 1 přístroj  /spínače</t>
  </si>
  <si>
    <t>-1196651514</t>
  </si>
  <si>
    <t>000420092.2</t>
  </si>
  <si>
    <t>rámeček pro 2 přístroje /spínače</t>
  </si>
  <si>
    <t>1044847565</t>
  </si>
  <si>
    <t>000311216.2</t>
  </si>
  <si>
    <t>krabice přístrojová pod omítku /spínače</t>
  </si>
  <si>
    <t>549781815</t>
  </si>
  <si>
    <t>000311316</t>
  </si>
  <si>
    <t>krabice pod omítku +svork. a víčko /spínače</t>
  </si>
  <si>
    <t>208561471</t>
  </si>
  <si>
    <t>000420001</t>
  </si>
  <si>
    <t>zásuvka 16A/250Vstř do krabice pod omítku</t>
  </si>
  <si>
    <t>-2118290680</t>
  </si>
  <si>
    <t>000420005</t>
  </si>
  <si>
    <t>zásuvka 16A/250Vstř do krabice pod omítku chráněná</t>
  </si>
  <si>
    <t>2016039495</t>
  </si>
  <si>
    <t>900420004</t>
  </si>
  <si>
    <t>kabelový vývod s 5pól svorkovnicí do kr. pod om.</t>
  </si>
  <si>
    <t>-98744007</t>
  </si>
  <si>
    <t>900420014</t>
  </si>
  <si>
    <t>zásuvka potenciálová 2výv pro lékařské účely</t>
  </si>
  <si>
    <t>780700307</t>
  </si>
  <si>
    <t>000420091.1</t>
  </si>
  <si>
    <t xml:space="preserve">rámeček pro 1 přístroj  /zásuvky+slabo</t>
  </si>
  <si>
    <t>623470721</t>
  </si>
  <si>
    <t>000420092.3</t>
  </si>
  <si>
    <t>rámeček pro 2 přístroje /zásuvky+slabo</t>
  </si>
  <si>
    <t>558028865</t>
  </si>
  <si>
    <t>000420093.1</t>
  </si>
  <si>
    <t>rámeček pro 3 přístroje /zásuvky+slabo</t>
  </si>
  <si>
    <t>-832400308</t>
  </si>
  <si>
    <t>000420094</t>
  </si>
  <si>
    <t>rámeček pro 4 přístroje /zásuvky+slabo</t>
  </si>
  <si>
    <t>83759255</t>
  </si>
  <si>
    <t>000420095</t>
  </si>
  <si>
    <t>rámeček pro 5 přístroje /zásuvky+slabo</t>
  </si>
  <si>
    <t>-1416965874</t>
  </si>
  <si>
    <t>000311216.1</t>
  </si>
  <si>
    <t>krabice přístrojová pod omítku /zásuvky+slabo</t>
  </si>
  <si>
    <t>2030810899</t>
  </si>
  <si>
    <t>000311316.1</t>
  </si>
  <si>
    <t>krabice pod omítku +svork. a víčko /zásuvky+slabo</t>
  </si>
  <si>
    <t>-1369483371</t>
  </si>
  <si>
    <t>000171107</t>
  </si>
  <si>
    <t>vodič CY 4 ZŽ /H07V-U/</t>
  </si>
  <si>
    <t>-1158697241</t>
  </si>
  <si>
    <t>000171108.1</t>
  </si>
  <si>
    <t>vodič CY 6 ZŽ /H07V-U/</t>
  </si>
  <si>
    <t>525875675</t>
  </si>
  <si>
    <t>000171109</t>
  </si>
  <si>
    <t>vodič CY 10 ZŽ /H07V-U/</t>
  </si>
  <si>
    <t>1890989765</t>
  </si>
  <si>
    <t>000171111</t>
  </si>
  <si>
    <t>vodič CY 25 ZŽ /H07V-R/</t>
  </si>
  <si>
    <t>-1323583242</t>
  </si>
  <si>
    <t>000101105</t>
  </si>
  <si>
    <t>kabel CYKY-O 3x1,5</t>
  </si>
  <si>
    <t>1191755563</t>
  </si>
  <si>
    <t>000101105.1</t>
  </si>
  <si>
    <t>kabel CYKY-J 3x1,5</t>
  </si>
  <si>
    <t>1271988241</t>
  </si>
  <si>
    <t>000101305</t>
  </si>
  <si>
    <t>kabel CYKY-J 5x1,5</t>
  </si>
  <si>
    <t>-1751044838</t>
  </si>
  <si>
    <t>000101405</t>
  </si>
  <si>
    <t>kabel CYKY-O 7x1,5</t>
  </si>
  <si>
    <t>-413345512</t>
  </si>
  <si>
    <t>000101106</t>
  </si>
  <si>
    <t>kabel CYKY-J 3x2,5</t>
  </si>
  <si>
    <t>867661675</t>
  </si>
  <si>
    <t>000101306</t>
  </si>
  <si>
    <t>kabel CYKY-J 5x2,5</t>
  </si>
  <si>
    <t>-1791381148</t>
  </si>
  <si>
    <t>000101308</t>
  </si>
  <si>
    <t>kabel CYKY-J 5x6</t>
  </si>
  <si>
    <t>-874177518</t>
  </si>
  <si>
    <t>000101309</t>
  </si>
  <si>
    <t>kabel CYKY-J 5x10</t>
  </si>
  <si>
    <t>-312284438</t>
  </si>
  <si>
    <t>000101310</t>
  </si>
  <si>
    <t>kabel CYKY-J 5x16</t>
  </si>
  <si>
    <t>2087996810</t>
  </si>
  <si>
    <t>000101210.1</t>
  </si>
  <si>
    <t>kabel CYKY-J 4x25</t>
  </si>
  <si>
    <t>614865003</t>
  </si>
  <si>
    <t>000321123</t>
  </si>
  <si>
    <t>trubka ohebná PVC monoflex pr.20</t>
  </si>
  <si>
    <t>1098683108</t>
  </si>
  <si>
    <t>900413101.1</t>
  </si>
  <si>
    <t>tlačítko pdo sklem CS a TS</t>
  </si>
  <si>
    <t>960787007</t>
  </si>
  <si>
    <t>000000252</t>
  </si>
  <si>
    <t>bezpečnostní tabulka plast</t>
  </si>
  <si>
    <t>-835805340</t>
  </si>
  <si>
    <t>000000933</t>
  </si>
  <si>
    <t>ohnivzdorná přepážka sádroperlit(obecná položka)</t>
  </si>
  <si>
    <t>1477404812</t>
  </si>
  <si>
    <t>000000302</t>
  </si>
  <si>
    <t>hmoždinka plastová HM8/8x40mm vč. vrutu</t>
  </si>
  <si>
    <t>-1544140267</t>
  </si>
  <si>
    <t>Hromosvod</t>
  </si>
  <si>
    <t>000298478</t>
  </si>
  <si>
    <t>Vodič HVI light D23mm šedý volitelná délka</t>
  </si>
  <si>
    <t>1534987352</t>
  </si>
  <si>
    <t>000298443</t>
  </si>
  <si>
    <t xml:space="preserve">podp mezi krovy rozt550-900mm s TR 48mm     105240</t>
  </si>
  <si>
    <t>387609904</t>
  </si>
  <si>
    <t>000298001</t>
  </si>
  <si>
    <t>GFK JÍMAČ PRO HVI Light NA MEZIKROKVOVÝ DRŽÁK 1955/2500MM</t>
  </si>
  <si>
    <t>1577844422</t>
  </si>
  <si>
    <t>000298485</t>
  </si>
  <si>
    <t>přip členy + montážní materiál pro vodič HV 819147</t>
  </si>
  <si>
    <t>1188817514</t>
  </si>
  <si>
    <t>000298428</t>
  </si>
  <si>
    <t xml:space="preserve">PV pro vodiče HVI/CUI D20-23mm s plastovou  275259</t>
  </si>
  <si>
    <t>1409714342</t>
  </si>
  <si>
    <t>000298366</t>
  </si>
  <si>
    <t>Krabice pro ZS pro zateplovací systém rozmě 476050</t>
  </si>
  <si>
    <t>2058288448</t>
  </si>
  <si>
    <t>000297725</t>
  </si>
  <si>
    <t xml:space="preserve">UNI-zk sv nerez        459129</t>
  </si>
  <si>
    <t>-588249239</t>
  </si>
  <si>
    <t>000298421.1</t>
  </si>
  <si>
    <t>adaptér D20mm pro vodič HVI pro naklapnutí</t>
  </si>
  <si>
    <t>-159467372</t>
  </si>
  <si>
    <t>000298478.1</t>
  </si>
  <si>
    <t>6m</t>
  </si>
  <si>
    <t>-1442295305</t>
  </si>
  <si>
    <t>000999999</t>
  </si>
  <si>
    <t>podružný materiál</t>
  </si>
  <si>
    <t>1409161099</t>
  </si>
  <si>
    <t>Uzemnění</t>
  </si>
  <si>
    <t>000295001</t>
  </si>
  <si>
    <t>vedení FeZn 30/4 (0,96kg/m)</t>
  </si>
  <si>
    <t>1182927668</t>
  </si>
  <si>
    <t>000295011.1</t>
  </si>
  <si>
    <t>vedení FeZn pr.10mm(0,63kg/m)</t>
  </si>
  <si>
    <t>394421321</t>
  </si>
  <si>
    <t>000295071</t>
  </si>
  <si>
    <t>svorka zemnící pásek/pásek 4šrouby FeZn</t>
  </si>
  <si>
    <t>-1008932058</t>
  </si>
  <si>
    <t>000295075.1</t>
  </si>
  <si>
    <t>svorka zemnící pásek/drát 4šrouby FeZn</t>
  </si>
  <si>
    <t>-790288141</t>
  </si>
  <si>
    <t>000199097</t>
  </si>
  <si>
    <t>ekvipotenciální svorkovnice EPS 3 v krabici KO100E</t>
  </si>
  <si>
    <t>-1023968207</t>
  </si>
  <si>
    <t>000295442</t>
  </si>
  <si>
    <t>svorka zemnicí Bernard/ZSA16 nerez</t>
  </si>
  <si>
    <t>456789560</t>
  </si>
  <si>
    <t>000295444</t>
  </si>
  <si>
    <t>páska nerez uzemňovací ZSA16-délka 0,5 m</t>
  </si>
  <si>
    <t>-1872914237</t>
  </si>
  <si>
    <t>000420053.1</t>
  </si>
  <si>
    <t>kryt zásuvky komunikační 2xRJ45</t>
  </si>
  <si>
    <t>1732668330</t>
  </si>
  <si>
    <t>000420205.1</t>
  </si>
  <si>
    <t>SESTAVA zásuvka komunik ModularJack RJ45-8 cat.6/U</t>
  </si>
  <si>
    <t>-1248074070</t>
  </si>
  <si>
    <t>000420212.1</t>
  </si>
  <si>
    <t>nosná maska pro 2xZásuvka ModularJack</t>
  </si>
  <si>
    <t>802051857</t>
  </si>
  <si>
    <t>000420034.1</t>
  </si>
  <si>
    <t>SESTAVA strojek zásuvky TV-R-SAT koncová</t>
  </si>
  <si>
    <t>1244311337</t>
  </si>
  <si>
    <t>000420050.1</t>
  </si>
  <si>
    <t>kryt zásuvky TV-R-SAT</t>
  </si>
  <si>
    <t>238362337</t>
  </si>
  <si>
    <t>000209405</t>
  </si>
  <si>
    <t>datový kabel UTP cat.6 305m</t>
  </si>
  <si>
    <t>1990969339</t>
  </si>
  <si>
    <t>000209405.2</t>
  </si>
  <si>
    <t>koaxiální kabel 75 Ohm 3,6 venkovní</t>
  </si>
  <si>
    <t>-394555229</t>
  </si>
  <si>
    <t>000209406</t>
  </si>
  <si>
    <t>všesměrová TV anétna</t>
  </si>
  <si>
    <t>-371523296</t>
  </si>
  <si>
    <t>000209407</t>
  </si>
  <si>
    <t>TV zesilovač</t>
  </si>
  <si>
    <t>295958962</t>
  </si>
  <si>
    <t>000209408</t>
  </si>
  <si>
    <t>TV rozbočovač 1IN/12OUT</t>
  </si>
  <si>
    <t>2141629899</t>
  </si>
  <si>
    <t>000209409</t>
  </si>
  <si>
    <t>přep. ochrana pro koaxiální vedení</t>
  </si>
  <si>
    <t>-789150423</t>
  </si>
  <si>
    <t>900464331</t>
  </si>
  <si>
    <t>autonomní požární hlásič +zál. AKU</t>
  </si>
  <si>
    <t>1172324226</t>
  </si>
  <si>
    <t>900311316.1</t>
  </si>
  <si>
    <t>Rámečky a krabice součástí silnoproudých rozvodů</t>
  </si>
  <si>
    <t xml:space="preserve">info </t>
  </si>
  <si>
    <t>-1387879072</t>
  </si>
  <si>
    <t>24.1</t>
  </si>
  <si>
    <t>Vstupní systém DES</t>
  </si>
  <si>
    <t>000492341</t>
  </si>
  <si>
    <t>vstupPanel Sfera AUDIO/VIDEO JEDNOTKA 1M</t>
  </si>
  <si>
    <t>168062470</t>
  </si>
  <si>
    <t>000492335</t>
  </si>
  <si>
    <t>vstupPanel Sfera 4-TLAČÍTKOVÝ MODUL 1M</t>
  </si>
  <si>
    <t>-1714057773</t>
  </si>
  <si>
    <t>000492136</t>
  </si>
  <si>
    <t>vstupPanel Nová Sfera KRYT TLAČÍT 4tlačítek</t>
  </si>
  <si>
    <t>609126021</t>
  </si>
  <si>
    <t>000492141</t>
  </si>
  <si>
    <t>vstupPanel Nová Sfera KRYT AUDIO bez tlačít</t>
  </si>
  <si>
    <t>-819113304</t>
  </si>
  <si>
    <t>000492163</t>
  </si>
  <si>
    <t>vstupPanel Nová Sfera RÁMEČEK+SPODEK 2modul</t>
  </si>
  <si>
    <t>-44898778</t>
  </si>
  <si>
    <t>000492173</t>
  </si>
  <si>
    <t>vstupPanel Nová Sfera STŘÍŠKA VENKOVNÍ 2mod</t>
  </si>
  <si>
    <t>-1420219951</t>
  </si>
  <si>
    <t>000492183</t>
  </si>
  <si>
    <t>vstupPanel Nová Sfera KRABICE ZAPUŠTĚNÁ 2mod</t>
  </si>
  <si>
    <t>1204313689</t>
  </si>
  <si>
    <t>000492555</t>
  </si>
  <si>
    <t>kabel 2-vodič kroucený vodotěsný cívka200m</t>
  </si>
  <si>
    <t>981473188</t>
  </si>
  <si>
    <t>000492559</t>
  </si>
  <si>
    <t>konfigurátor 1 -balení 10ks</t>
  </si>
  <si>
    <t>bal</t>
  </si>
  <si>
    <t>-1823811545</t>
  </si>
  <si>
    <t>000492559.1</t>
  </si>
  <si>
    <t>konfigurátor 2 -balení 10ks</t>
  </si>
  <si>
    <t>-813756871</t>
  </si>
  <si>
    <t>000492559.2</t>
  </si>
  <si>
    <t>konfigurátor 3 -balení 10ks</t>
  </si>
  <si>
    <t>-1227734970</t>
  </si>
  <si>
    <t>000492559.3</t>
  </si>
  <si>
    <t>konfigurátor 4 -balení 10ks</t>
  </si>
  <si>
    <t>-1123242122</t>
  </si>
  <si>
    <t>000492512</t>
  </si>
  <si>
    <t>napájecí zdroj aud/vid lokální 1200mA 6DIN</t>
  </si>
  <si>
    <t>1645643639</t>
  </si>
  <si>
    <t>000492472</t>
  </si>
  <si>
    <t>audio telefon Standard bílá</t>
  </si>
  <si>
    <t>479999558</t>
  </si>
  <si>
    <t>000492612</t>
  </si>
  <si>
    <t>video distributor pro 4 byty</t>
  </si>
  <si>
    <t>-2085204771</t>
  </si>
  <si>
    <t>000492473</t>
  </si>
  <si>
    <t>elektrický dveřní zámek 12V DC</t>
  </si>
  <si>
    <t>-489609128</t>
  </si>
  <si>
    <t>2043673050</t>
  </si>
  <si>
    <t>000409820.2</t>
  </si>
  <si>
    <t>SESTAVA spínač/strojek 10A/250Vstř řaz. 1/0</t>
  </si>
  <si>
    <t>1694336393</t>
  </si>
  <si>
    <t>000410101.3</t>
  </si>
  <si>
    <t>kryt spínače 1-duchý pro ř.1/0 se symb. zvonku a jmen.</t>
  </si>
  <si>
    <t>-1847816035</t>
  </si>
  <si>
    <t>EZS</t>
  </si>
  <si>
    <t>900900951.1</t>
  </si>
  <si>
    <t>klávesnice EZS Jablotron systému JA100+</t>
  </si>
  <si>
    <t>823024148</t>
  </si>
  <si>
    <t>900900952</t>
  </si>
  <si>
    <t>sběrnicový PIR detekor JA100P</t>
  </si>
  <si>
    <t>231546287</t>
  </si>
  <si>
    <t>900900953.1</t>
  </si>
  <si>
    <t>JA-122PB PIR detektor pohybu s tříštěním skla</t>
  </si>
  <si>
    <t>-1703723659</t>
  </si>
  <si>
    <t>900900954.1</t>
  </si>
  <si>
    <t>SA-201A Detektor magnetický dveřní kontakt</t>
  </si>
  <si>
    <t>824586135</t>
  </si>
  <si>
    <t>900900955.1</t>
  </si>
  <si>
    <t>ústředna EZS záložní baterie</t>
  </si>
  <si>
    <t>1756090211</t>
  </si>
  <si>
    <t>900900956.1</t>
  </si>
  <si>
    <t>JA-103K Ústředna s LAN komunikátorem</t>
  </si>
  <si>
    <t>427165373</t>
  </si>
  <si>
    <t>900900957.1</t>
  </si>
  <si>
    <t>expanzní modul pro rozšíření linky</t>
  </si>
  <si>
    <t>745911031</t>
  </si>
  <si>
    <t>900900958.1</t>
  </si>
  <si>
    <t>modul venkovní sirény s opt. signalizací</t>
  </si>
  <si>
    <t>-75093991</t>
  </si>
  <si>
    <t>900900959.1</t>
  </si>
  <si>
    <t>kabel CC-01 pro EZS zařízení</t>
  </si>
  <si>
    <t>1886915793</t>
  </si>
  <si>
    <t>900900960</t>
  </si>
  <si>
    <t>trubka ohebná PVC monoflex 1420</t>
  </si>
  <si>
    <t>1740045742</t>
  </si>
  <si>
    <t>Materiál zemní+stavební</t>
  </si>
  <si>
    <t>000046221</t>
  </si>
  <si>
    <t>asfalt 80</t>
  </si>
  <si>
    <t>1280537262</t>
  </si>
  <si>
    <t>Elektromontáže</t>
  </si>
  <si>
    <t>210120103.1</t>
  </si>
  <si>
    <t>patrona nožové pojistky 100A/gG</t>
  </si>
  <si>
    <t>-264363343</t>
  </si>
  <si>
    <t>210191511</t>
  </si>
  <si>
    <t>kabelová skříň plast PS /osazení bez ukonč.</t>
  </si>
  <si>
    <t>1474153393</t>
  </si>
  <si>
    <t>210191531.1</t>
  </si>
  <si>
    <t>kabelová skříň elektroměrová RE /osaz.bez ukončení</t>
  </si>
  <si>
    <t>101595135</t>
  </si>
  <si>
    <t>210120452.1</t>
  </si>
  <si>
    <t>jistič vč.zapojení 3pól/100A</t>
  </si>
  <si>
    <t>-787721305</t>
  </si>
  <si>
    <t>210120401.1</t>
  </si>
  <si>
    <t>jistič vč.zapojení 1pól/25A</t>
  </si>
  <si>
    <t>-762511081</t>
  </si>
  <si>
    <t>-514129564</t>
  </si>
  <si>
    <t>210120801.1</t>
  </si>
  <si>
    <t>přístroj modulový na lištu DIN vč.zapoj.do25A/1pól</t>
  </si>
  <si>
    <t>-2075877741</t>
  </si>
  <si>
    <t>210200012.15</t>
  </si>
  <si>
    <t>-2102067006</t>
  </si>
  <si>
    <t>210200012.16</t>
  </si>
  <si>
    <t>svítidlo typ DNO</t>
  </si>
  <si>
    <t>1427255957</t>
  </si>
  <si>
    <t>210200012.17</t>
  </si>
  <si>
    <t>-1132580273</t>
  </si>
  <si>
    <t>210200012.18</t>
  </si>
  <si>
    <t>svítidlo typ ENO</t>
  </si>
  <si>
    <t>1092708817</t>
  </si>
  <si>
    <t>210200012.19</t>
  </si>
  <si>
    <t>1432830973</t>
  </si>
  <si>
    <t>210200012.20</t>
  </si>
  <si>
    <t>-1441560566</t>
  </si>
  <si>
    <t>210200012.21</t>
  </si>
  <si>
    <t>-387108101</t>
  </si>
  <si>
    <t>159</t>
  </si>
  <si>
    <t>210200012.22</t>
  </si>
  <si>
    <t>-1249403754</t>
  </si>
  <si>
    <t>210200012.23</t>
  </si>
  <si>
    <t>-2053880604</t>
  </si>
  <si>
    <t>210200012.24</t>
  </si>
  <si>
    <t>-625754666</t>
  </si>
  <si>
    <t>210200012.25</t>
  </si>
  <si>
    <t>1214603903</t>
  </si>
  <si>
    <t>210200012.26</t>
  </si>
  <si>
    <t>863568640</t>
  </si>
  <si>
    <t>210200012.27</t>
  </si>
  <si>
    <t>svítidlo typ R</t>
  </si>
  <si>
    <t>946964696</t>
  </si>
  <si>
    <t>210200012.13</t>
  </si>
  <si>
    <t>-6524516</t>
  </si>
  <si>
    <t>210200012.14</t>
  </si>
  <si>
    <t>LED pásek v nosné liště</t>
  </si>
  <si>
    <t>-947480871</t>
  </si>
  <si>
    <t>210200013</t>
  </si>
  <si>
    <t>trafo LED vč. zapojení</t>
  </si>
  <si>
    <t>-646862277</t>
  </si>
  <si>
    <t>210200014</t>
  </si>
  <si>
    <t>AL profil bez zapojení</t>
  </si>
  <si>
    <t>-664344653</t>
  </si>
  <si>
    <t>210110041.1</t>
  </si>
  <si>
    <t>spínač zapuštěný vč.zapojení 1pólový/řazení 1</t>
  </si>
  <si>
    <t>723679518</t>
  </si>
  <si>
    <t>210110045</t>
  </si>
  <si>
    <t>přepínač zapuštěný vč.zapojení střídavý/řazení 6</t>
  </si>
  <si>
    <t>883261174</t>
  </si>
  <si>
    <t>210110045.1</t>
  </si>
  <si>
    <t>přepínač zapuštěný vč.zapojení střídavý/řazení 7</t>
  </si>
  <si>
    <t>-814105550</t>
  </si>
  <si>
    <t>210110045.2</t>
  </si>
  <si>
    <t>přepínač zapuštěný vč.zapojení střídavý/řazení 5</t>
  </si>
  <si>
    <t>2099700288</t>
  </si>
  <si>
    <t>210110045.3</t>
  </si>
  <si>
    <t>přepínač zapuštěný vč.zapojení střídavý/řazení 6+6</t>
  </si>
  <si>
    <t>356233369</t>
  </si>
  <si>
    <t>210010301</t>
  </si>
  <si>
    <t>krabice přístrojová bez zapojení</t>
  </si>
  <si>
    <t>1664099833</t>
  </si>
  <si>
    <t>210010322</t>
  </si>
  <si>
    <t>krabicová rozvodka vč.svorkovn.a zapojení</t>
  </si>
  <si>
    <t>-2109215085</t>
  </si>
  <si>
    <t>210111012</t>
  </si>
  <si>
    <t>zásuvka domovní zapuštěná vč.zapojení průběžně</t>
  </si>
  <si>
    <t>-1799491724</t>
  </si>
  <si>
    <t>-1347635355</t>
  </si>
  <si>
    <t>210111012.1</t>
  </si>
  <si>
    <t>zásuvka potenciálová vč.zapojení</t>
  </si>
  <si>
    <t>-1245627685</t>
  </si>
  <si>
    <t>210111011</t>
  </si>
  <si>
    <t>kabelový vývod vč.zapojení</t>
  </si>
  <si>
    <t>-1261779876</t>
  </si>
  <si>
    <t>-962587407</t>
  </si>
  <si>
    <t>406225624</t>
  </si>
  <si>
    <t>210800610</t>
  </si>
  <si>
    <t>vodič Cu(-CY,CYA) v zatažené trubce do 1x35</t>
  </si>
  <si>
    <t>-994123390</t>
  </si>
  <si>
    <t>-1948732458</t>
  </si>
  <si>
    <t>7739710</t>
  </si>
  <si>
    <t>-139751237</t>
  </si>
  <si>
    <t>210800103</t>
  </si>
  <si>
    <t>kabel Cu(-CYKY) pod omítkou do 2x4/3x2,5/5x1,5</t>
  </si>
  <si>
    <t>-25325094</t>
  </si>
  <si>
    <t>1450276159</t>
  </si>
  <si>
    <t>1663664125</t>
  </si>
  <si>
    <t>189</t>
  </si>
  <si>
    <t>210810008</t>
  </si>
  <si>
    <t>kabel(-CYKY) volně uložený do 3x6/4x4/7x2,5</t>
  </si>
  <si>
    <t>-1502872226</t>
  </si>
  <si>
    <t>1618930996</t>
  </si>
  <si>
    <t>210800112</t>
  </si>
  <si>
    <t>kabel Cu(-CYKY) pod omítkou do 5x6</t>
  </si>
  <si>
    <t>1369348684</t>
  </si>
  <si>
    <t>1199575881</t>
  </si>
  <si>
    <t>210800113</t>
  </si>
  <si>
    <t>kabel Cu(-CYKY) pod omítkou do 5x10</t>
  </si>
  <si>
    <t>-953398721</t>
  </si>
  <si>
    <t>210800114</t>
  </si>
  <si>
    <t>kabel Cu(-CYKY) pod omítkou do 5x16</t>
  </si>
  <si>
    <t>-421493238</t>
  </si>
  <si>
    <t>210800115</t>
  </si>
  <si>
    <t>kabel Cu(-CYKY) pod omítkou do 4x25</t>
  </si>
  <si>
    <t>541367541</t>
  </si>
  <si>
    <t>210010003</t>
  </si>
  <si>
    <t>trubka plast ohebná,pod omítkou, pr.23</t>
  </si>
  <si>
    <t>-1275930122</t>
  </si>
  <si>
    <t>210110021</t>
  </si>
  <si>
    <t>tlačítko bezpečnostní vč. zapojení</t>
  </si>
  <si>
    <t>-85970560</t>
  </si>
  <si>
    <t>210020952.1</t>
  </si>
  <si>
    <t>bezpečnostní tabulka plastová</t>
  </si>
  <si>
    <t>1562001212</t>
  </si>
  <si>
    <t>210020941</t>
  </si>
  <si>
    <t>ohnivzdorná přepážka ze sádroperlitu</t>
  </si>
  <si>
    <t>2128889418</t>
  </si>
  <si>
    <t>210010702</t>
  </si>
  <si>
    <t>osazení do cihly hmoždinky HM8</t>
  </si>
  <si>
    <t>-1573972245</t>
  </si>
  <si>
    <t>210220201.1</t>
  </si>
  <si>
    <t>jímací tyč do 3m montáž na hřeben</t>
  </si>
  <si>
    <t>-342647315</t>
  </si>
  <si>
    <t>210220301.1</t>
  </si>
  <si>
    <t>svorka hromosvodová do 2 šroubů</t>
  </si>
  <si>
    <t>157162958</t>
  </si>
  <si>
    <t>-248809587</t>
  </si>
  <si>
    <t>699502415</t>
  </si>
  <si>
    <t>305381234</t>
  </si>
  <si>
    <t>210220401</t>
  </si>
  <si>
    <t>označení svodu štítkem</t>
  </si>
  <si>
    <t>-1626092261</t>
  </si>
  <si>
    <t>210220372</t>
  </si>
  <si>
    <t>ochranný úhelník nebo trubka/ do zdiva</t>
  </si>
  <si>
    <t>-373919535</t>
  </si>
  <si>
    <t>210220458</t>
  </si>
  <si>
    <t>nátěr svodového vodiče</t>
  </si>
  <si>
    <t>-1369367052</t>
  </si>
  <si>
    <t>210220101.1</t>
  </si>
  <si>
    <t>svod vč.podpěr drát do pr.10mm</t>
  </si>
  <si>
    <t>1721993570</t>
  </si>
  <si>
    <t>210100272.1</t>
  </si>
  <si>
    <t>ukončení kabelu smršťovací trubicí do 1x120</t>
  </si>
  <si>
    <t>-1105620068</t>
  </si>
  <si>
    <t>210220025</t>
  </si>
  <si>
    <t>uzemň.vedení v zemi/město úplná mtž FeZn do 120mm2</t>
  </si>
  <si>
    <t>523152017</t>
  </si>
  <si>
    <t>210192562</t>
  </si>
  <si>
    <t>ochranná svorkovnice(nulový můstek)vč.zapoj.do 63A</t>
  </si>
  <si>
    <t>-581614349</t>
  </si>
  <si>
    <t>210220321</t>
  </si>
  <si>
    <t>svorka na potrubí vč.pásku (Bernard)</t>
  </si>
  <si>
    <t>1918697671</t>
  </si>
  <si>
    <t>210220441</t>
  </si>
  <si>
    <t>ochrana zemní svorky asfaltovým nátěrem</t>
  </si>
  <si>
    <t>1872021553</t>
  </si>
  <si>
    <t>210111312</t>
  </si>
  <si>
    <t>zásuvka domovní sdělovací 2násobná vč.zapojení</t>
  </si>
  <si>
    <t>1528138583</t>
  </si>
  <si>
    <t>210111311.1</t>
  </si>
  <si>
    <t>zásuvka televizní vč.zapojení</t>
  </si>
  <si>
    <t>1188790655</t>
  </si>
  <si>
    <t>210950341</t>
  </si>
  <si>
    <t>vodič/kabel v trubce jednotková hmotnost do 0,4kg</t>
  </si>
  <si>
    <t>-1202052743</t>
  </si>
  <si>
    <t>1027383871</t>
  </si>
  <si>
    <t>210111312.1</t>
  </si>
  <si>
    <t>TV komponent vč. zapojení a nastavení</t>
  </si>
  <si>
    <t>1805768744</t>
  </si>
  <si>
    <t>210111313</t>
  </si>
  <si>
    <t>-706245775</t>
  </si>
  <si>
    <t>210111314</t>
  </si>
  <si>
    <t>-693558259</t>
  </si>
  <si>
    <t>210111315</t>
  </si>
  <si>
    <t>-200762049</t>
  </si>
  <si>
    <t>210140621</t>
  </si>
  <si>
    <t>vrátný elektrický vč.zapojení</t>
  </si>
  <si>
    <t>1035881092</t>
  </si>
  <si>
    <t>210140621.1</t>
  </si>
  <si>
    <t>-1723907212</t>
  </si>
  <si>
    <t>210140611</t>
  </si>
  <si>
    <t>telefon domovní vč.zapojení</t>
  </si>
  <si>
    <t>1936006401</t>
  </si>
  <si>
    <t>210120801.2</t>
  </si>
  <si>
    <t>1593916597</t>
  </si>
  <si>
    <t>210010003.2</t>
  </si>
  <si>
    <t>trubka plast ohebná,pod omítkou pr.23</t>
  </si>
  <si>
    <t>502925098</t>
  </si>
  <si>
    <t>210140613</t>
  </si>
  <si>
    <t>dveřní el. zámek vč. zapojení</t>
  </si>
  <si>
    <t>310540712</t>
  </si>
  <si>
    <t>210110041.2</t>
  </si>
  <si>
    <t>spínač zapuštěný vč.zapojení 1pólový/řazení 1/0</t>
  </si>
  <si>
    <t>1237962692</t>
  </si>
  <si>
    <t>210180614.1</t>
  </si>
  <si>
    <t>manipulace, montáž, doprava komponentů FVE</t>
  </si>
  <si>
    <t>1328409267</t>
  </si>
  <si>
    <t>210180615</t>
  </si>
  <si>
    <t>PD pro PDS /FVE</t>
  </si>
  <si>
    <t>143943721</t>
  </si>
  <si>
    <t>210180616</t>
  </si>
  <si>
    <t>Revize FVE</t>
  </si>
  <si>
    <t>-1385635656</t>
  </si>
  <si>
    <t>910010502</t>
  </si>
  <si>
    <t>přístup. modul klávesnice EZS vč. zapojení</t>
  </si>
  <si>
    <t>-127647073</t>
  </si>
  <si>
    <t>910010503</t>
  </si>
  <si>
    <t>sběrnicivý PIR detektor vč. zapojení</t>
  </si>
  <si>
    <t>947061442</t>
  </si>
  <si>
    <t>910010503.1</t>
  </si>
  <si>
    <t>detektor tříštění skla vč. zapojení</t>
  </si>
  <si>
    <t>1452699408</t>
  </si>
  <si>
    <t>910010504</t>
  </si>
  <si>
    <t>magnetický dveřní kontakt vč. zapojení</t>
  </si>
  <si>
    <t>-1618015432</t>
  </si>
  <si>
    <t>910010555</t>
  </si>
  <si>
    <t>ústředna EZS vč. zapojení a nastavení</t>
  </si>
  <si>
    <t>-1897293101</t>
  </si>
  <si>
    <t>910010505</t>
  </si>
  <si>
    <t>expandér pro rozšíření linky</t>
  </si>
  <si>
    <t>-314210913</t>
  </si>
  <si>
    <t>910010556</t>
  </si>
  <si>
    <t>modul venkovní sirény vč. zapojení</t>
  </si>
  <si>
    <t>-886058983</t>
  </si>
  <si>
    <t>210850010</t>
  </si>
  <si>
    <t>kabel CC-01 volně uložený do 2 párů</t>
  </si>
  <si>
    <t>352284976</t>
  </si>
  <si>
    <t>210010003.1</t>
  </si>
  <si>
    <t>trubka plast ohebná,pod omítkou,typ 2323/pr.23</t>
  </si>
  <si>
    <t>-59322128</t>
  </si>
  <si>
    <t>Ostatní</t>
  </si>
  <si>
    <t>219005001</t>
  </si>
  <si>
    <t>řezání kapsy do pr.100mm ve stěně nebo podlaze</t>
  </si>
  <si>
    <t>-175905498</t>
  </si>
  <si>
    <t>219002611</t>
  </si>
  <si>
    <t>vysekání rýhy/zeď cihla/ hl.do 30mm/š.do 30mm</t>
  </si>
  <si>
    <t>-1052959779</t>
  </si>
  <si>
    <t>219002612</t>
  </si>
  <si>
    <t>vysekání rýhy/zeď cihla/ hl.do 30mm/š.do 70mm</t>
  </si>
  <si>
    <t>-1387835</t>
  </si>
  <si>
    <t>219002614</t>
  </si>
  <si>
    <t>vysekání rýhy/zeď cihla/ hl.do 30mm/š.do 150mm</t>
  </si>
  <si>
    <t>-1319461900</t>
  </si>
  <si>
    <t>219003613</t>
  </si>
  <si>
    <t>omítka na stěně/jednotl.plocha do 1,00m2/vč.malty</t>
  </si>
  <si>
    <t>-1485302367</t>
  </si>
  <si>
    <t>219003513</t>
  </si>
  <si>
    <t>omítka na stropě/jednotl.plocha do 1,00m2/vč.malty</t>
  </si>
  <si>
    <t>-1079478736</t>
  </si>
  <si>
    <t>219000103</t>
  </si>
  <si>
    <t>dozory správce sítě(rozvodného závodu)</t>
  </si>
  <si>
    <t>-256884225</t>
  </si>
  <si>
    <t>219000104</t>
  </si>
  <si>
    <t>součinnost správce sítě(rozvodného závodu)</t>
  </si>
  <si>
    <t>-1150831815</t>
  </si>
  <si>
    <t>219000106</t>
  </si>
  <si>
    <t>montáž zařízení dodavatelem</t>
  </si>
  <si>
    <t>618676540</t>
  </si>
  <si>
    <t>K037</t>
  </si>
  <si>
    <t>doprava dodávek</t>
  </si>
  <si>
    <t>-1503543649</t>
  </si>
  <si>
    <t>K038</t>
  </si>
  <si>
    <t>přesun dodávek</t>
  </si>
  <si>
    <t>-1569501379</t>
  </si>
  <si>
    <t>K039</t>
  </si>
  <si>
    <t>prořez</t>
  </si>
  <si>
    <t>18252707</t>
  </si>
  <si>
    <t>K040</t>
  </si>
  <si>
    <t>materiál podružný</t>
  </si>
  <si>
    <t>2041811700</t>
  </si>
  <si>
    <t>K030</t>
  </si>
  <si>
    <t>kompletační činnost</t>
  </si>
  <si>
    <t>-563822771</t>
  </si>
  <si>
    <t>K031</t>
  </si>
  <si>
    <t>revize</t>
  </si>
  <si>
    <t>1955753098</t>
  </si>
  <si>
    <t>K032</t>
  </si>
  <si>
    <t>investorská činnost</t>
  </si>
  <si>
    <t>-573082862</t>
  </si>
  <si>
    <t>K033</t>
  </si>
  <si>
    <t>projekt skutečného provedení</t>
  </si>
  <si>
    <t>1924046587</t>
  </si>
  <si>
    <t>K034</t>
  </si>
  <si>
    <t>autorský dozor</t>
  </si>
  <si>
    <t>1494356185</t>
  </si>
  <si>
    <t>K041</t>
  </si>
  <si>
    <t>PPV pro elektromontáže</t>
  </si>
  <si>
    <t>-553566074</t>
  </si>
  <si>
    <t>K042</t>
  </si>
  <si>
    <t>zařízení staveniště</t>
  </si>
  <si>
    <t>564533634</t>
  </si>
  <si>
    <t xml:space="preserve">26 - Vybavení dle návrhu interier - pevně spojené  se stavbou</t>
  </si>
  <si>
    <t>OST - Ostatní</t>
  </si>
  <si>
    <t xml:space="preserve">    2 - Nábytek netypový</t>
  </si>
  <si>
    <t xml:space="preserve">    3 - Doplňky</t>
  </si>
  <si>
    <t xml:space="preserve">    4 - Povrchy mimo stavební část</t>
  </si>
  <si>
    <t>OST</t>
  </si>
  <si>
    <t>Nábytek netypový</t>
  </si>
  <si>
    <t>T1</t>
  </si>
  <si>
    <t>KUCHYNĚ 0.15 dle specifikace PD/arch. studie vč. spotřebičů</t>
  </si>
  <si>
    <t>KPL</t>
  </si>
  <si>
    <t>2047666495</t>
  </si>
  <si>
    <t>Poznámka k položce:_x000d_
Kuchyňská sestava cca 5,8 m - barevnost a rozměry obdobně jako rozkres T5, včetně indukční desky, trouby nerez, vestavné cirkulační digestoře nerez, granitový dřez bílá a baterie chrom, LED osvětlení linky, připravený prostor pro MW troubu a myčku 60 cm, pracovní deska + horní skřínky dekor Hickory přírodní H3730 ST10, čílka odstín Alpská bíla PM, úchytky nerez 200 mm, obklad za linkou lamino Alpská bíla_x000d_
_x000d_
Spotřebiče energetická třída A, indukční deska se 4 plotnami</t>
  </si>
  <si>
    <t>T4</t>
  </si>
  <si>
    <t>KUCHYNĚ 2.09 dle specifikace PD/arch. studie vč. spotřebičů</t>
  </si>
  <si>
    <t>83177969</t>
  </si>
  <si>
    <t xml:space="preserve">Poznámka k položce:_x000d_
Kuchyňská sestava cca 3,9 m - barevnost a rozměry obdobně jako rozkres T5, včetně indukční desky, trouby nerez, vestavné cirkulační digestoře nerez, granitový dřez bílá a baterie chrom, LED osvětlení linky, připravený prostor pro MW troubu a myčku 60 cm, pracovní deska + horní skřínky dekor Hickory přírodní H3730 ST10, čílka odstín Alpská bíla PM, úchytky  Nerez 200 mm, obklad za linkou lamino Alpská bíla_x000d_
_x000d_
_x000d_
Spotřebiče energetická třída A, indukční deska se 4 plotnami</t>
  </si>
  <si>
    <t>T5</t>
  </si>
  <si>
    <t>KUCHYNĚ 2.05, 2.13 zrcadlově dle specifikace PD/arch. studie vč. spotřebičů</t>
  </si>
  <si>
    <t>-1826298296</t>
  </si>
  <si>
    <t xml:space="preserve">Poznámka k položce:_x000d_
Kuchyňská sestava cca 4,5 m - barevnost a rozměry viz rozkres T5, včetně indukční desky, trouby nerez, vestavné cirkulační digestoře nerez, granitový dřez bílá a baterie chrom, LED osvětlení linky, připravený prostor pro MW troubu a myčku 60 cm, pracovní deska + horní skřínky dekor Hickory přírodní H3730 ST10, čílka odstín Alpská bíla PM, úchytky  Nerez 200 mm, obklad za linkou lamino Alpská bíla_x000d_
_x000d_
_x000d_
Spotřebiče energetická třída A, indukční deska se 4 plotnami</t>
  </si>
  <si>
    <t>T02</t>
  </si>
  <si>
    <t xml:space="preserve">D+M ČAJOVÁ KUCHYŇKA dle TO2 dle specifikace PD/arch. studie vč. spotřebičů </t>
  </si>
  <si>
    <t>-2020418663</t>
  </si>
  <si>
    <t xml:space="preserve">Poznámka k položce:_x000d_
_x000d_
Spotřebiče energetická třída A_x000d_
_x000d_
</t>
  </si>
  <si>
    <t>T03</t>
  </si>
  <si>
    <t>D+M DESKA POD UMYVADLO Sestava polic z kompaktních desek 1605x310, honey castello oak k358</t>
  </si>
  <si>
    <t>-568638275</t>
  </si>
  <si>
    <t>T13.1</t>
  </si>
  <si>
    <t>D+M DESKA POD UMYVADLO 2.07 Sestava polic z kompaktních desek 1580x310, honey castello oak k358 pw</t>
  </si>
  <si>
    <t>-1375458810</t>
  </si>
  <si>
    <t>T14.1</t>
  </si>
  <si>
    <t>D+M DESKA POD UMYVADLO 2.03 Sestava polic z kompaktních desek 1605x310, honey castello oak k358 pw</t>
  </si>
  <si>
    <t>-2012947219</t>
  </si>
  <si>
    <t>T15.1</t>
  </si>
  <si>
    <t>D+M DESKA POD UMYVADLO 2.11 Sestava polic z kompaktních desek 1620x310, honey castello oak k358 pw</t>
  </si>
  <si>
    <t>-339505726</t>
  </si>
  <si>
    <t>T16.1</t>
  </si>
  <si>
    <t>D+M DESKA POD UMYVADLO 0.17 Sestava polic z kompaktních desek 1005x310, honey castello oak k358 pw</t>
  </si>
  <si>
    <t>-140554265</t>
  </si>
  <si>
    <t>Doplňky</t>
  </si>
  <si>
    <t>Pol17</t>
  </si>
  <si>
    <t>Zásobník na ručníky dle specifikace PD</t>
  </si>
  <si>
    <t>-1265124943</t>
  </si>
  <si>
    <t>Poznámka k položce:_x000d_
Nerezový zásobník na papírové ručníky, povrch hladký, matný, uzamykatelný, na stěnu, 340x110x265</t>
  </si>
  <si>
    <t>Pol18</t>
  </si>
  <si>
    <t>Držák na toaletní papír dle specifikace PD</t>
  </si>
  <si>
    <t>-1109973261</t>
  </si>
  <si>
    <t>Poznámka k položce:_x000d_
Nerezový zásobník na toaletní papír, povrch hladký, matný, ø 290 x 100 mm</t>
  </si>
  <si>
    <t>Pol19</t>
  </si>
  <si>
    <t>Koš na papírové ručníky dle specifikace PD - závěsný</t>
  </si>
  <si>
    <t>1244652233</t>
  </si>
  <si>
    <t>Poznámka k položce:_x000d_
Nerezový závěsný odpadkový koš, objem 26,5 l, rozměry 360 x 160 x 435 mm, povrch matný, závěsný</t>
  </si>
  <si>
    <t>Pol21</t>
  </si>
  <si>
    <t>WC kartáč dle specifikace PD</t>
  </si>
  <si>
    <t>-134768393</t>
  </si>
  <si>
    <t>Poznámka k položce:_x000d_
WC štětka v chromovém provedení, závěsná, montáž vrtáním.</t>
  </si>
  <si>
    <t>Pol22</t>
  </si>
  <si>
    <t>Madla dle specifikace PD</t>
  </si>
  <si>
    <t>-957428314</t>
  </si>
  <si>
    <t>Poznámka k položce:_x000d_
Nástěnné madlo lomené , nerezové, o velikosti 97x48 cm a oblém designu + Madlo v barevném provedení nerez, montáž vrtáním. 83x25</t>
  </si>
  <si>
    <t>Pol23</t>
  </si>
  <si>
    <t>Zrcadlo WC invalidé dle specifikace PD</t>
  </si>
  <si>
    <t>-2041267321</t>
  </si>
  <si>
    <t>Poznámka k položce:_x000d_
Nástěnné výklopně zrcadlo o velikosti 60x40 cm, v bílé barvě a hranatém designu</t>
  </si>
  <si>
    <t>Pol41</t>
  </si>
  <si>
    <t>Mýdlenka dle specifikace PD</t>
  </si>
  <si>
    <t>-2125696788</t>
  </si>
  <si>
    <t xml:space="preserve">Poznámka k položce:_x000d_
zásobník na mýdlo a dezinfekční prostředky bezdotykový se  senzorem, nerez</t>
  </si>
  <si>
    <t>Pol42</t>
  </si>
  <si>
    <t>Háček dle specifikace PD</t>
  </si>
  <si>
    <t>KS</t>
  </si>
  <si>
    <t>-812676465</t>
  </si>
  <si>
    <t>Poznámka k položce:_x000d_
51,2x17,5x41,1 Povrchová úprava: bílá, Materiál: kov. Specifikace viz PD</t>
  </si>
  <si>
    <t>Pol43</t>
  </si>
  <si>
    <t>Kokedama dle specifikace PD</t>
  </si>
  <si>
    <t>1204049375</t>
  </si>
  <si>
    <t xml:space="preserve">Poznámka k položce:_x000d_
Závěsná mechová koule  osázená květinou (různé druhy)</t>
  </si>
  <si>
    <t>Pol44</t>
  </si>
  <si>
    <t>Schránky dle specifikace PD</t>
  </si>
  <si>
    <t>44903098</t>
  </si>
  <si>
    <t xml:space="preserve">Poznámka k položce:_x000d_
sestava 8 ks poštovnách schránek z pozink. plechu umístěných v nice. Rozměr 370x110x265, odstín RAL 7016, zámek, jmenovka, doplněno o prosklenou zamykatelnou výklopnou vitrínu  740x710x33, lakováno RAL 7016</t>
  </si>
  <si>
    <t>Povrchy mimo stavební část</t>
  </si>
  <si>
    <t>Pol11</t>
  </si>
  <si>
    <t>NÁSTĚNKOVÝ OBKLAD 1 dle specifikace PD</t>
  </si>
  <si>
    <t>-2001770475</t>
  </si>
  <si>
    <t>Poznámka k položce:_x000d_
Přírodní linoleum nástěnkové s vysokým obsahem korku, tloušťka 6,00 mm, ohebnost průměr méně než 50mm, odolnost ohni dle ASTM třída B, bez obsahu PVC a PET, váha 4,70kg/m2, odstín lomená bílá</t>
  </si>
  <si>
    <t>Pol35</t>
  </si>
  <si>
    <t>INTERIÉROVÁ STĚRKA 1 dle specifikace PD</t>
  </si>
  <si>
    <t>280655166</t>
  </si>
  <si>
    <t>Poznámka k položce:_x000d_
betonová stěrka odstín bílá, Odstín nutno vyvzorkovat na stavbě</t>
  </si>
  <si>
    <t>Pol36</t>
  </si>
  <si>
    <t xml:space="preserve">INTERIÉROVÁ STĚRKA 2 dle specifikace PD </t>
  </si>
  <si>
    <t>396062558</t>
  </si>
  <si>
    <t>Poznámka k položce:_x000d_
omyvatelná betonová stěrka šedo béžová, Odstín nutno vyvzorkovat na stavbě</t>
  </si>
  <si>
    <t>Pol37</t>
  </si>
  <si>
    <t>OBKLAD HALA</t>
  </si>
  <si>
    <t>-384631347</t>
  </si>
  <si>
    <t xml:space="preserve">Poznámka k položce:_x000d_
dlaždice 60x120, 8,5 mm, dekor  pruhy kámen, ŠEDÁ, slinutá, rektifikovaná</t>
  </si>
  <si>
    <t>Pol38</t>
  </si>
  <si>
    <t>OBKLAD HALA 2</t>
  </si>
  <si>
    <t>367196227</t>
  </si>
  <si>
    <t>Poznámka k položce:_x000d_
dlaždice 60x120, 8,5 mm, dekor pruhy kámen, BÍLÁ, slinutá, rektifikovaná</t>
  </si>
  <si>
    <t>3 - S004 - Opěrná stěna</t>
  </si>
  <si>
    <t xml:space="preserve">      22 - Opěrná stěna</t>
  </si>
  <si>
    <t>-1159128611</t>
  </si>
  <si>
    <t>-1409015955</t>
  </si>
  <si>
    <t>484566549</t>
  </si>
  <si>
    <t>174339807</t>
  </si>
  <si>
    <t>131251104</t>
  </si>
  <si>
    <t>Hloubení nezapažených jam a zářezů strojně s urovnáním dna do předepsaného profilu a spádu v hornině třídy těžitelnosti I skupiny 3 přes 100 do 500 m3</t>
  </si>
  <si>
    <t>-1335815934</t>
  </si>
  <si>
    <t>https://podminky.urs.cz/item/CS_URS_2024_02/131251104</t>
  </si>
  <si>
    <t>114535315</t>
  </si>
  <si>
    <t>132212221</t>
  </si>
  <si>
    <t>Hloubení zapažených rýh šířky přes 800 do 2 000 mm ručně s urovnáním dna do předepsaného profilu a spádu v hornině třídy těžitelnosti I skupiny 3 soudržných</t>
  </si>
  <si>
    <t>-2050517025</t>
  </si>
  <si>
    <t>https://podminky.urs.cz/item/CS_URS_2024_02/132212221</t>
  </si>
  <si>
    <t>1015662764</t>
  </si>
  <si>
    <t>-1819983252</t>
  </si>
  <si>
    <t>1438883869</t>
  </si>
  <si>
    <t>1852178984</t>
  </si>
  <si>
    <t>-611480298</t>
  </si>
  <si>
    <t>-894720316</t>
  </si>
  <si>
    <t>631311123</t>
  </si>
  <si>
    <t>Mazanina z betonu prostého bez zvýšených nároků na prostředí tl. přes 80 do 120 mm tř. C 12/15</t>
  </si>
  <si>
    <t>-787637727</t>
  </si>
  <si>
    <t>https://podminky.urs.cz/item/CS_URS_2024_02/631311123</t>
  </si>
  <si>
    <t>631319012</t>
  </si>
  <si>
    <t>Příplatek k cenám mazanin za úpravu povrchu mazaniny přehlazením, mazanina tl. přes 80 do 120 mm</t>
  </si>
  <si>
    <t>-1857576022</t>
  </si>
  <si>
    <t>https://podminky.urs.cz/item/CS_URS_2024_02/631319012</t>
  </si>
  <si>
    <t>Opěrná stěna</t>
  </si>
  <si>
    <t>311322611</t>
  </si>
  <si>
    <t>Nadzákladové zdi z betonu železového (bez výztuže) nosné odolného proti agresivnímu prostředí tř. C 30/37</t>
  </si>
  <si>
    <t>-1507516733</t>
  </si>
  <si>
    <t>https://podminky.urs.cz/item/CS_URS_2024_02/311322611</t>
  </si>
  <si>
    <t>311351121</t>
  </si>
  <si>
    <t>Bednění nadzákladových zdí nosných rovné oboustranné za každou stranu zřízení</t>
  </si>
  <si>
    <t>-861247446</t>
  </si>
  <si>
    <t>https://podminky.urs.cz/item/CS_URS_2024_02/311351121</t>
  </si>
  <si>
    <t>311351122</t>
  </si>
  <si>
    <t>Bednění nadzákladových zdí nosných rovné oboustranné za každou stranu odstranění</t>
  </si>
  <si>
    <t>-308567700</t>
  </si>
  <si>
    <t>https://podminky.urs.cz/item/CS_URS_2024_02/311351122</t>
  </si>
  <si>
    <t>71803062</t>
  </si>
  <si>
    <t>313351911</t>
  </si>
  <si>
    <t>Bednění nadzákladových zdí obkladových Příplatek k cenám za pohledový beton</t>
  </si>
  <si>
    <t>-752855864</t>
  </si>
  <si>
    <t>https://podminky.urs.cz/item/CS_URS_2024_02/313351911</t>
  </si>
  <si>
    <t>783813101</t>
  </si>
  <si>
    <t>Penetrační nátěr omítek hladkých betonových povrchů syntetický</t>
  </si>
  <si>
    <t>-1449093747</t>
  </si>
  <si>
    <t>https://podminky.urs.cz/item/CS_URS_2024_02/783813101</t>
  </si>
  <si>
    <t>612111001</t>
  </si>
  <si>
    <t>Ubroušení výstupků betonu po odbednění neomítaných vnitřních ploch ze spár bednicích desek do roviny povrchu stěn</t>
  </si>
  <si>
    <t>-670939811</t>
  </si>
  <si>
    <t>https://podminky.urs.cz/item/CS_URS_2024_02/612111001</t>
  </si>
  <si>
    <t>273322611</t>
  </si>
  <si>
    <t>Základy z betonu železového (bez výztuže) desky z betonu se zvýšenými nároky na prostředí tř. C 30/37</t>
  </si>
  <si>
    <t>-759142102</t>
  </si>
  <si>
    <t>https://podminky.urs.cz/item/CS_URS_2024_02/273322611</t>
  </si>
  <si>
    <t>-205763802</t>
  </si>
  <si>
    <t>-1647591650</t>
  </si>
  <si>
    <t>-749871060</t>
  </si>
  <si>
    <t>-1851404901</t>
  </si>
  <si>
    <t>-295121414</t>
  </si>
  <si>
    <t>98788554</t>
  </si>
  <si>
    <t>798793810</t>
  </si>
  <si>
    <t>-13115101</t>
  </si>
  <si>
    <t>-703172084</t>
  </si>
  <si>
    <t>-1172684952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</si>
  <si>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</si>
  <si>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</si>
  <si>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1726423649</t>
  </si>
  <si>
    <t>https://podminky.urs.cz/item/CS_URS_2024_02/998011001</t>
  </si>
  <si>
    <t>998711101</t>
  </si>
  <si>
    <t>Přesun hmot pro izolace proti vodě, vlhkosti a plynům stanovený z hmotnosti přesunovaného materiálu vodorovná dopravní vzdálenost do 50 m základní v objektech výšky do 6 m</t>
  </si>
  <si>
    <t>2129188315</t>
  </si>
  <si>
    <t>https://podminky.urs.cz/item/CS_URS_2024_02/998711101</t>
  </si>
  <si>
    <t>-1675131777</t>
  </si>
  <si>
    <t>-345477901</t>
  </si>
  <si>
    <t>1632065124</t>
  </si>
  <si>
    <t>-1622984741</t>
  </si>
  <si>
    <t>2041862977</t>
  </si>
  <si>
    <t>62855001</t>
  </si>
  <si>
    <t>pás asfaltový natavitelný modifikovaný SBS s vložkou z polyesterové rohože a spalitelnou PE fólií nebo jemnozrnným minerálním posypem na horním povrchu tl 4,0mm</t>
  </si>
  <si>
    <t>211267516</t>
  </si>
  <si>
    <t>767163223</t>
  </si>
  <si>
    <t>Montáž zábradlí přímého v exteriéru na lodžii nebo francouzském okně kotveného do betonu</t>
  </si>
  <si>
    <t>212563150</t>
  </si>
  <si>
    <t>https://podminky.urs.cz/item/CS_URS_2024_02/767163223</t>
  </si>
  <si>
    <t>zábradlí s prutovou výplní, horní kotvení, kulatý sloupek dle specifikace PD</t>
  </si>
  <si>
    <t>1398700435</t>
  </si>
  <si>
    <t>998767101</t>
  </si>
  <si>
    <t>Přesun hmot pro zámečnické konstrukce stanovený z hmotnosti přesunovaného materiálu vodorovná dopravní vzdálenost do 50 m základní v objektech výšky do 6 m</t>
  </si>
  <si>
    <t>952164248</t>
  </si>
  <si>
    <t>https://podminky.urs.cz/item/CS_URS_2024_02/998767101</t>
  </si>
  <si>
    <t>4 - Dopravní řešení</t>
  </si>
  <si>
    <t xml:space="preserve">    5 - Komunikace pozemní</t>
  </si>
  <si>
    <t xml:space="preserve">      51 - Komunikace</t>
  </si>
  <si>
    <t xml:space="preserve">      911 - Obruby</t>
  </si>
  <si>
    <t xml:space="preserve">      913 - Značení</t>
  </si>
  <si>
    <t xml:space="preserve">      56 - Žlaby</t>
  </si>
  <si>
    <t xml:space="preserve">    95 - Odstranění stáv. zpevněných ploch</t>
  </si>
  <si>
    <t xml:space="preserve">    997 - Přesun sutě</t>
  </si>
  <si>
    <t>M - Práce a dodávky M</t>
  </si>
  <si>
    <t xml:space="preserve">    46-M - Zemní práce při extr.mont.pracích</t>
  </si>
  <si>
    <t>VRN - Vedlejší rozpočtové náklady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</si>
  <si>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</si>
  <si>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</si>
  <si>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1595512664</t>
  </si>
  <si>
    <t>https://podminky.urs.cz/item/CS_URS_2024_02/181111111</t>
  </si>
  <si>
    <t>747151784</t>
  </si>
  <si>
    <t>181411132</t>
  </si>
  <si>
    <t>Založení trávníku na půdě předem připravené plochy do 1000 m2 výsevem včetně utažení parkového na svahu přes 1:5 do 1:2</t>
  </si>
  <si>
    <t>-1677048495</t>
  </si>
  <si>
    <t>https://podminky.urs.cz/item/CS_URS_2024_02/181411132</t>
  </si>
  <si>
    <t>00572474</t>
  </si>
  <si>
    <t>osivo směs travní krajinná-svahová</t>
  </si>
  <si>
    <t>-529206673</t>
  </si>
  <si>
    <t>-2061132236</t>
  </si>
  <si>
    <t>-441259571</t>
  </si>
  <si>
    <t>139001101</t>
  </si>
  <si>
    <t>Příplatek k cenám hloubených vykopávek za ztížení vykopávky v blízkosti podzemního vedení nebo výbušnin pro jakoukoliv třídu horniny</t>
  </si>
  <si>
    <t>1933243519</t>
  </si>
  <si>
    <t>https://podminky.urs.cz/item/CS_URS_2024_02/139001101</t>
  </si>
  <si>
    <t>171151103</t>
  </si>
  <si>
    <t>Uložení sypanin do násypů strojně s rozprostřením sypaniny ve vrstvách a s hrubým urovnáním zhutněných z hornin soudržných jakékoliv třídy těžitelnosti</t>
  </si>
  <si>
    <t>102913193</t>
  </si>
  <si>
    <t>https://podminky.urs.cz/item/CS_URS_2024_02/171151103</t>
  </si>
  <si>
    <t>-1158180445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</si>
  <si>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</si>
  <si>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</si>
  <si>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-423297262</t>
  </si>
  <si>
    <t>https://podminky.urs.cz/item/CS_URS_2024_02/162251101</t>
  </si>
  <si>
    <t>70796216</t>
  </si>
  <si>
    <t>974446456</t>
  </si>
  <si>
    <t>-45137094</t>
  </si>
  <si>
    <t xml:space="preserve">Poznámka k položce:_x000d_
30 km celkem_x000d_
</t>
  </si>
  <si>
    <t>-1290949496</t>
  </si>
  <si>
    <t xml:space="preserve">Poznámka k položce:_x000d_
1600 kg/m3_x000d_
</t>
  </si>
  <si>
    <t>-500111986</t>
  </si>
  <si>
    <t>58343959</t>
  </si>
  <si>
    <t>kamenivo drcené hrubé frakce 32/63</t>
  </si>
  <si>
    <t>2136324415</t>
  </si>
  <si>
    <t>-1616588107</t>
  </si>
  <si>
    <t>69311060</t>
  </si>
  <si>
    <t>geotextilie netkaná separační, ochranná, filtrační, drenážní PP 200g/m2</t>
  </si>
  <si>
    <t>1466969897</t>
  </si>
  <si>
    <t>212532111</t>
  </si>
  <si>
    <t>Lože pro trativody z kameniva hrubého drceného</t>
  </si>
  <si>
    <t>1132200825</t>
  </si>
  <si>
    <t>https://podminky.urs.cz/item/CS_URS_2024_02/212532111</t>
  </si>
  <si>
    <t>212755218</t>
  </si>
  <si>
    <t>Trativody bez lože z drenážních trubek plastových flexibilních D 200 mm</t>
  </si>
  <si>
    <t>779732847</t>
  </si>
  <si>
    <t>https://podminky.urs.cz/item/CS_URS_2024_02/212755218</t>
  </si>
  <si>
    <t>155131311</t>
  </si>
  <si>
    <t>Zřízení protierozního zpevnění svahů geomříží nebo georohoží včetně plošného kotvení ocelovými skobami, ve sklonu do 1:2</t>
  </si>
  <si>
    <t>1335866003</t>
  </si>
  <si>
    <t>https://podminky.urs.cz/item/CS_URS_2024_02/155131311</t>
  </si>
  <si>
    <t>69321021</t>
  </si>
  <si>
    <t>geomříž jednoosá tuhá HDPE s tahovou pevností 50kN/m</t>
  </si>
  <si>
    <t>768688754</t>
  </si>
  <si>
    <t>Komunikace pozemní</t>
  </si>
  <si>
    <t>181252305</t>
  </si>
  <si>
    <t>Úprava pláně na stavbách silnic a dálnic strojně na násypech se zhutněním</t>
  </si>
  <si>
    <t>-273859554</t>
  </si>
  <si>
    <t>https://podminky.urs.cz/item/CS_URS_2024_02/181252305</t>
  </si>
  <si>
    <t>Komunikace</t>
  </si>
  <si>
    <t>213141111.1</t>
  </si>
  <si>
    <t>357221229</t>
  </si>
  <si>
    <t>https://podminky.urs.cz/item/CS_URS_2024_02/213141111.1</t>
  </si>
  <si>
    <t>69311013</t>
  </si>
  <si>
    <t>geotextilie tkaná PES 200/50kN/m</t>
  </si>
  <si>
    <t>303606657</t>
  </si>
  <si>
    <t>69311155</t>
  </si>
  <si>
    <t>geotextilie tkaná PES 600/100kN/m</t>
  </si>
  <si>
    <t>1170644169</t>
  </si>
  <si>
    <t>561081111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</si>
  <si>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450 do 500 mm</t>
  </si>
  <si>
    <t>-1619244264</t>
  </si>
  <si>
    <t>https://podminky.urs.cz/item/CS_URS_2024_02/561081111</t>
  </si>
  <si>
    <t>58530170</t>
  </si>
  <si>
    <t>vápno nehašené CL 90-Q pro úpravu zemin standardní</t>
  </si>
  <si>
    <t>1516671485</t>
  </si>
  <si>
    <t xml:space="preserve">Poznámka k položce:_x000d_
6 % </t>
  </si>
  <si>
    <t>564851111</t>
  </si>
  <si>
    <t>Podklad ze štěrkodrti ŠD s rozprostřením a zhutněním plochy přes 100 m2, po zhutnění tl. 150 mm</t>
  </si>
  <si>
    <t>-1851029911</t>
  </si>
  <si>
    <t>https://podminky.urs.cz/item/CS_URS_2024_02/564851111</t>
  </si>
  <si>
    <t>Poznámka k položce:_x000d_
ŠDb</t>
  </si>
  <si>
    <t>564861111</t>
  </si>
  <si>
    <t>Podklad ze štěrkodrti ŠD s rozprostřením a zhutněním plochy přes 100 m2, po zhutnění tl. 200 mm</t>
  </si>
  <si>
    <t>-228703184</t>
  </si>
  <si>
    <t>https://podminky.urs.cz/item/CS_URS_2024_02/564861111</t>
  </si>
  <si>
    <t>Poznámka k položce:_x000d_
ŠDa+ ŠDb</t>
  </si>
  <si>
    <t>564871111</t>
  </si>
  <si>
    <t>Podklad ze štěrkodrti ŠD s rozprostřením a zhutněním plochy přes 100 m2, po zhutnění tl. 250 mm</t>
  </si>
  <si>
    <t>-231978332</t>
  </si>
  <si>
    <t>https://podminky.urs.cz/item/CS_URS_2024_02/564871111</t>
  </si>
  <si>
    <t>564871116</t>
  </si>
  <si>
    <t>Podklad ze štěrkodrti ŠD s rozprostřením a zhutněním plochy přes 100 m2, po zhutnění tl. 300 mm</t>
  </si>
  <si>
    <t>-2075884775</t>
  </si>
  <si>
    <t>https://podminky.urs.cz/item/CS_URS_2024_02/564871116</t>
  </si>
  <si>
    <t>567122114</t>
  </si>
  <si>
    <t>Podklad ze směsi stmelené cementem SC bez dilatačních spár, s rozprostřením a zhutněním SC C 8/10 (KSC I), po zhutnění tl. 150 mm</t>
  </si>
  <si>
    <t>-1645569111</t>
  </si>
  <si>
    <t>https://podminky.urs.cz/item/CS_URS_2024_02/567122114</t>
  </si>
  <si>
    <t>567132115</t>
  </si>
  <si>
    <t>Podklad ze směsi stmelené cementem SC bez dilatačních spár, s rozprostřením a zhutněním SC C 8/10 (KSC I), po zhutnění tl. 200 mm</t>
  </si>
  <si>
    <t>1590620411</t>
  </si>
  <si>
    <t>https://podminky.urs.cz/item/CS_URS_2024_02/567132115</t>
  </si>
  <si>
    <t>573191111</t>
  </si>
  <si>
    <t>Postřik infiltrační kationaktivní emulzí v množství 1,00 kg/m2</t>
  </si>
  <si>
    <t>993280981</t>
  </si>
  <si>
    <t>https://podminky.urs.cz/item/CS_URS_2024_02/573191111</t>
  </si>
  <si>
    <t>573211109</t>
  </si>
  <si>
    <t>Postřik spojovací PS bez posypu kamenivem z asfaltu silničního, v množství 0,50 kg/m2</t>
  </si>
  <si>
    <t>-367903122</t>
  </si>
  <si>
    <t>https://podminky.urs.cz/item/CS_URS_2024_02/573211109</t>
  </si>
  <si>
    <t>577134111</t>
  </si>
  <si>
    <t>Asfaltový beton vrstva obrusná ACO 11 (ABS) s rozprostřením a se zhutněním z nemodifikovaného asfaltu v pruhu šířky do 3 m tř. I (ACO 11+), po zhutnění tl. 40 mm</t>
  </si>
  <si>
    <t>-802688643</t>
  </si>
  <si>
    <t>https://podminky.urs.cz/item/CS_URS_2024_02/577134111</t>
  </si>
  <si>
    <t>577155112</t>
  </si>
  <si>
    <t>Asfaltový beton vrstva ložní ACL 16 (ABH) s rozprostřením a zhutněním z nemodifikovaného asfaltu v pruhu šířky do 3 m, po zhutnění tl. 60 mm</t>
  </si>
  <si>
    <t>572645431</t>
  </si>
  <si>
    <t>https://podminky.urs.cz/item/CS_URS_2024_02/577155112</t>
  </si>
  <si>
    <t>577145112</t>
  </si>
  <si>
    <t>Asfaltový beton vrstva ložní ACL 16 (ABH) s rozprostřením a zhutněním z nemodifikovaného asfaltu v pruhu šířky do 3 m, po zhutnění tl. 50 mm</t>
  </si>
  <si>
    <t>1065496591</t>
  </si>
  <si>
    <t>https://podminky.urs.cz/item/CS_URS_2024_02/577145112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</si>
  <si>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</si>
  <si>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</si>
  <si>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-1861801295</t>
  </si>
  <si>
    <t>https://podminky.urs.cz/item/CS_URS_2024_02/596212212</t>
  </si>
  <si>
    <t>59245020</t>
  </si>
  <si>
    <t>dlažba skladebná betonová 200x100mm tl 80mm přírodní</t>
  </si>
  <si>
    <t>2025508443</t>
  </si>
  <si>
    <t>59245005</t>
  </si>
  <si>
    <t>dlažba skladebná betonová 200x100mm tl 80mm barevná</t>
  </si>
  <si>
    <t>551583934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</si>
  <si>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</si>
  <si>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</si>
  <si>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729048612</t>
  </si>
  <si>
    <t>https://podminky.urs.cz/item/CS_URS_2024_02/596412212</t>
  </si>
  <si>
    <t>59245035</t>
  </si>
  <si>
    <t>dlažba plošná vegetační betonová 200x200mm tl 80mm přírodní</t>
  </si>
  <si>
    <t>-1350880896</t>
  </si>
  <si>
    <t>919122122</t>
  </si>
  <si>
    <t>Utěsnění dilatačních spár zálivkou za tepla v cementobetonovém nebo živičném krytu včetně adhezního nátěru s těsnicím profilem pod zálivkou, pro komůrky šířky 15 mm, hloubky 30 mm</t>
  </si>
  <si>
    <t>-1653923341</t>
  </si>
  <si>
    <t>https://podminky.urs.cz/item/CS_URS_2024_02/919122122</t>
  </si>
  <si>
    <t>K027</t>
  </si>
  <si>
    <t>D+M vozovkové výztužné vrstvy z geomřížoviny</t>
  </si>
  <si>
    <t>1840575855</t>
  </si>
  <si>
    <t>Poznámka k položce:_x000d_
2x vrstva, sečnová tuhost při 0,5 % deformaci 480 KN/m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</si>
  <si>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</si>
  <si>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</si>
  <si>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-1719244922</t>
  </si>
  <si>
    <t>https://podminky.urs.cz/item/CS_URS_2024_02/596211111</t>
  </si>
  <si>
    <t>59245018</t>
  </si>
  <si>
    <t>dlažba skladebná betonová 200x100mm tl 60mm přírodní</t>
  </si>
  <si>
    <t>-699798417</t>
  </si>
  <si>
    <t>59245006</t>
  </si>
  <si>
    <t>dlažba pro nevidomé betonová 200x100mm tl 60mm barevná</t>
  </si>
  <si>
    <t>441508873</t>
  </si>
  <si>
    <t>899133112</t>
  </si>
  <si>
    <t>Výměna (výšková úprava) poklopu s použitím plastových vyrovnávacích prvků kanalizačního s rámem osazeného na betonové šachtě samonivelačního</t>
  </si>
  <si>
    <t>-1226191443</t>
  </si>
  <si>
    <t>https://podminky.urs.cz/item/CS_URS_2024_02/899133112</t>
  </si>
  <si>
    <t>911121111</t>
  </si>
  <si>
    <t>Montáž zábradlí ocelového přichyceného vruty do betonového podkladu</t>
  </si>
  <si>
    <t>-1483900363</t>
  </si>
  <si>
    <t>https://podminky.urs.cz/item/CS_URS_2024_02/911121111</t>
  </si>
  <si>
    <t>55342030</t>
  </si>
  <si>
    <t>zábradlí Pz, sloupky 40x40mm, výplň 6 vodorovných prutů, madlo kruhové pr. 42,4mm</t>
  </si>
  <si>
    <t>-165819806</t>
  </si>
  <si>
    <t>-121450663</t>
  </si>
  <si>
    <t>RMAT0001</t>
  </si>
  <si>
    <t xml:space="preserve">zábradlí silniční, vodorovná madla, pozink </t>
  </si>
  <si>
    <t>2072780083</t>
  </si>
  <si>
    <t>911</t>
  </si>
  <si>
    <t>Obruby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</si>
  <si>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</si>
  <si>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</si>
  <si>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923034935</t>
  </si>
  <si>
    <t>https://podminky.urs.cz/item/CS_URS_2024_02/916131213</t>
  </si>
  <si>
    <t>59217029</t>
  </si>
  <si>
    <t>obrubník silniční betonový nájezdový 1000x150x150mm</t>
  </si>
  <si>
    <t>40011152</t>
  </si>
  <si>
    <t>59217030</t>
  </si>
  <si>
    <t>obrubník silniční betonový přechodový 1000x150x150-250mm</t>
  </si>
  <si>
    <t>1270012516</t>
  </si>
  <si>
    <t>-1139695594</t>
  </si>
  <si>
    <t>59217031</t>
  </si>
  <si>
    <t>obrubník silniční betonový 1000x150x250mm</t>
  </si>
  <si>
    <t>-536451696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</si>
  <si>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</si>
  <si>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</si>
  <si>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-574218149</t>
  </si>
  <si>
    <t>https://podminky.urs.cz/item/CS_URS_2024_02/916231213</t>
  </si>
  <si>
    <t>59217019</t>
  </si>
  <si>
    <t>obrubník betonový chodníkový 1000x100x200mm</t>
  </si>
  <si>
    <t>1559135133</t>
  </si>
  <si>
    <t>916991121</t>
  </si>
  <si>
    <t>Lože pod obrubníky, krajníky nebo obruby z dlažebních kostek z betonu prostého</t>
  </si>
  <si>
    <t>-524294638</t>
  </si>
  <si>
    <t>https://podminky.urs.cz/item/CS_URS_2024_02/916991121</t>
  </si>
  <si>
    <t>913</t>
  </si>
  <si>
    <t>Značení</t>
  </si>
  <si>
    <t>913111111</t>
  </si>
  <si>
    <t>Montáž a demontáž dočasných dopravních značek zařízení pro upevnění samostatných značek podstavce plastového</t>
  </si>
  <si>
    <t>790603369</t>
  </si>
  <si>
    <t>https://podminky.urs.cz/item/CS_URS_2024_02/913111111</t>
  </si>
  <si>
    <t>913111211</t>
  </si>
  <si>
    <t>Montáž a demontáž dočasných dopravních značek Příplatek za první a každý další den použití dočasných dopravních značek k ceně 11-1111</t>
  </si>
  <si>
    <t>-247791748</t>
  </si>
  <si>
    <t>https://podminky.urs.cz/item/CS_URS_2024_02/913111211</t>
  </si>
  <si>
    <t>913111112</t>
  </si>
  <si>
    <t>Montáž a demontáž dočasných dopravních značek zařízení pro upevnění samostatných značek sloupku délky do 2 m</t>
  </si>
  <si>
    <t>1581726565</t>
  </si>
  <si>
    <t>https://podminky.urs.cz/item/CS_URS_2024_02/913111112</t>
  </si>
  <si>
    <t>913111212</t>
  </si>
  <si>
    <t>Montáž a demontáž dočasných dopravních značek Příplatek za první a každý další den použití dočasných dopravních značek k ceně 11-1112</t>
  </si>
  <si>
    <t>-1688435673</t>
  </si>
  <si>
    <t>https://podminky.urs.cz/item/CS_URS_2024_02/913111212</t>
  </si>
  <si>
    <t>913111115</t>
  </si>
  <si>
    <t>Montáž a demontáž dočasných dopravních značek samostatných značek základních</t>
  </si>
  <si>
    <t>-949504506</t>
  </si>
  <si>
    <t>https://podminky.urs.cz/item/CS_URS_2024_02/913111115</t>
  </si>
  <si>
    <t>913111215</t>
  </si>
  <si>
    <t>Montáž a demontáž dočasných dopravních značek Příplatek za první a každý další den použití dočasných dopravních značek k ceně 11-1115</t>
  </si>
  <si>
    <t>673624316</t>
  </si>
  <si>
    <t>https://podminky.urs.cz/item/CS_URS_2024_02/913111215</t>
  </si>
  <si>
    <t>914111111</t>
  </si>
  <si>
    <t>Montáž svislé dopravní značky základní velikosti do 1 m2 objímkami na sloupky nebo konzoly</t>
  </si>
  <si>
    <t>177727605</t>
  </si>
  <si>
    <t>https://podminky.urs.cz/item/CS_URS_2024_02/914111111</t>
  </si>
  <si>
    <t>40445625</t>
  </si>
  <si>
    <t>informativní značky provozní IP8, IP9, IP11-IP13 500x700mm</t>
  </si>
  <si>
    <t>-1495448057</t>
  </si>
  <si>
    <t>40445608</t>
  </si>
  <si>
    <t>značky upravující přednost P1, P4 700mm</t>
  </si>
  <si>
    <t>-884500454</t>
  </si>
  <si>
    <t>914511111</t>
  </si>
  <si>
    <t>Montáž sloupku dopravních značek délky do 3,5 m do betonového základu</t>
  </si>
  <si>
    <t>1214602551</t>
  </si>
  <si>
    <t>https://podminky.urs.cz/item/CS_URS_2024_02/914511111</t>
  </si>
  <si>
    <t>40445225</t>
  </si>
  <si>
    <t>sloupek pro dopravní značku Zn D 60mm v 3,5m</t>
  </si>
  <si>
    <t>-1428039020</t>
  </si>
  <si>
    <t>915111111</t>
  </si>
  <si>
    <t>Vodorovné dopravní značení stříkané barvou dělící čára šířky 125 mm souvislá bílá základní</t>
  </si>
  <si>
    <t>-1513794118</t>
  </si>
  <si>
    <t>https://podminky.urs.cz/item/CS_URS_2024_02/915111111</t>
  </si>
  <si>
    <t>915131111</t>
  </si>
  <si>
    <t>Vodorovné dopravní značení stříkané barvou přechody pro chodce, šipky, symboly bílé základní</t>
  </si>
  <si>
    <t>1213626818</t>
  </si>
  <si>
    <t>https://podminky.urs.cz/item/CS_URS_2024_02/915131111</t>
  </si>
  <si>
    <t>Žlaby</t>
  </si>
  <si>
    <t>916991121.1</t>
  </si>
  <si>
    <t>-487452851</t>
  </si>
  <si>
    <t>https://podminky.urs.cz/item/CS_URS_2024_02/916991121.1</t>
  </si>
  <si>
    <t>935113112</t>
  </si>
  <si>
    <t>Osazení odvodňovacího žlabu s krycím roštem polymerbetonového šířky přes 200 mm</t>
  </si>
  <si>
    <t>-1824702088</t>
  </si>
  <si>
    <t>https://podminky.urs.cz/item/CS_URS_2024_02/935113112</t>
  </si>
  <si>
    <t>59227110</t>
  </si>
  <si>
    <t>žlab odvodňovací z polymerbetonu bez spádu dna pozinkovaná hrana š 300mm</t>
  </si>
  <si>
    <t>572028120</t>
  </si>
  <si>
    <t>56241040</t>
  </si>
  <si>
    <t>rošt můstkový C250 litina pro žlab š 300mm</t>
  </si>
  <si>
    <t>-1319217479</t>
  </si>
  <si>
    <t>59227028</t>
  </si>
  <si>
    <t>čelo plné na začátek a konec odvodňovacího žlabu polymerbeton pozink hrana š 300mm</t>
  </si>
  <si>
    <t>395500038</t>
  </si>
  <si>
    <t>Odstranění stáv. zpevněných ploch</t>
  </si>
  <si>
    <t>113154124</t>
  </si>
  <si>
    <t>Frézování živičného podkladu nebo krytu s naložením na dopravní prostředek plochy do 500 m2 bez překážek v trase pruhu šířky přes 0,5 m do 1 m, tloušťky vrstvy 100 mm</t>
  </si>
  <si>
    <t>1233940800</t>
  </si>
  <si>
    <t>https://podminky.urs.cz/item/CS_URS_2023_02/113154124</t>
  </si>
  <si>
    <t>113201112</t>
  </si>
  <si>
    <t>Vytrhání obrub s vybouráním lože, s přemístěním hmot na skládku na vzdálenost do 3 m nebo s naložením na dopravní prostředek silničních ležatých</t>
  </si>
  <si>
    <t>-1949138740</t>
  </si>
  <si>
    <t>https://podminky.urs.cz/item/CS_URS_2024_02/113201112</t>
  </si>
  <si>
    <t>113106571</t>
  </si>
  <si>
    <t>Rozebrání dlažeb vozovek a ploch s přemístěním hmot na skládku na vzdálenost do 3 m nebo s naložením na dopravní prostředek, s jakoukoliv výplní spár strojně plochy jednotlivě přes 200 m2 ze zámkové dlažby s ložem z kameniva</t>
  </si>
  <si>
    <t>1609137661</t>
  </si>
  <si>
    <t>https://podminky.urs.cz/item/CS_URS_2024_02/113106571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</si>
  <si>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</si>
  <si>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</si>
  <si>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1623215413</t>
  </si>
  <si>
    <t>https://podminky.urs.cz/item/CS_URS_2024_02/113107222</t>
  </si>
  <si>
    <t xml:space="preserve">Poznámka k položce:_x000d_
upřesní se dle skut. stavu 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</si>
  <si>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</si>
  <si>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</si>
  <si>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-1236472625</t>
  </si>
  <si>
    <t>https://podminky.urs.cz/item/CS_URS_2024_02/113107342</t>
  </si>
  <si>
    <t>919735111</t>
  </si>
  <si>
    <t>Řezání stávajícího živičného krytu nebo podkladu hloubky do 50 mm</t>
  </si>
  <si>
    <t>1724691663</t>
  </si>
  <si>
    <t>https://podminky.urs.cz/item/CS_URS_2024_02/919735111</t>
  </si>
  <si>
    <t>919735112</t>
  </si>
  <si>
    <t>Řezání stávajícího živičného krytu nebo podkladu hloubky přes 50 do 100 mm</t>
  </si>
  <si>
    <t>-650204722</t>
  </si>
  <si>
    <t>https://podminky.urs.cz/item/CS_URS_2024_02/919735112</t>
  </si>
  <si>
    <t>997</t>
  </si>
  <si>
    <t>Přesun sutě</t>
  </si>
  <si>
    <t>997013501</t>
  </si>
  <si>
    <t>Odvoz suti a vybouraných hmot na skládku nebo meziskládku se složením, na vzdálenost do 1 km</t>
  </si>
  <si>
    <t>1957171169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</si>
  <si>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</si>
  <si>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</si>
  <si>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</si>
  <si>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-244561401</t>
  </si>
  <si>
    <t>https://podminky.urs.cz/item/CS_URS_2024_02/997013509</t>
  </si>
  <si>
    <t xml:space="preserve">Poznámka k položce:_x000d_
celkem 30 km </t>
  </si>
  <si>
    <t>997013861</t>
  </si>
  <si>
    <t>Poplatek za uložení stavebního odpadu na recyklační skládce (skládkovné) z prostého betonu zatříděného do Katalogu odpadů pod kódem 17 01 01</t>
  </si>
  <si>
    <t>-862830158</t>
  </si>
  <si>
    <t>https://podminky.urs.cz/item/CS_URS_2024_02/997013861</t>
  </si>
  <si>
    <t>997013873.1</t>
  </si>
  <si>
    <t>1576229735</t>
  </si>
  <si>
    <t>https://podminky.urs.cz/item/CS_URS_2024_02/997013873.1</t>
  </si>
  <si>
    <t>Poznámka k položce:_x000d_
cena se upřesní dle místa uložení suti</t>
  </si>
  <si>
    <t>997013875</t>
  </si>
  <si>
    <t>Poplatek za uložení stavebního odpadu na recyklační skládce (skládkovné) asfaltového bez obsahu dehtu zatříděného do Katalogu odpadů pod kódem 17 03 02</t>
  </si>
  <si>
    <t>-1826692169</t>
  </si>
  <si>
    <t>https://podminky.urs.cz/item/CS_URS_2024_02/997013875</t>
  </si>
  <si>
    <t>998225111</t>
  </si>
  <si>
    <t>Přesun hmot pro komunikace s krytem z kameniva, monolitickým betonovým nebo živičným dopravní vzdálenost do 200 m jakékoliv délky objektu</t>
  </si>
  <si>
    <t>-235861985</t>
  </si>
  <si>
    <t>https://podminky.urs.cz/item/CS_URS_2024_02/998225111</t>
  </si>
  <si>
    <t>Práce a dodávky M</t>
  </si>
  <si>
    <t>46-M</t>
  </si>
  <si>
    <t>Zemní práce při extr.mont.pracích</t>
  </si>
  <si>
    <t>460791216</t>
  </si>
  <si>
    <t>Montáž trubek ochranných uložených volně do rýhy plastových ohebných, vnitřního průměru přes 133 do 172 mm</t>
  </si>
  <si>
    <t>-139505002</t>
  </si>
  <si>
    <t>https://podminky.urs.cz/item/CS_URS_2024_02/460791216</t>
  </si>
  <si>
    <t>34571358</t>
  </si>
  <si>
    <t>trubka elektroinstalační ohebná dvouplášťová korugovaná HDPE+LDPE (chránička) D 136/160mm</t>
  </si>
  <si>
    <t>734548643</t>
  </si>
  <si>
    <t>702423</t>
  </si>
  <si>
    <t>KABELOVÝ PROSTUP DO OBJEKTU PŘES ZÁKLAD BETONOVÝ SVĚTLÉ ŠÍŘKY PŘES 200 MM</t>
  </si>
  <si>
    <t>KUS</t>
  </si>
  <si>
    <t>Poznámka k položce:_x000d_
&lt;=&gt; Výpočet: 1</t>
  </si>
  <si>
    <t>899623141</t>
  </si>
  <si>
    <t>Obetonování potrubí nebo zdiva stok betonem prostým v otevřeném výkopu, betonem tř. C 12/15</t>
  </si>
  <si>
    <t>-1904713114</t>
  </si>
  <si>
    <t>https://podminky.urs.cz/item/CS_URS_2024_02/899623141</t>
  </si>
  <si>
    <t>87733</t>
  </si>
  <si>
    <t>CHRÁNIČKY PŮLENÉ Z TRUB PLAST DN DO 150MM</t>
  </si>
  <si>
    <t>Poznámka k položce:_x000d_
HDPE 110 mm &lt;=&gt; Výpočet: 200</t>
  </si>
  <si>
    <t>89712</t>
  </si>
  <si>
    <t>VPUSŤ KANALIZAČNÍ ULIČNÍ KOMPLETNÍ Z BETONOVÝCH DÍLCŮ</t>
  </si>
  <si>
    <t>Vedlejší rozpočtové náklady</t>
  </si>
  <si>
    <t>034303000</t>
  </si>
  <si>
    <t>Dopravní značení na staveništi - návrh a projednání dočasného dopravního značení</t>
  </si>
  <si>
    <t>1983163841</t>
  </si>
  <si>
    <t>https://podminky.urs.cz/item/CS_URS_2023_02/034303000</t>
  </si>
  <si>
    <t>043103000</t>
  </si>
  <si>
    <t>Zkoušky bez rozlišení - zkoušení materiálů zkušebnou zhotovitele, zkouška modulu přetvárnosti zemní pláně , obsah dehtu</t>
  </si>
  <si>
    <t>1024</t>
  </si>
  <si>
    <t>-623290614</t>
  </si>
  <si>
    <t>https://podminky.urs.cz/item/CS_URS_2023_02/043103000</t>
  </si>
  <si>
    <t>02943</t>
  </si>
  <si>
    <t>OSTATNÍ POŽADAVKY - VYPRACOVÁNÍ RDS</t>
  </si>
  <si>
    <t>Poznámka k položce:_x000d_
zahrnuje do upřesňující průzkumy, výrobní výkresy BOZP stavby &lt;=&gt; Výpočet: 1</t>
  </si>
  <si>
    <t>51 - SO05</t>
  </si>
  <si>
    <t xml:space="preserve">    5 - Komunikace</t>
  </si>
  <si>
    <t xml:space="preserve">    8 - Trubní vedení</t>
  </si>
  <si>
    <t xml:space="preserve">    9 - Ostatní konstrukce a práce-bourání</t>
  </si>
  <si>
    <t>131313712</t>
  </si>
  <si>
    <t>Hloubení zapažených jam ručně s urovnáním dna do předepsaného profilu a spádu v hornině třídy těžitelnosti II skupiny 4 nesoudržných</t>
  </si>
  <si>
    <t>1879344959</t>
  </si>
  <si>
    <t>https://podminky.urs.cz/item/CS_URS_2024_02/131313712</t>
  </si>
  <si>
    <t>-769836592</t>
  </si>
  <si>
    <t>151101102</t>
  </si>
  <si>
    <t>Zřízení pažení a rozepření stěn rýh pro podzemní vedení příložné pro jakoukoliv mezerovitost, hloubky přes 2 do 4 m</t>
  </si>
  <si>
    <t>-1816618797</t>
  </si>
  <si>
    <t>https://podminky.urs.cz/item/CS_URS_2024_02/151101102</t>
  </si>
  <si>
    <t>151101112</t>
  </si>
  <si>
    <t>Odstranění pažení a rozepření stěn rýh pro podzemní vedení s uložením materiálu na vzdálenost do 3 m od kraje výkopu příložné, hloubky přes 2 do 4 m</t>
  </si>
  <si>
    <t>266976302</t>
  </si>
  <si>
    <t>https://podminky.urs.cz/item/CS_URS_2024_02/151101112</t>
  </si>
  <si>
    <t>1949459715</t>
  </si>
  <si>
    <t>1354400222</t>
  </si>
  <si>
    <t>1694529377</t>
  </si>
  <si>
    <t>-1585905139</t>
  </si>
  <si>
    <t>337507044</t>
  </si>
  <si>
    <t>494219681</t>
  </si>
  <si>
    <t>-547091990</t>
  </si>
  <si>
    <t>596211130</t>
  </si>
  <si>
    <t>Kladení zámkové dlažby komunikací pro pěší ručně tl 60 mm skupiny C pl do 50 m2, včetně dodávky dlažby v barevném odstímu</t>
  </si>
  <si>
    <t>-1119111391</t>
  </si>
  <si>
    <t>https://podminky.urs.cz/item/CS_URS_2024_02/596211130</t>
  </si>
  <si>
    <t>Trubní vedení</t>
  </si>
  <si>
    <t>Potrubí z trub PVC svodné (ležaté) DN 160</t>
  </si>
  <si>
    <t>432445842</t>
  </si>
  <si>
    <t>721173404</t>
  </si>
  <si>
    <t>Potrubí z trub PVC svodné (ležaté) DN 200</t>
  </si>
  <si>
    <t>151096462</t>
  </si>
  <si>
    <t>https://podminky.urs.cz/item/CS_URS_2024_02/721173404</t>
  </si>
  <si>
    <t>721173405</t>
  </si>
  <si>
    <t>Potrubí z trub PVC svodné (ležaté) DN 250</t>
  </si>
  <si>
    <t>-1729241154</t>
  </si>
  <si>
    <t>https://podminky.urs.cz/item/CS_URS_2024_02/721173405</t>
  </si>
  <si>
    <t>721173406</t>
  </si>
  <si>
    <t>Potrubí z trub PVC svodné (ležaté) DN 315</t>
  </si>
  <si>
    <t>1774566007</t>
  </si>
  <si>
    <t>https://podminky.urs.cz/item/CS_URS_2024_02/721173406</t>
  </si>
  <si>
    <t>721242116</t>
  </si>
  <si>
    <t>Lapače střešních splavenin polypropylenové (PP) s kulovým kloubem na odtoku DN 125</t>
  </si>
  <si>
    <t>1594137354</t>
  </si>
  <si>
    <t>https://podminky.urs.cz/item/CS_URS_2024_02/721242116</t>
  </si>
  <si>
    <t>894812317</t>
  </si>
  <si>
    <t>Revizní a čistící šachta z polypropylenu PP pro hladké trouby DN 600 šachtové dno (DN šachty / DN trubního vedení) DN 600/200 s přítokem tvaru T</t>
  </si>
  <si>
    <t>664374286</t>
  </si>
  <si>
    <t>https://podminky.urs.cz/item/CS_URS_2024_02/894812317</t>
  </si>
  <si>
    <t>894812332</t>
  </si>
  <si>
    <t>Revizní a čistící šachta z PP DN 600 šachtová roura korugovaná světlé hloubky 2000 mm</t>
  </si>
  <si>
    <t>823560161</t>
  </si>
  <si>
    <t>https://podminky.urs.cz/item/CS_URS_2024_02/894812332</t>
  </si>
  <si>
    <t>894812339</t>
  </si>
  <si>
    <t>Příplatek k rourám revizní a čistící šachty z PP DN 600 za uříznutí šachtové roury</t>
  </si>
  <si>
    <t>493281002</t>
  </si>
  <si>
    <t>https://podminky.urs.cz/item/CS_URS_2024_02/894812339</t>
  </si>
  <si>
    <t>894812376</t>
  </si>
  <si>
    <t>Revizní a čistící šachta z polypropylenu PP pro hladké trouby DN 600 poklop (mříž) litinový pro třídu zatížení D400 s betonovým prstencem</t>
  </si>
  <si>
    <t>-379050035</t>
  </si>
  <si>
    <t>https://podminky.urs.cz/item/CS_URS_2024_02/894812376</t>
  </si>
  <si>
    <t>895941343</t>
  </si>
  <si>
    <t>Osazení vpusti uliční z betonových dílců DN 500 dno vysoké s kalištěm</t>
  </si>
  <si>
    <t>972176410</t>
  </si>
  <si>
    <t>https://podminky.urs.cz/item/CS_URS_2024_02/895941343</t>
  </si>
  <si>
    <t>59224470</t>
  </si>
  <si>
    <t>vpusť uliční DN 500 kaliště vysoké 500/525x65mm</t>
  </si>
  <si>
    <t>-1535666338</t>
  </si>
  <si>
    <t>895941351</t>
  </si>
  <si>
    <t>Osazení vpusti uliční z betonových dílců DN 500 skruž horní pro čtvercovou vtokovou mříž</t>
  </si>
  <si>
    <t>1203510337</t>
  </si>
  <si>
    <t>https://podminky.urs.cz/item/CS_URS_2024_02/895941351</t>
  </si>
  <si>
    <t>59224460</t>
  </si>
  <si>
    <t>vpusť uliční DN 500 betonová 500x190x65mm čtvercový poklop</t>
  </si>
  <si>
    <t>-1541185117</t>
  </si>
  <si>
    <t>895941361</t>
  </si>
  <si>
    <t>Osazení vpusti uliční z betonových dílců DN 500 skruž středová 290 mm</t>
  </si>
  <si>
    <t>-2045004189</t>
  </si>
  <si>
    <t>https://podminky.urs.cz/item/CS_URS_2024_02/895941361</t>
  </si>
  <si>
    <t>59224461</t>
  </si>
  <si>
    <t>vpusť uliční DN 500 skruž průběžná nízká betonová 500/290x65mm</t>
  </si>
  <si>
    <t>1587772163</t>
  </si>
  <si>
    <t>895941366</t>
  </si>
  <si>
    <t>Osazení vpusti uliční z betonových dílců DN 500 skruž průběžná s výtokem</t>
  </si>
  <si>
    <t>-902590161</t>
  </si>
  <si>
    <t>https://podminky.urs.cz/item/CS_URS_2024_02/895941366</t>
  </si>
  <si>
    <t>59224465</t>
  </si>
  <si>
    <t>vpusť uliční DN 500 skruž průběžná 500/590x65mm betonová s odtokem 200mm PVC</t>
  </si>
  <si>
    <t>781367282</t>
  </si>
  <si>
    <t>721R.13</t>
  </si>
  <si>
    <t>Linový odvodňovací žlab s litinovou mříží délky 3,5 m</t>
  </si>
  <si>
    <t>64556811</t>
  </si>
  <si>
    <t>721R.14</t>
  </si>
  <si>
    <t>-196315645</t>
  </si>
  <si>
    <t>721R.15</t>
  </si>
  <si>
    <t>Linový odvodňovací žlab s litinovou mříží délky 4 m</t>
  </si>
  <si>
    <t>-906768045</t>
  </si>
  <si>
    <t>721R.16</t>
  </si>
  <si>
    <t>Linový odvodňovací žlab s litinovou mříží délky 6 m</t>
  </si>
  <si>
    <t>-224580650</t>
  </si>
  <si>
    <t>721R.17</t>
  </si>
  <si>
    <t>Linový odvodňovací žlab s litinovou mříží délky 8,5 m</t>
  </si>
  <si>
    <t>-244765594</t>
  </si>
  <si>
    <t>721R.18</t>
  </si>
  <si>
    <t>Linový odvodňovací žlab s litinovou mříží délky 11 m</t>
  </si>
  <si>
    <t>-347248423</t>
  </si>
  <si>
    <t>721R.19</t>
  </si>
  <si>
    <t>Linový odvodňovací žlab s litinovou mříží délky 18 m</t>
  </si>
  <si>
    <t>-1893509061</t>
  </si>
  <si>
    <t>897173.R07</t>
  </si>
  <si>
    <t>Zřízení filtrační šachty DN600, s litinovým poklopem pro třídu zatížení D400 průměru 0.6m - kompletní dodávka a instalace</t>
  </si>
  <si>
    <t>-80908291</t>
  </si>
  <si>
    <t>897173.R08</t>
  </si>
  <si>
    <t>Zřízení betonové akumulační nádrže na dešťovou vodu o objemu 20000l (2x10m3) - kompletní dodávka a instalace</t>
  </si>
  <si>
    <t>-387439157</t>
  </si>
  <si>
    <t>Ostatní konstrukce a práce-bourání</t>
  </si>
  <si>
    <t>916231112</t>
  </si>
  <si>
    <t>Osazení chodníkového obrubníku betonového ležatého bez boční opěry do lože z betonu prostého</t>
  </si>
  <si>
    <t>-1818741521</t>
  </si>
  <si>
    <t>https://podminky.urs.cz/item/CS_URS_2024_02/916231112</t>
  </si>
  <si>
    <t>59217024</t>
  </si>
  <si>
    <t>obrubník betonový chodníkový 500x100x250mm</t>
  </si>
  <si>
    <t>-1595497332</t>
  </si>
  <si>
    <t>592.R01</t>
  </si>
  <si>
    <t>Úprava terénu v okolí dešťové výpusti</t>
  </si>
  <si>
    <t>-956795291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</si>
  <si>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</si>
  <si>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</si>
  <si>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115158896</t>
  </si>
  <si>
    <t>https://podminky.urs.cz/item/CS_URS_2024_02/998276101</t>
  </si>
  <si>
    <t>52 - SO06</t>
  </si>
  <si>
    <t>-2018416164</t>
  </si>
  <si>
    <t>988959823</t>
  </si>
  <si>
    <t>2085234802</t>
  </si>
  <si>
    <t>-12863063</t>
  </si>
  <si>
    <t>819092577</t>
  </si>
  <si>
    <t>-1082791361</t>
  </si>
  <si>
    <t>-1873558313</t>
  </si>
  <si>
    <t>1218979472</t>
  </si>
  <si>
    <t>-1649764294</t>
  </si>
  <si>
    <t>-470687355</t>
  </si>
  <si>
    <t>-1223148350</t>
  </si>
  <si>
    <t>286.R01</t>
  </si>
  <si>
    <t>napojení na stávající vodovodní potrubí - ostatní práce</t>
  </si>
  <si>
    <t>1656400913</t>
  </si>
  <si>
    <t>871241221</t>
  </si>
  <si>
    <t>Montáž vodovodního potrubí z polyetylenu PE100 RC v otevřeném výkopu svařovaných elektrotvarovkou SDR 17/PN10 d 90 x 5,4 mm</t>
  </si>
  <si>
    <t>-1236562176</t>
  </si>
  <si>
    <t>https://podminky.urs.cz/item/CS_URS_2024_02/871241221</t>
  </si>
  <si>
    <t>28613575</t>
  </si>
  <si>
    <t>potrubí vodovodní dvouvrstvé PE100 RC SDR17 90x5,4mm</t>
  </si>
  <si>
    <t>-94718907</t>
  </si>
  <si>
    <t>871291811</t>
  </si>
  <si>
    <t>Bourání stávajícího potrubí z polyetylenu v otevřeném výkopu D přes 90 do 140 mm</t>
  </si>
  <si>
    <t>1847394280</t>
  </si>
  <si>
    <t>https://podminky.urs.cz/item/CS_URS_2024_02/871291811</t>
  </si>
  <si>
    <t>877241110</t>
  </si>
  <si>
    <t>Montáž tvarovek na vodovodním plastovém potrubí z polyetylenu PE 100 elektrotvarovek SDR 11/PN16 kolen 45° d 90</t>
  </si>
  <si>
    <t>-989508800</t>
  </si>
  <si>
    <t>https://podminky.urs.cz/item/CS_URS_2024_02/877241110</t>
  </si>
  <si>
    <t>elektrokoleno 15° PE 100 PN16 D 90mm</t>
  </si>
  <si>
    <t>1649977959</t>
  </si>
  <si>
    <t>877241112</t>
  </si>
  <si>
    <t>Montáž tvarovek na vodovodním plastovém potrubí z polyetylenu PE 100 elektrotvarovek SDR 11/PN16 kolen 90° d 90</t>
  </si>
  <si>
    <t>54505429</t>
  </si>
  <si>
    <t>https://podminky.urs.cz/item/CS_URS_2024_02/877241112</t>
  </si>
  <si>
    <t>28653060</t>
  </si>
  <si>
    <t>elektrokoleno 90° PE 100 D 90mm</t>
  </si>
  <si>
    <t>-1382214006</t>
  </si>
  <si>
    <t>892241111</t>
  </si>
  <si>
    <t>Tlakové zkoušky vodou na potrubí DN do 80</t>
  </si>
  <si>
    <t>-367553515</t>
  </si>
  <si>
    <t>https://podminky.urs.cz/item/CS_URS_2024_02/892241111</t>
  </si>
  <si>
    <t>286.R04</t>
  </si>
  <si>
    <t>vyhledávací vodič CYKY 4mm2</t>
  </si>
  <si>
    <t>1573517440</t>
  </si>
  <si>
    <t>286.R05</t>
  </si>
  <si>
    <t>ochranná folie šířky 400mm</t>
  </si>
  <si>
    <t>-1584117882</t>
  </si>
  <si>
    <t>286.R06</t>
  </si>
  <si>
    <t>zřízení startovací a koncové jámy</t>
  </si>
  <si>
    <t>180563943</t>
  </si>
  <si>
    <t>892273122</t>
  </si>
  <si>
    <t>Proplach a dezinfekce vodovodního potrubí DN od 80 do 125</t>
  </si>
  <si>
    <t>1117167905</t>
  </si>
  <si>
    <t>https://podminky.urs.cz/item/CS_URS_2024_02/892273122</t>
  </si>
  <si>
    <t>787417145</t>
  </si>
  <si>
    <t>-366302541</t>
  </si>
  <si>
    <t>592890776</t>
  </si>
  <si>
    <t>53 - SO07</t>
  </si>
  <si>
    <t>RUDÍKOV, P.Č. 2250/4, 2261, ST. 63, 2208/9</t>
  </si>
  <si>
    <t>2084908983</t>
  </si>
  <si>
    <t>-1317554399</t>
  </si>
  <si>
    <t>-1904000838</t>
  </si>
  <si>
    <t>-1895550943</t>
  </si>
  <si>
    <t>865713285</t>
  </si>
  <si>
    <t>87096176</t>
  </si>
  <si>
    <t>-13840406</t>
  </si>
  <si>
    <t>179006146</t>
  </si>
  <si>
    <t>-613725797</t>
  </si>
  <si>
    <t>-1005303002</t>
  </si>
  <si>
    <t>-991853794</t>
  </si>
  <si>
    <t>napojení na stávající plynovodní potrubí - ostatní práce</t>
  </si>
  <si>
    <t>-2101280584</t>
  </si>
  <si>
    <t>Montáž plynovodního potrubí z polyetylenu PE100 RC v otevřeném výkopu svařovaných elektrotvarovkou SDR 17/PN10 d 90 x 5,4 mm</t>
  </si>
  <si>
    <t>-931055558</t>
  </si>
  <si>
    <t>potrubí plynovndí dvouvrstvé PE100 RC SDR17 90x5,4mm</t>
  </si>
  <si>
    <t>-683692408</t>
  </si>
  <si>
    <t>1794923486</t>
  </si>
  <si>
    <t>Montáž tvarovek na plynovodním plastovém potrubí z polyetylenu PE 100 elektrotvarovek SDR 11/PN16 kolen 45° d 90</t>
  </si>
  <si>
    <t>424741011</t>
  </si>
  <si>
    <t>686646716</t>
  </si>
  <si>
    <t>Montáž tvarovek na plynovodním plastovém potrubí z polyetylenu PE 100 elektrotvarovek SDR 11/PN16 kolen 90° d 90</t>
  </si>
  <si>
    <t>1695205763</t>
  </si>
  <si>
    <t>-1029305855</t>
  </si>
  <si>
    <t>-1181813415</t>
  </si>
  <si>
    <t>-71958418</t>
  </si>
  <si>
    <t>Provedení a odstranění dočasného bypassu z potrubí PE D63 délky 30m, včetně navrtávacích odbočkových T - kusů a jejich demontáže</t>
  </si>
  <si>
    <t>872445267</t>
  </si>
  <si>
    <t>286.R07</t>
  </si>
  <si>
    <t>1939541018</t>
  </si>
  <si>
    <t>286.R08</t>
  </si>
  <si>
    <t>Tlaková, pevnostní a provozní zkouška plynovodu</t>
  </si>
  <si>
    <t>-66770012</t>
  </si>
  <si>
    <t>-2036172342</t>
  </si>
  <si>
    <t>1190709802</t>
  </si>
  <si>
    <t>1983966329</t>
  </si>
  <si>
    <t>54 - SO08/9</t>
  </si>
  <si>
    <t>-1426289512</t>
  </si>
  <si>
    <t>890898363</t>
  </si>
  <si>
    <t>-1710775126</t>
  </si>
  <si>
    <t>-1387949792</t>
  </si>
  <si>
    <t>1943873389</t>
  </si>
  <si>
    <t>-77815818</t>
  </si>
  <si>
    <t>419539682</t>
  </si>
  <si>
    <t>-521752968</t>
  </si>
  <si>
    <t>-1266967416</t>
  </si>
  <si>
    <t>-466158607</t>
  </si>
  <si>
    <t>-226172185</t>
  </si>
  <si>
    <t>1007555708</t>
  </si>
  <si>
    <t>894812312</t>
  </si>
  <si>
    <t>Revizní a čistící šachta z polypropylenu PP pro hladké trouby DN 600 šachtové dno (DN šachty / DN trubního vedení) DN 600/160 průtočné 30°,60°,90°</t>
  </si>
  <si>
    <t>-1772701738</t>
  </si>
  <si>
    <t>https://podminky.urs.cz/item/CS_URS_2024_02/894812312</t>
  </si>
  <si>
    <t>894812313</t>
  </si>
  <si>
    <t>Revizní a čistící šachta z polypropylenu PP pro hladké trouby DN 600 šachtové dno (DN šachty / DN trubního vedení) DN 600/160 s přítokem tvaru T</t>
  </si>
  <si>
    <t>43905912</t>
  </si>
  <si>
    <t>https://podminky.urs.cz/item/CS_URS_2024_02/894812313</t>
  </si>
  <si>
    <t>-464941203</t>
  </si>
  <si>
    <t>-1073466615</t>
  </si>
  <si>
    <t>-35545592</t>
  </si>
  <si>
    <t>894812552.R04</t>
  </si>
  <si>
    <t>Vývrt otvoru pro potrubí DN200 do stávající revizní šachty</t>
  </si>
  <si>
    <t>840389009</t>
  </si>
  <si>
    <t>894812552.R05</t>
  </si>
  <si>
    <t>Utěsnění otvoru po zasunutí trubky DN200</t>
  </si>
  <si>
    <t>-802253989</t>
  </si>
  <si>
    <t>2119088363</t>
  </si>
  <si>
    <t>56 - SO11</t>
  </si>
  <si>
    <t>-1296892077</t>
  </si>
  <si>
    <t>1880810941</t>
  </si>
  <si>
    <t>1934163000</t>
  </si>
  <si>
    <t>-1500378787</t>
  </si>
  <si>
    <t>-719001804</t>
  </si>
  <si>
    <t>1640954795</t>
  </si>
  <si>
    <t>-1929263020</t>
  </si>
  <si>
    <t>103130945</t>
  </si>
  <si>
    <t>292416699</t>
  </si>
  <si>
    <t>-516752403</t>
  </si>
  <si>
    <t>1365422851</t>
  </si>
  <si>
    <t>871161211</t>
  </si>
  <si>
    <t>Montáž vodovodního potrubí z polyetylenu PE100 RC v otevřeném výkopu svařovaných elektrotvarovkou SDR 11/PN16 d 32 x 3,0 mm</t>
  </si>
  <si>
    <t>-1266415874</t>
  </si>
  <si>
    <t>https://podminky.urs.cz/item/CS_URS_2024_02/871161211</t>
  </si>
  <si>
    <t>28613500</t>
  </si>
  <si>
    <t>potrubí vodovodní dvouvrstvé PE100 RC SDR11 32x3,0mm</t>
  </si>
  <si>
    <t>419076123</t>
  </si>
  <si>
    <t>871181211</t>
  </si>
  <si>
    <t>Montáž vodovodního potrubí z polyetylenu PE100 RC v otevřeném výkopu svařovaných elektrotvarovkou SDR 11/PN16 d 50 x 4,6 mm</t>
  </si>
  <si>
    <t>-1126091485</t>
  </si>
  <si>
    <t>https://podminky.urs.cz/item/CS_URS_2024_02/871181211</t>
  </si>
  <si>
    <t>28613502</t>
  </si>
  <si>
    <t>potrubí vodovodní dvouvrstvé PE100 RC SDR11 50x4,6mm</t>
  </si>
  <si>
    <t>688086526</t>
  </si>
  <si>
    <t>877161112</t>
  </si>
  <si>
    <t>Montáž tvarovek na vodovodním plastovém potrubí z polyetylenu PE 100 elektrotvarovek SDR 11/PN16 kolen 90° d 32</t>
  </si>
  <si>
    <t>169032972</t>
  </si>
  <si>
    <t>https://podminky.urs.cz/item/CS_URS_2024_02/877161112</t>
  </si>
  <si>
    <t>28615010</t>
  </si>
  <si>
    <t>elektrokoleno 45° PE 100 PN16 D 32mm</t>
  </si>
  <si>
    <t>816002058</t>
  </si>
  <si>
    <t>877181112</t>
  </si>
  <si>
    <t>Montáž tvarovek na vodovodním plastovém potrubí z polyetylenu PE 100 elektrotvarovek SDR 11/PN16 kolen 90° d 50</t>
  </si>
  <si>
    <t>1820950998</t>
  </si>
  <si>
    <t>https://podminky.urs.cz/item/CS_URS_2024_02/877181112</t>
  </si>
  <si>
    <t>28653054</t>
  </si>
  <si>
    <t>elektrokoleno 90° PE 100 D 50mm</t>
  </si>
  <si>
    <t>1191465646</t>
  </si>
  <si>
    <t>28614945</t>
  </si>
  <si>
    <t>elektrokoleno 45° PE 100 PN16 D 50mm</t>
  </si>
  <si>
    <t>-1074832285</t>
  </si>
  <si>
    <t>891249111</t>
  </si>
  <si>
    <t>Montáž vodovodních armatur na potrubí navrtávacích pasů s ventilem Jt 1 MPa, na potrubí z trub litinových, ocelových nebo plastických hmot DN 80</t>
  </si>
  <si>
    <t>2104683176</t>
  </si>
  <si>
    <t>https://podminky.urs.cz/item/CS_URS_2024_02/891249111</t>
  </si>
  <si>
    <t>42273446</t>
  </si>
  <si>
    <t>pás navrtávací z tvárné litiny DN 80, univerzální, se závitovým výstupem 6/4"</t>
  </si>
  <si>
    <t>883433366</t>
  </si>
  <si>
    <t>892233121</t>
  </si>
  <si>
    <t>Proplach a dezinfekce vodovodního potrubí DN od 40 do 70</t>
  </si>
  <si>
    <t>1371709874</t>
  </si>
  <si>
    <t>https://podminky.urs.cz/item/CS_URS_2024_02/892233121</t>
  </si>
  <si>
    <t>1111969346</t>
  </si>
  <si>
    <t>286.R03</t>
  </si>
  <si>
    <t>napojení domovního vodovodu</t>
  </si>
  <si>
    <t>1678731711</t>
  </si>
  <si>
    <t>-1360874016</t>
  </si>
  <si>
    <t>703060309</t>
  </si>
  <si>
    <t>421617103</t>
  </si>
  <si>
    <t>722270104</t>
  </si>
  <si>
    <t>Vodoměrové sestavy závitové G 6/4"</t>
  </si>
  <si>
    <t>-446128059</t>
  </si>
  <si>
    <t>https://podminky.urs.cz/item/CS_URS_2024_02/722270104</t>
  </si>
  <si>
    <t>58 - SO13</t>
  </si>
  <si>
    <t>-37187808</t>
  </si>
  <si>
    <t>-664330525</t>
  </si>
  <si>
    <t>1232641159</t>
  </si>
  <si>
    <t>-812624153</t>
  </si>
  <si>
    <t>1424949080</t>
  </si>
  <si>
    <t>-213723574</t>
  </si>
  <si>
    <t>-1941917832</t>
  </si>
  <si>
    <t>-784743343</t>
  </si>
  <si>
    <t>-1952351914</t>
  </si>
  <si>
    <t>723007972</t>
  </si>
  <si>
    <t>723XP101</t>
  </si>
  <si>
    <t>112141015</t>
  </si>
  <si>
    <t>723XP102</t>
  </si>
  <si>
    <t>116169110</t>
  </si>
  <si>
    <t>723XP103</t>
  </si>
  <si>
    <t>Stavební přípomoci a ostatní pomocné práce</t>
  </si>
  <si>
    <t>-634291525</t>
  </si>
  <si>
    <t>723XP104</t>
  </si>
  <si>
    <t>Nerezová, děrovaná, uzavíratelná dvířka - čístý rozměr 600mm*600mm</t>
  </si>
  <si>
    <t>1038769031</t>
  </si>
  <si>
    <t>723XP105</t>
  </si>
  <si>
    <t>Vodič signalizační CYY 2,5</t>
  </si>
  <si>
    <t>1854218029</t>
  </si>
  <si>
    <t>723XP106</t>
  </si>
  <si>
    <t>Fólie výstražná oranžová šířky 400mm</t>
  </si>
  <si>
    <t>-1675315386</t>
  </si>
  <si>
    <t>723XP107</t>
  </si>
  <si>
    <t>Navrtávací odbočková armatura DAA d63 / d32 PE 100 SDR 11 s prodlouženým hrdlem a přiloženou objímkou</t>
  </si>
  <si>
    <t>1245979233</t>
  </si>
  <si>
    <t>723XP108</t>
  </si>
  <si>
    <t>Tvarovka přechodová závitová PE 100 32*3,0 / DN20</t>
  </si>
  <si>
    <t>218549408</t>
  </si>
  <si>
    <t>723XP109</t>
  </si>
  <si>
    <t>Montážní rám, konzoly a objímky pro uchycení zařízení v nice HUP a M + R plynu</t>
  </si>
  <si>
    <t>2051652776</t>
  </si>
  <si>
    <t>723XP110</t>
  </si>
  <si>
    <t>Dočasné zaslepení plynovodní přípojky PE D32</t>
  </si>
  <si>
    <t>268824400</t>
  </si>
  <si>
    <t>723XP111</t>
  </si>
  <si>
    <t>Demontáž stávajícího pilíře HUP, včetně vybavení a části plynovodního potrubí PE D32 délky 2m</t>
  </si>
  <si>
    <t>694627847</t>
  </si>
  <si>
    <t>Přípojka k plynoměru spojované na závit bez ochozu G 1</t>
  </si>
  <si>
    <t>-447570289</t>
  </si>
  <si>
    <t>Rozpěrka přípojek plynoměru G 1</t>
  </si>
  <si>
    <t>-2032204902</t>
  </si>
  <si>
    <t>723170114</t>
  </si>
  <si>
    <t>Potrubí z plastových trub Pe100 spojovaných elektrotvarovkami PN 0,4 MPa (SDR 11) D 32 x 3,0 mm</t>
  </si>
  <si>
    <t>-727404664</t>
  </si>
  <si>
    <t>https://podminky.urs.cz/item/CS_URS_2024_02/723170114</t>
  </si>
  <si>
    <t>723170116</t>
  </si>
  <si>
    <t>Potrubí z plastových trub Pe100 spojovaných elektrotvarovkami PN 0,4 MPa (SDR 11) D 50 x 4,6 mm</t>
  </si>
  <si>
    <t>913233628</t>
  </si>
  <si>
    <t>https://podminky.urs.cz/item/CS_URS_2024_02/723170116</t>
  </si>
  <si>
    <t>723231163</t>
  </si>
  <si>
    <t>Armatury se dvěma závity kohouty kulové PN 42 do 185°C plnoprůtokové vnitřní závit těžká řada G 3/4</t>
  </si>
  <si>
    <t>1899905880</t>
  </si>
  <si>
    <t>https://podminky.urs.cz/item/CS_URS_2024_02/723231163</t>
  </si>
  <si>
    <t>59 - SO14</t>
  </si>
  <si>
    <t>4 - Elektromontáže</t>
  </si>
  <si>
    <t>5 - Zemní práce</t>
  </si>
  <si>
    <t>6 - Ostatní náklady</t>
  </si>
  <si>
    <t>900540001</t>
  </si>
  <si>
    <t>svítidlo A1</t>
  </si>
  <si>
    <t>-1087764183</t>
  </si>
  <si>
    <t>900540002</t>
  </si>
  <si>
    <t>svítidlo B1</t>
  </si>
  <si>
    <t>-1059628095</t>
  </si>
  <si>
    <t>900540003</t>
  </si>
  <si>
    <t>svítidlo C1</t>
  </si>
  <si>
    <t>-354582841</t>
  </si>
  <si>
    <t>900540004</t>
  </si>
  <si>
    <t>svítidlo D1</t>
  </si>
  <si>
    <t>1596547645</t>
  </si>
  <si>
    <t>900540005</t>
  </si>
  <si>
    <t>svítidlo E1</t>
  </si>
  <si>
    <t>1440831579</t>
  </si>
  <si>
    <t>900560005</t>
  </si>
  <si>
    <t>stožár osvětlovací bezpaticový 5m/60mm žárZn</t>
  </si>
  <si>
    <t>-1315603379</t>
  </si>
  <si>
    <t>900574111</t>
  </si>
  <si>
    <t>výložník osvětlovací 1-ramenný pr.60mm žárZn</t>
  </si>
  <si>
    <t>-1148481491</t>
  </si>
  <si>
    <t>900574121</t>
  </si>
  <si>
    <t>výložník osvětlovací 2-ramenný pr.60mm žárZn</t>
  </si>
  <si>
    <t>-566702547</t>
  </si>
  <si>
    <t>000101106.1</t>
  </si>
  <si>
    <t>216400795</t>
  </si>
  <si>
    <t>000295001.1</t>
  </si>
  <si>
    <t>33709310</t>
  </si>
  <si>
    <t>000295075.2</t>
  </si>
  <si>
    <t>svorka pásek/drát zemnící 4šrouby FeZn</t>
  </si>
  <si>
    <t>1382605043</t>
  </si>
  <si>
    <t>000579201</t>
  </si>
  <si>
    <t>stožárová výzbroj SV 6.6.4 průchozí/TNC 1xRSP4</t>
  </si>
  <si>
    <t>185493376</t>
  </si>
  <si>
    <t>000430014</t>
  </si>
  <si>
    <t>pojistková vložka T/6,3A keramická 5x20mm</t>
  </si>
  <si>
    <t>11531037</t>
  </si>
  <si>
    <t>000321502</t>
  </si>
  <si>
    <t>roura korugovaná KOPOFLEX pr.63/52mm</t>
  </si>
  <si>
    <t>-1921288634</t>
  </si>
  <si>
    <t>000046114</t>
  </si>
  <si>
    <t>písek kopaný 0-2mm</t>
  </si>
  <si>
    <t>836961264</t>
  </si>
  <si>
    <t>000046171</t>
  </si>
  <si>
    <t>cihla betonová 29/14/6,5</t>
  </si>
  <si>
    <t>1306073576</t>
  </si>
  <si>
    <t>000046383</t>
  </si>
  <si>
    <t>výstražná fólie šířka 0,34m</t>
  </si>
  <si>
    <t>-1335156840</t>
  </si>
  <si>
    <t>000046134</t>
  </si>
  <si>
    <t>beton B13,5</t>
  </si>
  <si>
    <t>-2083740022</t>
  </si>
  <si>
    <t>000046452</t>
  </si>
  <si>
    <t>stožárové pouzdro plast SP250/1000</t>
  </si>
  <si>
    <t>88124890</t>
  </si>
  <si>
    <t>210202201</t>
  </si>
  <si>
    <t>svítidlo venkovní</t>
  </si>
  <si>
    <t>-788281882</t>
  </si>
  <si>
    <t>994622752</t>
  </si>
  <si>
    <t>-1055440103</t>
  </si>
  <si>
    <t>-707219850</t>
  </si>
  <si>
    <t>-672618473</t>
  </si>
  <si>
    <t>210204002</t>
  </si>
  <si>
    <t>stožár osvětlovací ocelový</t>
  </si>
  <si>
    <t>-78388224</t>
  </si>
  <si>
    <t>210204103</t>
  </si>
  <si>
    <t>výložník na stožár 1-ramenný do 35kg</t>
  </si>
  <si>
    <t>48205807</t>
  </si>
  <si>
    <t>210204105</t>
  </si>
  <si>
    <t>výložník na stožár 2-ramenný do 70kg</t>
  </si>
  <si>
    <t>-773137510</t>
  </si>
  <si>
    <t>932216455</t>
  </si>
  <si>
    <t>755193242</t>
  </si>
  <si>
    <t>210204201</t>
  </si>
  <si>
    <t>elektrovýzbroj stožárů pro 1 okruh</t>
  </si>
  <si>
    <t>-286796314</t>
  </si>
  <si>
    <t>210204201.1</t>
  </si>
  <si>
    <t>trubka plast volně uložená do pr.75mm</t>
  </si>
  <si>
    <t>978330571</t>
  </si>
  <si>
    <t>460200283</t>
  </si>
  <si>
    <t>výkop kabel.rýhy šířka 50/hloubka 100cm tz.3/ko1.0</t>
  </si>
  <si>
    <t>799945159</t>
  </si>
  <si>
    <t>460420371</t>
  </si>
  <si>
    <t>kabelové lože pískové 2x10-15cm krycí cihly podél</t>
  </si>
  <si>
    <t>1046016306</t>
  </si>
  <si>
    <t>460490012</t>
  </si>
  <si>
    <t>výstražná fólie šířka nad 30cm</t>
  </si>
  <si>
    <t>-979367057</t>
  </si>
  <si>
    <t>460560283</t>
  </si>
  <si>
    <t>zához kabelové rýhy šířka 50/hloubka 100cm tz.3</t>
  </si>
  <si>
    <t>492734231</t>
  </si>
  <si>
    <t>460600001</t>
  </si>
  <si>
    <t>odvoz zeminy do 10km vč.poplatku za skládku</t>
  </si>
  <si>
    <t>667617780</t>
  </si>
  <si>
    <t>460620013</t>
  </si>
  <si>
    <t>provizorní úprava terénu třída zeminy 3</t>
  </si>
  <si>
    <t>-284499503</t>
  </si>
  <si>
    <t>460100002</t>
  </si>
  <si>
    <t>pouzdrový základ VO mimo trasu kabelu pr.0,25/1,5m</t>
  </si>
  <si>
    <t>1231230926</t>
  </si>
  <si>
    <t>460050703</t>
  </si>
  <si>
    <t>výkop jámy do 2m3 pro stožár VO ruční tz.3/ko1.0</t>
  </si>
  <si>
    <t>-901707170</t>
  </si>
  <si>
    <t>460600001.1</t>
  </si>
  <si>
    <t>2021552124</t>
  </si>
  <si>
    <t>219000231</t>
  </si>
  <si>
    <t>montážní plošina MP10 do 10m výšky</t>
  </si>
  <si>
    <t>1726056886</t>
  </si>
  <si>
    <t>219000235</t>
  </si>
  <si>
    <t>přesun montážní plošiny MP10</t>
  </si>
  <si>
    <t>km</t>
  </si>
  <si>
    <t>1475700566</t>
  </si>
  <si>
    <t>K050</t>
  </si>
  <si>
    <t>-2026858045</t>
  </si>
  <si>
    <t>K051</t>
  </si>
  <si>
    <t>-1506943467</t>
  </si>
  <si>
    <t>K044</t>
  </si>
  <si>
    <t>-1510214058</t>
  </si>
  <si>
    <t>K052</t>
  </si>
  <si>
    <t>1424500196</t>
  </si>
  <si>
    <t>K053</t>
  </si>
  <si>
    <t>-506499065</t>
  </si>
  <si>
    <t>K054</t>
  </si>
  <si>
    <t>PPV pro zemní práce</t>
  </si>
  <si>
    <t>-1211236409</t>
  </si>
  <si>
    <t>-110870946</t>
  </si>
  <si>
    <t>-911416295</t>
  </si>
  <si>
    <t>416765049</t>
  </si>
  <si>
    <t>-209780691</t>
  </si>
  <si>
    <t>-1980918353</t>
  </si>
  <si>
    <t>K049</t>
  </si>
  <si>
    <t>Zařízení staveniště</t>
  </si>
  <si>
    <t>2053563017</t>
  </si>
  <si>
    <t>6 - Zpevněné plochy a venkovní úpravy</t>
  </si>
  <si>
    <t xml:space="preserve">    18 - Výsadba</t>
  </si>
  <si>
    <t xml:space="preserve">    19 - Zatravnění</t>
  </si>
  <si>
    <t xml:space="preserve">    50 - Kartáčovaný beton</t>
  </si>
  <si>
    <t xml:space="preserve">    51 - Pojezdová plocha</t>
  </si>
  <si>
    <t xml:space="preserve">    52 - Pochozí plochy</t>
  </si>
  <si>
    <t xml:space="preserve">    53 - Sedací schody</t>
  </si>
  <si>
    <t xml:space="preserve">    54 - Ostatní 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</si>
  <si>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</si>
  <si>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</si>
  <si>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-1766809414</t>
  </si>
  <si>
    <t>https://podminky.urs.cz/item/CS_URS_2024_02/113106187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</si>
  <si>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</si>
  <si>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</si>
  <si>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-109976986</t>
  </si>
  <si>
    <t>https://podminky.urs.cz/item/CS_URS_2024_02/113107322</t>
  </si>
  <si>
    <t>-24009667</t>
  </si>
  <si>
    <t>734893319</t>
  </si>
  <si>
    <t>-160011893</t>
  </si>
  <si>
    <t>-214346115</t>
  </si>
  <si>
    <t>131251103</t>
  </si>
  <si>
    <t>Hloubení nezapažených jam a zářezů strojně s urovnáním dna do předepsaného profilu a spádu v hornině třídy těžitelnosti I skupiny 3 přes 50 do 100 m3</t>
  </si>
  <si>
    <t>2090403877</t>
  </si>
  <si>
    <t>https://podminky.urs.cz/item/CS_URS_2024_02/131251103</t>
  </si>
  <si>
    <t>-347282020</t>
  </si>
  <si>
    <t>-305532452</t>
  </si>
  <si>
    <t>-886815478</t>
  </si>
  <si>
    <t>Výsadba</t>
  </si>
  <si>
    <t>183101114</t>
  </si>
  <si>
    <t>Hloubení jamek pro vysazování rostlin v zemině skupiny 1 až 4 bez výměny půdy v rovině nebo na svahu do 1:5, objemu přes 0,05 do 0,125 m3</t>
  </si>
  <si>
    <t>-2012450822</t>
  </si>
  <si>
    <t>https://podminky.urs.cz/item/CS_URS_2024_02/183101114</t>
  </si>
  <si>
    <t>184102311</t>
  </si>
  <si>
    <t>Výsadba keře bez balu do předem vyhloubené jamky se zalitím v rovině nebo na svahu do 1:5 výšky do 2 m v terénu</t>
  </si>
  <si>
    <t>2112967999</t>
  </si>
  <si>
    <t>https://podminky.urs.cz/item/CS_URS_2024_02/184102311</t>
  </si>
  <si>
    <t>02660302</t>
  </si>
  <si>
    <t>jalovec obecný /Juniperus comm. Hibernica/ 125-150cm</t>
  </si>
  <si>
    <t>1825680528</t>
  </si>
  <si>
    <t>184215111</t>
  </si>
  <si>
    <t>Ukotvení dřeviny kůly v rovině nebo na svahu do 1:5 jedním kůlem, délky do 1 m</t>
  </si>
  <si>
    <t>1347404132</t>
  </si>
  <si>
    <t>https://podminky.urs.cz/item/CS_URS_2024_02/184215111</t>
  </si>
  <si>
    <t>60591251</t>
  </si>
  <si>
    <t>kůl vyvazovací dřevěný impregnovaný D 8cm dl 1,5m</t>
  </si>
  <si>
    <t>726946883</t>
  </si>
  <si>
    <t>183101115</t>
  </si>
  <si>
    <t>Hloubení jamek pro vysazování rostlin v zemině skupiny 1 až 4 bez výměny půdy v rovině nebo na svahu do 1:5, objemu přes 0,125 do 0,40 m3</t>
  </si>
  <si>
    <t>-827210180</t>
  </si>
  <si>
    <t>https://podminky.urs.cz/item/CS_URS_2024_02/183101115</t>
  </si>
  <si>
    <t>184201112</t>
  </si>
  <si>
    <t>Výsadba stromů bez balu do předem vyhloubené jamky se zalitím v rovině nebo na svahu do 1:5, při výšce kmene přes 1,8 do 2,5 m</t>
  </si>
  <si>
    <t>929650963</t>
  </si>
  <si>
    <t>https://podminky.urs.cz/item/CS_URS_2024_02/184201112</t>
  </si>
  <si>
    <t>02650300R</t>
  </si>
  <si>
    <t xml:space="preserve">javor mléč /Acer platanoides/ 2 m </t>
  </si>
  <si>
    <t>-1326251101</t>
  </si>
  <si>
    <t>184215133</t>
  </si>
  <si>
    <t>Ukotvení dřeviny kůly v rovině nebo na svahu do 1:5 třemi kůly, délky přes 2 do 3 m</t>
  </si>
  <si>
    <t>1163954588</t>
  </si>
  <si>
    <t>https://podminky.urs.cz/item/CS_URS_2024_02/184215133</t>
  </si>
  <si>
    <t>60591257</t>
  </si>
  <si>
    <t>kůl vyvazovací dřevěný impregnovaný D 8cm dl 3m</t>
  </si>
  <si>
    <t>-1298176531</t>
  </si>
  <si>
    <t>Zatravnění</t>
  </si>
  <si>
    <t>181111131</t>
  </si>
  <si>
    <t>Plošná úprava terénu v zemině skupiny 1 až 4 s urovnáním povrchu bez doplnění ornice souvislé plochy do 500 m2 při nerovnostech terénu přes 150 do 200 mm v rovině nebo na svahu do 1:5</t>
  </si>
  <si>
    <t>-388071996</t>
  </si>
  <si>
    <t>https://podminky.urs.cz/item/CS_URS_2024_02/181111131</t>
  </si>
  <si>
    <t>181411131</t>
  </si>
  <si>
    <t>Založení trávníku na půdě předem připravené plochy do 1000 m2 výsevem včetně utažení parkového v rovině nebo na svahu do 1:5</t>
  </si>
  <si>
    <t>1721296594</t>
  </si>
  <si>
    <t>https://podminky.urs.cz/item/CS_URS_2024_02/181411131</t>
  </si>
  <si>
    <t>00572410</t>
  </si>
  <si>
    <t>osivo směs travní parková</t>
  </si>
  <si>
    <t>1771975772</t>
  </si>
  <si>
    <t>183552413</t>
  </si>
  <si>
    <t>Úprava zemědělské půdy - hnojení tekutými hnojivy na ploše jednotlivě bez zapravení hnojiva do půdy do 5 ha, o sklonu do 5°</t>
  </si>
  <si>
    <t>ha</t>
  </si>
  <si>
    <t>-1448739091</t>
  </si>
  <si>
    <t>https://podminky.urs.cz/item/CS_URS_2024_02/183552413</t>
  </si>
  <si>
    <t>25191155</t>
  </si>
  <si>
    <t>hnojivo průmyslové</t>
  </si>
  <si>
    <t>1237334875</t>
  </si>
  <si>
    <t>185804311</t>
  </si>
  <si>
    <t>Zalití rostlin vodou plochy záhonů jednotlivě do 20 m2</t>
  </si>
  <si>
    <t>339111003</t>
  </si>
  <si>
    <t>https://podminky.urs.cz/item/CS_URS_2024_02/185804311</t>
  </si>
  <si>
    <t>Kartáčovaný beton</t>
  </si>
  <si>
    <t>181252305.1</t>
  </si>
  <si>
    <t>1779528498</t>
  </si>
  <si>
    <t>https://podminky.urs.cz/item/CS_URS_2024_02/181252305.1</t>
  </si>
  <si>
    <t>564750101</t>
  </si>
  <si>
    <t>Podklad nebo kryt z kameniva hrubého drceného vel. 16-32 mm s rozprostřením a zhutněním plochy jednotlivě do 100 m2, po zhutnění tl. 150 mm</t>
  </si>
  <si>
    <t>-2026265974</t>
  </si>
  <si>
    <t>https://podminky.urs.cz/item/CS_URS_2024_02/564750101</t>
  </si>
  <si>
    <t>631311135</t>
  </si>
  <si>
    <t>Mazanina z betonu prostého bez zvýšených nároků na prostředí tl. přes 120 do 240 mm tř. C 20/25</t>
  </si>
  <si>
    <t>1592098551</t>
  </si>
  <si>
    <t>https://podminky.urs.cz/item/CS_URS_2024_02/631311135</t>
  </si>
  <si>
    <t>631319013</t>
  </si>
  <si>
    <t>Příplatek k cenám mazanin za úpravu povrchu mazaniny přehlazením, mazanina tl. přes 120 do 240 mm</t>
  </si>
  <si>
    <t>1267650235</t>
  </si>
  <si>
    <t>https://podminky.urs.cz/item/CS_URS_2024_02/631319013</t>
  </si>
  <si>
    <t>631319175</t>
  </si>
  <si>
    <t>Příplatek k cenám mazanin za stržení povrchu spodní vrstvy mazaniny latí před vložením výztuže nebo pletiva pro tl. obou vrstev mazaniny přes 120 do 240 mm</t>
  </si>
  <si>
    <t>205330540</t>
  </si>
  <si>
    <t>https://podminky.urs.cz/item/CS_URS_2024_02/631319175</t>
  </si>
  <si>
    <t>1881275798</t>
  </si>
  <si>
    <t>1983268477</t>
  </si>
  <si>
    <t>1442625748</t>
  </si>
  <si>
    <t>633831111</t>
  </si>
  <si>
    <t>Povrchová úprava betonových podlah zdrsnění kartáčováním ručně</t>
  </si>
  <si>
    <t>547136089</t>
  </si>
  <si>
    <t>https://podminky.urs.cz/item/CS_URS_2024_02/633831111</t>
  </si>
  <si>
    <t>783901451</t>
  </si>
  <si>
    <t>Příprava podkladu betonových podlah před provedením nátěru zametením</t>
  </si>
  <si>
    <t>-46320656</t>
  </si>
  <si>
    <t>https://podminky.urs.cz/item/CS_URS_2024_02/783901451</t>
  </si>
  <si>
    <t>783943171</t>
  </si>
  <si>
    <t>Penetrační nátěr betonových podlah hrubých polyuretanový</t>
  </si>
  <si>
    <t>1401831057</t>
  </si>
  <si>
    <t>https://podminky.urs.cz/item/CS_URS_2024_02/783943171</t>
  </si>
  <si>
    <t>935932111</t>
  </si>
  <si>
    <t>Osazení odvodňovacího plastového žlabu s krycím roštem šířky do 200 mm</t>
  </si>
  <si>
    <t>940853989</t>
  </si>
  <si>
    <t>https://podminky.urs.cz/item/CS_URS_2024_02/935932111</t>
  </si>
  <si>
    <t>56241001</t>
  </si>
  <si>
    <t>žlab odvodňovací PE/PP zátěž A15-D400 světlá š 100mm</t>
  </si>
  <si>
    <t>-784478845</t>
  </si>
  <si>
    <t>56241010</t>
  </si>
  <si>
    <t>rošt mřížkový B125 Pz pro žlab š 100mm</t>
  </si>
  <si>
    <t>825999957</t>
  </si>
  <si>
    <t>56241406</t>
  </si>
  <si>
    <t>čelo plné na začátek a konec odvodňovacího žlabu PE/PP š 100 mm</t>
  </si>
  <si>
    <t>-943271558</t>
  </si>
  <si>
    <t>Pojezdová plocha</t>
  </si>
  <si>
    <t>155049997</t>
  </si>
  <si>
    <t>1319609367</t>
  </si>
  <si>
    <t>564772111</t>
  </si>
  <si>
    <t>Podklad nebo kryt z vibrovaného štěrku VŠ s rozprostřením, vlhčením a zhutněním, po zhutnění tl. 250 mm</t>
  </si>
  <si>
    <t>-430037071</t>
  </si>
  <si>
    <t>https://podminky.urs.cz/item/CS_URS_2024_02/564772111</t>
  </si>
  <si>
    <t>596211212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</si>
  <si>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100 do 300 m2</t>
  </si>
  <si>
    <t>-428566069</t>
  </si>
  <si>
    <t>https://podminky.urs.cz/item/CS_URS_2024_02/596211212</t>
  </si>
  <si>
    <t>59245292</t>
  </si>
  <si>
    <t>dlažba zámková betonová tvaru vlny 225x112mm tl 80mm přírodní</t>
  </si>
  <si>
    <t>-716051718</t>
  </si>
  <si>
    <t>-1507474032</t>
  </si>
  <si>
    <t>59217018</t>
  </si>
  <si>
    <t>obrubník betonový chodníkový 1000x80x200mm</t>
  </si>
  <si>
    <t>-1627794897</t>
  </si>
  <si>
    <t>234094962</t>
  </si>
  <si>
    <t>Pochozí plochy</t>
  </si>
  <si>
    <t>1929739416</t>
  </si>
  <si>
    <t>702240470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</si>
  <si>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</si>
  <si>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</si>
  <si>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1287736065</t>
  </si>
  <si>
    <t>https://podminky.urs.cz/item/CS_URS_2024_02/596211110</t>
  </si>
  <si>
    <t>59245295</t>
  </si>
  <si>
    <t>dlažba zámková betonová tvaru vlny 225x112mm tl 60mm přírodní</t>
  </si>
  <si>
    <t>458094042</t>
  </si>
  <si>
    <t>434313113</t>
  </si>
  <si>
    <t>Schody z vibrolisovaných prefabrikátů na cementovou maltu, s vyspárováním se zřízením podkladních stupňů z betonu tř. C 16/20</t>
  </si>
  <si>
    <t>1990276998</t>
  </si>
  <si>
    <t>https://podminky.urs.cz/item/CS_URS_2024_02/434313113</t>
  </si>
  <si>
    <t>Sedací schody</t>
  </si>
  <si>
    <t>635111242</t>
  </si>
  <si>
    <t>Násyp ze štěrkopísku, písku nebo kameniva pod podlahy se zhutněním z kameniva hrubého 16-32</t>
  </si>
  <si>
    <t>1552468104</t>
  </si>
  <si>
    <t>https://podminky.urs.cz/item/CS_URS_2024_02/635111242</t>
  </si>
  <si>
    <t>434351141</t>
  </si>
  <si>
    <t>Bednění stupňů betonovaných na podstupňové desce nebo na terénu půdorysně přímočarých zřízení</t>
  </si>
  <si>
    <t>1261182766</t>
  </si>
  <si>
    <t>https://podminky.urs.cz/item/CS_URS_2024_02/434351141</t>
  </si>
  <si>
    <t>434351142</t>
  </si>
  <si>
    <t>Bednění stupňů betonovaných na podstupňové desce nebo na terénu půdorysně přímočarých odstranění</t>
  </si>
  <si>
    <t>-1873955255</t>
  </si>
  <si>
    <t>https://podminky.urs.cz/item/CS_URS_2024_02/434351142</t>
  </si>
  <si>
    <t>411359111</t>
  </si>
  <si>
    <t>Bednění stropních konstrukcí - bez podpěrné konstrukce Příplatek k cenám za pohledový beton</t>
  </si>
  <si>
    <t>-1511314787</t>
  </si>
  <si>
    <t>https://podminky.urs.cz/item/CS_URS_2024_02/411359111</t>
  </si>
  <si>
    <t>430321616</t>
  </si>
  <si>
    <t>Schodišťové konstrukce a rampy z betonu železového (bez výztuže) stupně, schodnice, ramena, podesty s nosníky tř. C 30/37</t>
  </si>
  <si>
    <t>860212488</t>
  </si>
  <si>
    <t>https://podminky.urs.cz/item/CS_URS_2024_02/430321616</t>
  </si>
  <si>
    <t>430361821</t>
  </si>
  <si>
    <t>Výztuž schodišťových konstrukcí a ramp stupňů, schodnic, ramen, podest s nosníky z betonářské oceli 10 505 (R) nebo BSt 500</t>
  </si>
  <si>
    <t>297378542</t>
  </si>
  <si>
    <t>https://podminky.urs.cz/item/CS_URS_2024_02/430361821</t>
  </si>
  <si>
    <t>783826605</t>
  </si>
  <si>
    <t>Hydrofobizační nátěr omítek silikonový, transparentní, povrchů hladkých betonových povrchů nebo povrchů z desek na bázi dřeva (dřevovláknitých apod.)</t>
  </si>
  <si>
    <t>-327390271</t>
  </si>
  <si>
    <t>https://podminky.urs.cz/item/CS_URS_2024_02/783826605</t>
  </si>
  <si>
    <t>K001</t>
  </si>
  <si>
    <t>Výroba a montáž atypických zámeč. kcí do 50 kg, vč. pomocného materiálu, krácení a vrtání materiálu, svařování, bez dodání hlavního materiálu nebo výrobku</t>
  </si>
  <si>
    <t>538605350</t>
  </si>
  <si>
    <t>13010222</t>
  </si>
  <si>
    <t>tyč ocelová plochá jakost S235JR (11 375) 50x8mm</t>
  </si>
  <si>
    <t>-63224603</t>
  </si>
  <si>
    <t>pozink</t>
  </si>
  <si>
    <t>D+M pozinkování ocel. kce č. dopravy, kvalita dle předpisu PD</t>
  </si>
  <si>
    <t>1621654812</t>
  </si>
  <si>
    <t>K010</t>
  </si>
  <si>
    <t>Montáž latí laviček vč. kotevních nerez prostředků, vč. přípravy dřev. prvků - sražení hrany, řezání</t>
  </si>
  <si>
    <t>482170294</t>
  </si>
  <si>
    <t>60556102</t>
  </si>
  <si>
    <t>řezivo dubové sušené tl 60mm</t>
  </si>
  <si>
    <t>-1288422189</t>
  </si>
  <si>
    <t>762081150</t>
  </si>
  <si>
    <t>Hoblování hraněného řeziva přímo na staveništi ve staveništní dílně</t>
  </si>
  <si>
    <t>-321461368</t>
  </si>
  <si>
    <t>https://podminky.urs.cz/item/CS_URS_2024_02/762081150</t>
  </si>
  <si>
    <t>783101203</t>
  </si>
  <si>
    <t>Příprava podkladu truhlářských konstrukcí před provedením nátěru broušení smirkovým papírem nebo plátnem jemné</t>
  </si>
  <si>
    <t>-458973200</t>
  </si>
  <si>
    <t>https://podminky.urs.cz/item/CS_URS_2024_02/783101203</t>
  </si>
  <si>
    <t>783123121</t>
  </si>
  <si>
    <t>Napouštěcí nátěr truhlářských konstrukcí dvojnásobný fungicidní akrylátový</t>
  </si>
  <si>
    <t>-2139847821</t>
  </si>
  <si>
    <t>https://podminky.urs.cz/item/CS_URS_2024_02/783123121</t>
  </si>
  <si>
    <t>783168101</t>
  </si>
  <si>
    <t>Lazurovací nátěr truhlářských konstrukcí jednonásobný olejový</t>
  </si>
  <si>
    <t>-698314717</t>
  </si>
  <si>
    <t>https://podminky.urs.cz/item/CS_URS_2024_02/783168101</t>
  </si>
  <si>
    <t>783128201</t>
  </si>
  <si>
    <t>Lakovací nátěr truhlářských konstrukcí jednonásobný akrylátový</t>
  </si>
  <si>
    <t>2114533624</t>
  </si>
  <si>
    <t>https://podminky.urs.cz/item/CS_URS_2024_02/783128201</t>
  </si>
  <si>
    <t>Poznámka k položce:_x000d_
trojnásobný</t>
  </si>
  <si>
    <t>953961111</t>
  </si>
  <si>
    <t>Kotva chemická s vyvrtáním otvoru do betonu, železobetonu nebo tvrdého kamene tmel, velikost M 8, hloubka 80 mm</t>
  </si>
  <si>
    <t>-1647840318</t>
  </si>
  <si>
    <t>https://podminky.urs.cz/item/CS_URS_2024_02/953961111</t>
  </si>
  <si>
    <t xml:space="preserve">Ostatní </t>
  </si>
  <si>
    <t>K055</t>
  </si>
  <si>
    <t>D+M hliníkový vlajkový stožár vč. základu - dle specifikace PD</t>
  </si>
  <si>
    <t>-8746532</t>
  </si>
  <si>
    <t>K056</t>
  </si>
  <si>
    <t>D+M lavička dle specifikace PD - litinové podnoží, dřevěný sedák - dle specifikace PD</t>
  </si>
  <si>
    <t>415163641</t>
  </si>
  <si>
    <t>-1062127359</t>
  </si>
  <si>
    <t>1974206222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</si>
  <si>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</si>
  <si>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</si>
  <si>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-695130909</t>
  </si>
  <si>
    <t>https://podminky.urs.cz/item/CS_URS_2024_02/997013869</t>
  </si>
  <si>
    <t>998223011</t>
  </si>
  <si>
    <t>Přesun hmot pro pozemní komunikace s krytem dlážděným dopravní vzdálenost do 200 m jakékoliv délky objektu</t>
  </si>
  <si>
    <t>506761468</t>
  </si>
  <si>
    <t>https://podminky.urs.cz/item/CS_URS_2024_02/998223011</t>
  </si>
  <si>
    <t>9 - VRN</t>
  </si>
  <si>
    <t xml:space="preserve">    VRN3 - Zařízení staveniště</t>
  </si>
  <si>
    <t xml:space="preserve">    VRN7 - Provozní vlivy</t>
  </si>
  <si>
    <t>VRN1 - Průzkumné, geodetické a projektové práce</t>
  </si>
  <si>
    <t xml:space="preserve">    VRN4 - Inženýrská činnost</t>
  </si>
  <si>
    <t xml:space="preserve">    VRN8 - Přesun stavebních kapacit</t>
  </si>
  <si>
    <t xml:space="preserve">    VRN9 - Ostatní náklady</t>
  </si>
  <si>
    <t>VRN3</t>
  </si>
  <si>
    <t>030001000</t>
  </si>
  <si>
    <t>soubor</t>
  </si>
  <si>
    <t>170851290</t>
  </si>
  <si>
    <t>https://podminky.urs.cz/item/CS_URS_2024_02/030001000</t>
  </si>
  <si>
    <t>Poznámka k položce:_x000d_
Současně kryje náklady na zdvihací prostředky po celou dobu stavby, spotřebu médií, zabezpečení a plnění podmínek BOZP a další nezbytné náklady.</t>
  </si>
  <si>
    <t>033002000</t>
  </si>
  <si>
    <t>Připojení staveniště na inženýrské sítě</t>
  </si>
  <si>
    <t>-1508825899</t>
  </si>
  <si>
    <t>https://podminky.urs.cz/item/CS_URS_2024_02/033002000</t>
  </si>
  <si>
    <t>034103000</t>
  </si>
  <si>
    <t>Oplocení staveniště</t>
  </si>
  <si>
    <t>1591253019</t>
  </si>
  <si>
    <t>https://podminky.urs.cz/item/CS_URS_2024_02/034103000</t>
  </si>
  <si>
    <t>039002000</t>
  </si>
  <si>
    <t>Zrušení zařízení staveniště</t>
  </si>
  <si>
    <t>1590710576</t>
  </si>
  <si>
    <t>https://podminky.urs.cz/item/CS_URS_2024_02/039002000</t>
  </si>
  <si>
    <t>VRN7</t>
  </si>
  <si>
    <t>Provozní vlivy</t>
  </si>
  <si>
    <t>072002000</t>
  </si>
  <si>
    <t>Silniční provoz, provizorní dopravní značení</t>
  </si>
  <si>
    <t>1133043919</t>
  </si>
  <si>
    <t>https://podminky.urs.cz/item/CS_URS_2024_02/072002000</t>
  </si>
  <si>
    <t>VRN1</t>
  </si>
  <si>
    <t>Průzkumné, geodetické a projektové práce</t>
  </si>
  <si>
    <t>012103000</t>
  </si>
  <si>
    <t>Geodetické práce před výstavbou</t>
  </si>
  <si>
    <t>-1783437000</t>
  </si>
  <si>
    <t>https://podminky.urs.cz/item/CS_URS_2024_02/012103000</t>
  </si>
  <si>
    <t>012303000</t>
  </si>
  <si>
    <t>Geodetické práce po výstavbě</t>
  </si>
  <si>
    <t>1413882003</t>
  </si>
  <si>
    <t>https://podminky.urs.cz/item/CS_URS_2024_02/012303000</t>
  </si>
  <si>
    <t>013244000</t>
  </si>
  <si>
    <t>Dokumentace pro provádění stavby - dílenská PD</t>
  </si>
  <si>
    <t>1710927922</t>
  </si>
  <si>
    <t>https://podminky.urs.cz/item/CS_URS_2024_02/013244000</t>
  </si>
  <si>
    <t>013254000</t>
  </si>
  <si>
    <t>Dokumentace skutečného provedení stavby</t>
  </si>
  <si>
    <t>-104498291</t>
  </si>
  <si>
    <t>https://podminky.urs.cz/item/CS_URS_2024_02/013254000</t>
  </si>
  <si>
    <t>K057</t>
  </si>
  <si>
    <t>vzorkování</t>
  </si>
  <si>
    <t>-733890963</t>
  </si>
  <si>
    <t>VRN4</t>
  </si>
  <si>
    <t>Inženýrská činnost</t>
  </si>
  <si>
    <t>Zkoušky bez rozlišení - měření hluku, revize výchozí aj.</t>
  </si>
  <si>
    <t>-121192691</t>
  </si>
  <si>
    <t>https://podminky.urs.cz/item/CS_URS_2024_02/043103000</t>
  </si>
  <si>
    <t>045002000</t>
  </si>
  <si>
    <t>Kompletační a koordinační činnost</t>
  </si>
  <si>
    <t>-1624318222</t>
  </si>
  <si>
    <t>https://podminky.urs.cz/item/CS_URS_2024_02/045002000</t>
  </si>
  <si>
    <t>091504000</t>
  </si>
  <si>
    <t>Náklady související s publikační činností - publicita projektu</t>
  </si>
  <si>
    <t>-761159246</t>
  </si>
  <si>
    <t>https://podminky.urs.cz/item/CS_URS_2024_02/091504000</t>
  </si>
  <si>
    <t>VRN8</t>
  </si>
  <si>
    <t>Přesun stavebních kapacit</t>
  </si>
  <si>
    <t>081002000</t>
  </si>
  <si>
    <t>Doprava zaměstnanců</t>
  </si>
  <si>
    <t>-1238281579</t>
  </si>
  <si>
    <t>https://podminky.urs.cz/item/CS_URS_2024_02/081002000</t>
  </si>
  <si>
    <t>VRN9</t>
  </si>
  <si>
    <t>034503000</t>
  </si>
  <si>
    <t>Informační tabule na staveništi</t>
  </si>
  <si>
    <t>-642695602</t>
  </si>
  <si>
    <t>https://podminky.urs.cz/item/CS_URS_2024_02/034503000</t>
  </si>
  <si>
    <t>Poznámka k položce:_x000d_
Publicita projektu</t>
  </si>
  <si>
    <t>092203000</t>
  </si>
  <si>
    <t>Náklady na zaškolení</t>
  </si>
  <si>
    <t>-543961108</t>
  </si>
  <si>
    <t>https://podminky.urs.cz/item/CS_URS_2024_02/092203000</t>
  </si>
  <si>
    <t>094104000</t>
  </si>
  <si>
    <t>Náklady na opatření BOZP</t>
  </si>
  <si>
    <t>192637713</t>
  </si>
  <si>
    <t>https://podminky.urs.cz/item/CS_URS_2024_02/094104000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</si>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</sst>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right" vertical="center"/>
    </xf>
    <xf numFmtId="0" fontId="20" fillId="5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9" fillId="0" borderId="4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/>
    <xf numFmtId="0" fontId="9" fillId="0" borderId="15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6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0" fontId="37" fillId="3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>
      <alignment horizontal="center" vertical="center"/>
    </xf>
    <xf numFmtId="166" fontId="21" fillId="0" borderId="21" xfId="0" applyNumberFormat="1" applyFont="1" applyBorder="1" applyAlignment="1">
      <alignment vertical="center"/>
    </xf>
    <xf numFmtId="166" fontId="21" fillId="0" borderId="22" xfId="0" applyNumberFormat="1" applyFont="1" applyBorder="1" applyAlignment="1">
      <alignment vertical="center"/>
    </xf>
    <xf numFmtId="0" fontId="21" fillId="3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81111111" TargetMode="External" /><Relationship Id="rId2" Type="http://schemas.openxmlformats.org/officeDocument/2006/relationships/hyperlink" Target="https://podminky.urs.cz/item/CS_URS_2024_02/181351003" TargetMode="External" /><Relationship Id="rId3" Type="http://schemas.openxmlformats.org/officeDocument/2006/relationships/hyperlink" Target="https://podminky.urs.cz/item/CS_URS_2024_02/181411132" TargetMode="External" /><Relationship Id="rId4" Type="http://schemas.openxmlformats.org/officeDocument/2006/relationships/hyperlink" Target="https://podminky.urs.cz/item/CS_URS_2024_02/131251105" TargetMode="External" /><Relationship Id="rId5" Type="http://schemas.openxmlformats.org/officeDocument/2006/relationships/hyperlink" Target="https://podminky.urs.cz/item/CS_URS_2024_02/132212221" TargetMode="External" /><Relationship Id="rId6" Type="http://schemas.openxmlformats.org/officeDocument/2006/relationships/hyperlink" Target="https://podminky.urs.cz/item/CS_URS_2024_02/13900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4111101" TargetMode="External" /><Relationship Id="rId9" Type="http://schemas.openxmlformats.org/officeDocument/2006/relationships/hyperlink" Target="https://podminky.urs.cz/item/CS_URS_2024_02/162251101" TargetMode="External" /><Relationship Id="rId10" Type="http://schemas.openxmlformats.org/officeDocument/2006/relationships/hyperlink" Target="https://podminky.urs.cz/item/CS_URS_2024_02/167151111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62751119" TargetMode="External" /><Relationship Id="rId13" Type="http://schemas.openxmlformats.org/officeDocument/2006/relationships/hyperlink" Target="https://podminky.urs.cz/item/CS_URS_2024_02/997013873" TargetMode="External" /><Relationship Id="rId14" Type="http://schemas.openxmlformats.org/officeDocument/2006/relationships/hyperlink" Target="https://podminky.urs.cz/item/CS_URS_2024_02/175111101" TargetMode="External" /><Relationship Id="rId15" Type="http://schemas.openxmlformats.org/officeDocument/2006/relationships/hyperlink" Target="https://podminky.urs.cz/item/CS_URS_2024_02/211971121" TargetMode="External" /><Relationship Id="rId16" Type="http://schemas.openxmlformats.org/officeDocument/2006/relationships/hyperlink" Target="https://podminky.urs.cz/item/CS_URS_2024_02/212532111" TargetMode="External" /><Relationship Id="rId17" Type="http://schemas.openxmlformats.org/officeDocument/2006/relationships/hyperlink" Target="https://podminky.urs.cz/item/CS_URS_2024_02/212755218" TargetMode="External" /><Relationship Id="rId18" Type="http://schemas.openxmlformats.org/officeDocument/2006/relationships/hyperlink" Target="https://podminky.urs.cz/item/CS_URS_2024_02/155131311" TargetMode="External" /><Relationship Id="rId19" Type="http://schemas.openxmlformats.org/officeDocument/2006/relationships/hyperlink" Target="https://podminky.urs.cz/item/CS_URS_2024_02/181252305" TargetMode="External" /><Relationship Id="rId20" Type="http://schemas.openxmlformats.org/officeDocument/2006/relationships/hyperlink" Target="https://podminky.urs.cz/item/CS_URS_2024_02/213141111.1" TargetMode="External" /><Relationship Id="rId21" Type="http://schemas.openxmlformats.org/officeDocument/2006/relationships/hyperlink" Target="https://podminky.urs.cz/item/CS_URS_2024_02/561081111" TargetMode="External" /><Relationship Id="rId22" Type="http://schemas.openxmlformats.org/officeDocument/2006/relationships/hyperlink" Target="https://podminky.urs.cz/item/CS_URS_2024_02/564851111" TargetMode="External" /><Relationship Id="rId23" Type="http://schemas.openxmlformats.org/officeDocument/2006/relationships/hyperlink" Target="https://podminky.urs.cz/item/CS_URS_2024_02/564861111" TargetMode="External" /><Relationship Id="rId24" Type="http://schemas.openxmlformats.org/officeDocument/2006/relationships/hyperlink" Target="https://podminky.urs.cz/item/CS_URS_2024_02/564871111" TargetMode="External" /><Relationship Id="rId25" Type="http://schemas.openxmlformats.org/officeDocument/2006/relationships/hyperlink" Target="https://podminky.urs.cz/item/CS_URS_2024_02/564871116" TargetMode="External" /><Relationship Id="rId26" Type="http://schemas.openxmlformats.org/officeDocument/2006/relationships/hyperlink" Target="https://podminky.urs.cz/item/CS_URS_2024_02/567122114" TargetMode="External" /><Relationship Id="rId27" Type="http://schemas.openxmlformats.org/officeDocument/2006/relationships/hyperlink" Target="https://podminky.urs.cz/item/CS_URS_2024_02/567132115" TargetMode="External" /><Relationship Id="rId28" Type="http://schemas.openxmlformats.org/officeDocument/2006/relationships/hyperlink" Target="https://podminky.urs.cz/item/CS_URS_2024_02/573191111" TargetMode="External" /><Relationship Id="rId29" Type="http://schemas.openxmlformats.org/officeDocument/2006/relationships/hyperlink" Target="https://podminky.urs.cz/item/CS_URS_2024_02/573211109" TargetMode="External" /><Relationship Id="rId30" Type="http://schemas.openxmlformats.org/officeDocument/2006/relationships/hyperlink" Target="https://podminky.urs.cz/item/CS_URS_2024_02/577134111" TargetMode="External" /><Relationship Id="rId31" Type="http://schemas.openxmlformats.org/officeDocument/2006/relationships/hyperlink" Target="https://podminky.urs.cz/item/CS_URS_2024_02/577155112" TargetMode="External" /><Relationship Id="rId32" Type="http://schemas.openxmlformats.org/officeDocument/2006/relationships/hyperlink" Target="https://podminky.urs.cz/item/CS_URS_2024_02/577145112" TargetMode="External" /><Relationship Id="rId33" Type="http://schemas.openxmlformats.org/officeDocument/2006/relationships/hyperlink" Target="https://podminky.urs.cz/item/CS_URS_2024_02/596212212" TargetMode="External" /><Relationship Id="rId34" Type="http://schemas.openxmlformats.org/officeDocument/2006/relationships/hyperlink" Target="https://podminky.urs.cz/item/CS_URS_2024_02/596412212" TargetMode="External" /><Relationship Id="rId35" Type="http://schemas.openxmlformats.org/officeDocument/2006/relationships/hyperlink" Target="https://podminky.urs.cz/item/CS_URS_2024_02/919122122" TargetMode="External" /><Relationship Id="rId36" Type="http://schemas.openxmlformats.org/officeDocument/2006/relationships/hyperlink" Target="https://podminky.urs.cz/item/CS_URS_2024_02/596211111" TargetMode="External" /><Relationship Id="rId37" Type="http://schemas.openxmlformats.org/officeDocument/2006/relationships/hyperlink" Target="https://podminky.urs.cz/item/CS_URS_2024_02/899133112" TargetMode="External" /><Relationship Id="rId38" Type="http://schemas.openxmlformats.org/officeDocument/2006/relationships/hyperlink" Target="https://podminky.urs.cz/item/CS_URS_2024_02/911121111" TargetMode="External" /><Relationship Id="rId39" Type="http://schemas.openxmlformats.org/officeDocument/2006/relationships/hyperlink" Target="https://podminky.urs.cz/item/CS_URS_2024_02/911121111" TargetMode="External" /><Relationship Id="rId40" Type="http://schemas.openxmlformats.org/officeDocument/2006/relationships/hyperlink" Target="https://podminky.urs.cz/item/CS_URS_2024_02/916131213" TargetMode="External" /><Relationship Id="rId41" Type="http://schemas.openxmlformats.org/officeDocument/2006/relationships/hyperlink" Target="https://podminky.urs.cz/item/CS_URS_2024_02/916131213" TargetMode="External" /><Relationship Id="rId42" Type="http://schemas.openxmlformats.org/officeDocument/2006/relationships/hyperlink" Target="https://podminky.urs.cz/item/CS_URS_2024_02/916231213" TargetMode="External" /><Relationship Id="rId43" Type="http://schemas.openxmlformats.org/officeDocument/2006/relationships/hyperlink" Target="https://podminky.urs.cz/item/CS_URS_2024_02/916991121" TargetMode="External" /><Relationship Id="rId44" Type="http://schemas.openxmlformats.org/officeDocument/2006/relationships/hyperlink" Target="https://podminky.urs.cz/item/CS_URS_2024_02/913111111" TargetMode="External" /><Relationship Id="rId45" Type="http://schemas.openxmlformats.org/officeDocument/2006/relationships/hyperlink" Target="https://podminky.urs.cz/item/CS_URS_2024_02/913111211" TargetMode="External" /><Relationship Id="rId46" Type="http://schemas.openxmlformats.org/officeDocument/2006/relationships/hyperlink" Target="https://podminky.urs.cz/item/CS_URS_2024_02/913111112" TargetMode="External" /><Relationship Id="rId47" Type="http://schemas.openxmlformats.org/officeDocument/2006/relationships/hyperlink" Target="https://podminky.urs.cz/item/CS_URS_2024_02/913111212" TargetMode="External" /><Relationship Id="rId48" Type="http://schemas.openxmlformats.org/officeDocument/2006/relationships/hyperlink" Target="https://podminky.urs.cz/item/CS_URS_2024_02/913111115" TargetMode="External" /><Relationship Id="rId49" Type="http://schemas.openxmlformats.org/officeDocument/2006/relationships/hyperlink" Target="https://podminky.urs.cz/item/CS_URS_2024_02/913111215" TargetMode="External" /><Relationship Id="rId50" Type="http://schemas.openxmlformats.org/officeDocument/2006/relationships/hyperlink" Target="https://podminky.urs.cz/item/CS_URS_2024_02/914111111" TargetMode="External" /><Relationship Id="rId51" Type="http://schemas.openxmlformats.org/officeDocument/2006/relationships/hyperlink" Target="https://podminky.urs.cz/item/CS_URS_2024_02/914511111" TargetMode="External" /><Relationship Id="rId52" Type="http://schemas.openxmlformats.org/officeDocument/2006/relationships/hyperlink" Target="https://podminky.urs.cz/item/CS_URS_2024_02/915111111" TargetMode="External" /><Relationship Id="rId53" Type="http://schemas.openxmlformats.org/officeDocument/2006/relationships/hyperlink" Target="https://podminky.urs.cz/item/CS_URS_2024_02/915131111" TargetMode="External" /><Relationship Id="rId54" Type="http://schemas.openxmlformats.org/officeDocument/2006/relationships/hyperlink" Target="https://podminky.urs.cz/item/CS_URS_2024_02/916991121.1" TargetMode="External" /><Relationship Id="rId55" Type="http://schemas.openxmlformats.org/officeDocument/2006/relationships/hyperlink" Target="https://podminky.urs.cz/item/CS_URS_2024_02/935113112" TargetMode="External" /><Relationship Id="rId56" Type="http://schemas.openxmlformats.org/officeDocument/2006/relationships/hyperlink" Target="https://podminky.urs.cz/item/CS_URS_2023_02/113154124" TargetMode="External" /><Relationship Id="rId57" Type="http://schemas.openxmlformats.org/officeDocument/2006/relationships/hyperlink" Target="https://podminky.urs.cz/item/CS_URS_2024_02/113201112" TargetMode="External" /><Relationship Id="rId58" Type="http://schemas.openxmlformats.org/officeDocument/2006/relationships/hyperlink" Target="https://podminky.urs.cz/item/CS_URS_2024_02/113106571" TargetMode="External" /><Relationship Id="rId59" Type="http://schemas.openxmlformats.org/officeDocument/2006/relationships/hyperlink" Target="https://podminky.urs.cz/item/CS_URS_2024_02/113107222" TargetMode="External" /><Relationship Id="rId60" Type="http://schemas.openxmlformats.org/officeDocument/2006/relationships/hyperlink" Target="https://podminky.urs.cz/item/CS_URS_2024_02/113107342" TargetMode="External" /><Relationship Id="rId61" Type="http://schemas.openxmlformats.org/officeDocument/2006/relationships/hyperlink" Target="https://podminky.urs.cz/item/CS_URS_2024_02/919735111" TargetMode="External" /><Relationship Id="rId62" Type="http://schemas.openxmlformats.org/officeDocument/2006/relationships/hyperlink" Target="https://podminky.urs.cz/item/CS_URS_2024_02/919735112" TargetMode="External" /><Relationship Id="rId63" Type="http://schemas.openxmlformats.org/officeDocument/2006/relationships/hyperlink" Target="https://podminky.urs.cz/item/CS_URS_2024_02/997013501" TargetMode="External" /><Relationship Id="rId64" Type="http://schemas.openxmlformats.org/officeDocument/2006/relationships/hyperlink" Target="https://podminky.urs.cz/item/CS_URS_2024_02/997013509" TargetMode="External" /><Relationship Id="rId65" Type="http://schemas.openxmlformats.org/officeDocument/2006/relationships/hyperlink" Target="https://podminky.urs.cz/item/CS_URS_2024_02/997013861" TargetMode="External" /><Relationship Id="rId66" Type="http://schemas.openxmlformats.org/officeDocument/2006/relationships/hyperlink" Target="https://podminky.urs.cz/item/CS_URS_2024_02/997013873.1" TargetMode="External" /><Relationship Id="rId67" Type="http://schemas.openxmlformats.org/officeDocument/2006/relationships/hyperlink" Target="https://podminky.urs.cz/item/CS_URS_2024_02/997013875" TargetMode="External" /><Relationship Id="rId68" Type="http://schemas.openxmlformats.org/officeDocument/2006/relationships/hyperlink" Target="https://podminky.urs.cz/item/CS_URS_2024_02/998225111" TargetMode="External" /><Relationship Id="rId69" Type="http://schemas.openxmlformats.org/officeDocument/2006/relationships/hyperlink" Target="https://podminky.urs.cz/item/CS_URS_2024_02/460791216" TargetMode="External" /><Relationship Id="rId70" Type="http://schemas.openxmlformats.org/officeDocument/2006/relationships/hyperlink" Target="https://podminky.urs.cz/item/CS_URS_2024_02/899623141" TargetMode="External" /><Relationship Id="rId71" Type="http://schemas.openxmlformats.org/officeDocument/2006/relationships/hyperlink" Target="https://podminky.urs.cz/item/CS_URS_2023_02/034303000" TargetMode="External" /><Relationship Id="rId72" Type="http://schemas.openxmlformats.org/officeDocument/2006/relationships/hyperlink" Target="https://podminky.urs.cz/item/CS_URS_2023_02/043103000" TargetMode="External" /><Relationship Id="rId7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313712" TargetMode="External" /><Relationship Id="rId2" Type="http://schemas.openxmlformats.org/officeDocument/2006/relationships/hyperlink" Target="https://podminky.urs.cz/item/CS_URS_2024_02/132312122" TargetMode="External" /><Relationship Id="rId3" Type="http://schemas.openxmlformats.org/officeDocument/2006/relationships/hyperlink" Target="https://podminky.urs.cz/item/CS_URS_2024_02/151101102" TargetMode="External" /><Relationship Id="rId4" Type="http://schemas.openxmlformats.org/officeDocument/2006/relationships/hyperlink" Target="https://podminky.urs.cz/item/CS_URS_2024_02/151101112" TargetMode="External" /><Relationship Id="rId5" Type="http://schemas.openxmlformats.org/officeDocument/2006/relationships/hyperlink" Target="https://podminky.urs.cz/item/CS_URS_2024_02/162651132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74211101" TargetMode="External" /><Relationship Id="rId9" Type="http://schemas.openxmlformats.org/officeDocument/2006/relationships/hyperlink" Target="https://podminky.urs.cz/item/CS_URS_2024_02/175111101" TargetMode="External" /><Relationship Id="rId10" Type="http://schemas.openxmlformats.org/officeDocument/2006/relationships/hyperlink" Target="https://podminky.urs.cz/item/CS_URS_2024_02/451541111" TargetMode="External" /><Relationship Id="rId11" Type="http://schemas.openxmlformats.org/officeDocument/2006/relationships/hyperlink" Target="https://podminky.urs.cz/item/CS_URS_2024_02/596211130" TargetMode="External" /><Relationship Id="rId12" Type="http://schemas.openxmlformats.org/officeDocument/2006/relationships/hyperlink" Target="https://podminky.urs.cz/item/CS_URS_2024_02/721173403" TargetMode="External" /><Relationship Id="rId13" Type="http://schemas.openxmlformats.org/officeDocument/2006/relationships/hyperlink" Target="https://podminky.urs.cz/item/CS_URS_2024_02/721173404" TargetMode="External" /><Relationship Id="rId14" Type="http://schemas.openxmlformats.org/officeDocument/2006/relationships/hyperlink" Target="https://podminky.urs.cz/item/CS_URS_2024_02/721173405" TargetMode="External" /><Relationship Id="rId15" Type="http://schemas.openxmlformats.org/officeDocument/2006/relationships/hyperlink" Target="https://podminky.urs.cz/item/CS_URS_2024_02/721173406" TargetMode="External" /><Relationship Id="rId16" Type="http://schemas.openxmlformats.org/officeDocument/2006/relationships/hyperlink" Target="https://podminky.urs.cz/item/CS_URS_2024_02/721242116" TargetMode="External" /><Relationship Id="rId17" Type="http://schemas.openxmlformats.org/officeDocument/2006/relationships/hyperlink" Target="https://podminky.urs.cz/item/CS_URS_2024_02/894812317" TargetMode="External" /><Relationship Id="rId18" Type="http://schemas.openxmlformats.org/officeDocument/2006/relationships/hyperlink" Target="https://podminky.urs.cz/item/CS_URS_2024_02/894812332" TargetMode="External" /><Relationship Id="rId19" Type="http://schemas.openxmlformats.org/officeDocument/2006/relationships/hyperlink" Target="https://podminky.urs.cz/item/CS_URS_2024_02/894812339" TargetMode="External" /><Relationship Id="rId20" Type="http://schemas.openxmlformats.org/officeDocument/2006/relationships/hyperlink" Target="https://podminky.urs.cz/item/CS_URS_2024_02/894812376" TargetMode="External" /><Relationship Id="rId21" Type="http://schemas.openxmlformats.org/officeDocument/2006/relationships/hyperlink" Target="https://podminky.urs.cz/item/CS_URS_2024_02/895941343" TargetMode="External" /><Relationship Id="rId22" Type="http://schemas.openxmlformats.org/officeDocument/2006/relationships/hyperlink" Target="https://podminky.urs.cz/item/CS_URS_2024_02/895941351" TargetMode="External" /><Relationship Id="rId23" Type="http://schemas.openxmlformats.org/officeDocument/2006/relationships/hyperlink" Target="https://podminky.urs.cz/item/CS_URS_2024_02/895941361" TargetMode="External" /><Relationship Id="rId24" Type="http://schemas.openxmlformats.org/officeDocument/2006/relationships/hyperlink" Target="https://podminky.urs.cz/item/CS_URS_2024_02/895941366" TargetMode="External" /><Relationship Id="rId25" Type="http://schemas.openxmlformats.org/officeDocument/2006/relationships/hyperlink" Target="https://podminky.urs.cz/item/CS_URS_2024_02/916231112" TargetMode="External" /><Relationship Id="rId26" Type="http://schemas.openxmlformats.org/officeDocument/2006/relationships/hyperlink" Target="https://podminky.urs.cz/item/CS_URS_2024_02/998276101" TargetMode="External" /><Relationship Id="rId2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312122" TargetMode="External" /><Relationship Id="rId2" Type="http://schemas.openxmlformats.org/officeDocument/2006/relationships/hyperlink" Target="https://podminky.urs.cz/item/CS_URS_2024_02/151101101" TargetMode="External" /><Relationship Id="rId3" Type="http://schemas.openxmlformats.org/officeDocument/2006/relationships/hyperlink" Target="https://podminky.urs.cz/item/CS_URS_2024_02/151101111" TargetMode="External" /><Relationship Id="rId4" Type="http://schemas.openxmlformats.org/officeDocument/2006/relationships/hyperlink" Target="https://podminky.urs.cz/item/CS_URS_2024_02/162651132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211101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41111" TargetMode="External" /><Relationship Id="rId10" Type="http://schemas.openxmlformats.org/officeDocument/2006/relationships/hyperlink" Target="https://podminky.urs.cz/item/CS_URS_2024_02/596211130" TargetMode="External" /><Relationship Id="rId11" Type="http://schemas.openxmlformats.org/officeDocument/2006/relationships/hyperlink" Target="https://podminky.urs.cz/item/CS_URS_2024_02/871241221" TargetMode="External" /><Relationship Id="rId12" Type="http://schemas.openxmlformats.org/officeDocument/2006/relationships/hyperlink" Target="https://podminky.urs.cz/item/CS_URS_2024_02/871291811" TargetMode="External" /><Relationship Id="rId13" Type="http://schemas.openxmlformats.org/officeDocument/2006/relationships/hyperlink" Target="https://podminky.urs.cz/item/CS_URS_2024_02/877241110" TargetMode="External" /><Relationship Id="rId14" Type="http://schemas.openxmlformats.org/officeDocument/2006/relationships/hyperlink" Target="https://podminky.urs.cz/item/CS_URS_2024_02/877241112" TargetMode="External" /><Relationship Id="rId15" Type="http://schemas.openxmlformats.org/officeDocument/2006/relationships/hyperlink" Target="https://podminky.urs.cz/item/CS_URS_2024_02/892241111" TargetMode="External" /><Relationship Id="rId16" Type="http://schemas.openxmlformats.org/officeDocument/2006/relationships/hyperlink" Target="https://podminky.urs.cz/item/CS_URS_2024_02/892273122" TargetMode="External" /><Relationship Id="rId17" Type="http://schemas.openxmlformats.org/officeDocument/2006/relationships/hyperlink" Target="https://podminky.urs.cz/item/CS_URS_2024_02/916231112" TargetMode="External" /><Relationship Id="rId18" Type="http://schemas.openxmlformats.org/officeDocument/2006/relationships/hyperlink" Target="https://podminky.urs.cz/item/CS_URS_2024_02/998276101" TargetMode="External" /><Relationship Id="rId19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312122" TargetMode="External" /><Relationship Id="rId2" Type="http://schemas.openxmlformats.org/officeDocument/2006/relationships/hyperlink" Target="https://podminky.urs.cz/item/CS_URS_2024_02/151101101" TargetMode="External" /><Relationship Id="rId3" Type="http://schemas.openxmlformats.org/officeDocument/2006/relationships/hyperlink" Target="https://podminky.urs.cz/item/CS_URS_2024_02/151101111" TargetMode="External" /><Relationship Id="rId4" Type="http://schemas.openxmlformats.org/officeDocument/2006/relationships/hyperlink" Target="https://podminky.urs.cz/item/CS_URS_2024_02/162651132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211101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41111" TargetMode="External" /><Relationship Id="rId10" Type="http://schemas.openxmlformats.org/officeDocument/2006/relationships/hyperlink" Target="https://podminky.urs.cz/item/CS_URS_2024_02/596211130" TargetMode="External" /><Relationship Id="rId11" Type="http://schemas.openxmlformats.org/officeDocument/2006/relationships/hyperlink" Target="https://podminky.urs.cz/item/CS_URS_2024_02/871241221" TargetMode="External" /><Relationship Id="rId12" Type="http://schemas.openxmlformats.org/officeDocument/2006/relationships/hyperlink" Target="https://podminky.urs.cz/item/CS_URS_2024_02/871291811" TargetMode="External" /><Relationship Id="rId13" Type="http://schemas.openxmlformats.org/officeDocument/2006/relationships/hyperlink" Target="https://podminky.urs.cz/item/CS_URS_2024_02/877241110" TargetMode="External" /><Relationship Id="rId14" Type="http://schemas.openxmlformats.org/officeDocument/2006/relationships/hyperlink" Target="https://podminky.urs.cz/item/CS_URS_2024_02/877241112" TargetMode="External" /><Relationship Id="rId15" Type="http://schemas.openxmlformats.org/officeDocument/2006/relationships/hyperlink" Target="https://podminky.urs.cz/item/CS_URS_2024_02/916231112" TargetMode="External" /><Relationship Id="rId16" Type="http://schemas.openxmlformats.org/officeDocument/2006/relationships/hyperlink" Target="https://podminky.urs.cz/item/CS_URS_2024_02/998276101" TargetMode="External" /><Relationship Id="rId17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1313712" TargetMode="External" /><Relationship Id="rId2" Type="http://schemas.openxmlformats.org/officeDocument/2006/relationships/hyperlink" Target="https://podminky.urs.cz/item/CS_URS_2024_02/132312122" TargetMode="External" /><Relationship Id="rId3" Type="http://schemas.openxmlformats.org/officeDocument/2006/relationships/hyperlink" Target="https://podminky.urs.cz/item/CS_URS_2024_02/151101102" TargetMode="External" /><Relationship Id="rId4" Type="http://schemas.openxmlformats.org/officeDocument/2006/relationships/hyperlink" Target="https://podminky.urs.cz/item/CS_URS_2024_02/151101112" TargetMode="External" /><Relationship Id="rId5" Type="http://schemas.openxmlformats.org/officeDocument/2006/relationships/hyperlink" Target="https://podminky.urs.cz/item/CS_URS_2024_02/162651132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74211101" TargetMode="External" /><Relationship Id="rId9" Type="http://schemas.openxmlformats.org/officeDocument/2006/relationships/hyperlink" Target="https://podminky.urs.cz/item/CS_URS_2024_02/175111101" TargetMode="External" /><Relationship Id="rId10" Type="http://schemas.openxmlformats.org/officeDocument/2006/relationships/hyperlink" Target="https://podminky.urs.cz/item/CS_URS_2024_02/451541111" TargetMode="External" /><Relationship Id="rId11" Type="http://schemas.openxmlformats.org/officeDocument/2006/relationships/hyperlink" Target="https://podminky.urs.cz/item/CS_URS_2024_02/721173403" TargetMode="External" /><Relationship Id="rId12" Type="http://schemas.openxmlformats.org/officeDocument/2006/relationships/hyperlink" Target="https://podminky.urs.cz/item/CS_URS_2024_02/894812312" TargetMode="External" /><Relationship Id="rId13" Type="http://schemas.openxmlformats.org/officeDocument/2006/relationships/hyperlink" Target="https://podminky.urs.cz/item/CS_URS_2024_02/894812313" TargetMode="External" /><Relationship Id="rId14" Type="http://schemas.openxmlformats.org/officeDocument/2006/relationships/hyperlink" Target="https://podminky.urs.cz/item/CS_URS_2024_02/894812332" TargetMode="External" /><Relationship Id="rId15" Type="http://schemas.openxmlformats.org/officeDocument/2006/relationships/hyperlink" Target="https://podminky.urs.cz/item/CS_URS_2024_02/894812339" TargetMode="External" /><Relationship Id="rId16" Type="http://schemas.openxmlformats.org/officeDocument/2006/relationships/hyperlink" Target="https://podminky.urs.cz/item/CS_URS_2024_02/894812376" TargetMode="External" /><Relationship Id="rId17" Type="http://schemas.openxmlformats.org/officeDocument/2006/relationships/hyperlink" Target="https://podminky.urs.cz/item/CS_URS_2024_02/998276101" TargetMode="External" /><Relationship Id="rId18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312122" TargetMode="External" /><Relationship Id="rId2" Type="http://schemas.openxmlformats.org/officeDocument/2006/relationships/hyperlink" Target="https://podminky.urs.cz/item/CS_URS_2024_02/151101101" TargetMode="External" /><Relationship Id="rId3" Type="http://schemas.openxmlformats.org/officeDocument/2006/relationships/hyperlink" Target="https://podminky.urs.cz/item/CS_URS_2024_02/151101111" TargetMode="External" /><Relationship Id="rId4" Type="http://schemas.openxmlformats.org/officeDocument/2006/relationships/hyperlink" Target="https://podminky.urs.cz/item/CS_URS_2024_02/162651132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211101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41111" TargetMode="External" /><Relationship Id="rId10" Type="http://schemas.openxmlformats.org/officeDocument/2006/relationships/hyperlink" Target="https://podminky.urs.cz/item/CS_URS_2024_02/871161211" TargetMode="External" /><Relationship Id="rId11" Type="http://schemas.openxmlformats.org/officeDocument/2006/relationships/hyperlink" Target="https://podminky.urs.cz/item/CS_URS_2024_02/871181211" TargetMode="External" /><Relationship Id="rId12" Type="http://schemas.openxmlformats.org/officeDocument/2006/relationships/hyperlink" Target="https://podminky.urs.cz/item/CS_URS_2024_02/877161112" TargetMode="External" /><Relationship Id="rId13" Type="http://schemas.openxmlformats.org/officeDocument/2006/relationships/hyperlink" Target="https://podminky.urs.cz/item/CS_URS_2024_02/877181112" TargetMode="External" /><Relationship Id="rId14" Type="http://schemas.openxmlformats.org/officeDocument/2006/relationships/hyperlink" Target="https://podminky.urs.cz/item/CS_URS_2024_02/891249111" TargetMode="External" /><Relationship Id="rId15" Type="http://schemas.openxmlformats.org/officeDocument/2006/relationships/hyperlink" Target="https://podminky.urs.cz/item/CS_URS_2024_02/892233121" TargetMode="External" /><Relationship Id="rId16" Type="http://schemas.openxmlformats.org/officeDocument/2006/relationships/hyperlink" Target="https://podminky.urs.cz/item/CS_URS_2024_02/892241111" TargetMode="External" /><Relationship Id="rId17" Type="http://schemas.openxmlformats.org/officeDocument/2006/relationships/hyperlink" Target="https://podminky.urs.cz/item/CS_URS_2024_02/998276101" TargetMode="External" /><Relationship Id="rId18" Type="http://schemas.openxmlformats.org/officeDocument/2006/relationships/hyperlink" Target="https://podminky.urs.cz/item/CS_URS_2024_02/722270104" TargetMode="External" /><Relationship Id="rId19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312122" TargetMode="External" /><Relationship Id="rId2" Type="http://schemas.openxmlformats.org/officeDocument/2006/relationships/hyperlink" Target="https://podminky.urs.cz/item/CS_URS_2024_02/151101101" TargetMode="External" /><Relationship Id="rId3" Type="http://schemas.openxmlformats.org/officeDocument/2006/relationships/hyperlink" Target="https://podminky.urs.cz/item/CS_URS_2024_02/151101111" TargetMode="External" /><Relationship Id="rId4" Type="http://schemas.openxmlformats.org/officeDocument/2006/relationships/hyperlink" Target="https://podminky.urs.cz/item/CS_URS_2024_02/162651132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211101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41111" TargetMode="External" /><Relationship Id="rId10" Type="http://schemas.openxmlformats.org/officeDocument/2006/relationships/hyperlink" Target="https://podminky.urs.cz/item/CS_URS_2024_02/723160204" TargetMode="External" /><Relationship Id="rId11" Type="http://schemas.openxmlformats.org/officeDocument/2006/relationships/hyperlink" Target="https://podminky.urs.cz/item/CS_URS_2024_02/723160334" TargetMode="External" /><Relationship Id="rId12" Type="http://schemas.openxmlformats.org/officeDocument/2006/relationships/hyperlink" Target="https://podminky.urs.cz/item/CS_URS_2024_02/723170114" TargetMode="External" /><Relationship Id="rId13" Type="http://schemas.openxmlformats.org/officeDocument/2006/relationships/hyperlink" Target="https://podminky.urs.cz/item/CS_URS_2024_02/723170116" TargetMode="External" /><Relationship Id="rId14" Type="http://schemas.openxmlformats.org/officeDocument/2006/relationships/hyperlink" Target="https://podminky.urs.cz/item/CS_URS_2024_02/723231163" TargetMode="External" /><Relationship Id="rId15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87" TargetMode="External" /><Relationship Id="rId2" Type="http://schemas.openxmlformats.org/officeDocument/2006/relationships/hyperlink" Target="https://podminky.urs.cz/item/CS_URS_2024_02/113107322" TargetMode="External" /><Relationship Id="rId3" Type="http://schemas.openxmlformats.org/officeDocument/2006/relationships/hyperlink" Target="https://podminky.urs.cz/item/CS_URS_2024_02/121151103" TargetMode="External" /><Relationship Id="rId4" Type="http://schemas.openxmlformats.org/officeDocument/2006/relationships/hyperlink" Target="https://podminky.urs.cz/item/CS_URS_2024_02/162251102" TargetMode="External" /><Relationship Id="rId5" Type="http://schemas.openxmlformats.org/officeDocument/2006/relationships/hyperlink" Target="https://podminky.urs.cz/item/CS_URS_2024_02/167151111" TargetMode="External" /><Relationship Id="rId6" Type="http://schemas.openxmlformats.org/officeDocument/2006/relationships/hyperlink" Target="https://podminky.urs.cz/item/CS_URS_2024_02/181351003" TargetMode="External" /><Relationship Id="rId7" Type="http://schemas.openxmlformats.org/officeDocument/2006/relationships/hyperlink" Target="https://podminky.urs.cz/item/CS_URS_2024_02/1312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2751119" TargetMode="External" /><Relationship Id="rId10" Type="http://schemas.openxmlformats.org/officeDocument/2006/relationships/hyperlink" Target="https://podminky.urs.cz/item/CS_URS_2024_02/997013873" TargetMode="External" /><Relationship Id="rId11" Type="http://schemas.openxmlformats.org/officeDocument/2006/relationships/hyperlink" Target="https://podminky.urs.cz/item/CS_URS_2024_02/183101114" TargetMode="External" /><Relationship Id="rId12" Type="http://schemas.openxmlformats.org/officeDocument/2006/relationships/hyperlink" Target="https://podminky.urs.cz/item/CS_URS_2024_02/184102311" TargetMode="External" /><Relationship Id="rId13" Type="http://schemas.openxmlformats.org/officeDocument/2006/relationships/hyperlink" Target="https://podminky.urs.cz/item/CS_URS_2024_02/184215111" TargetMode="External" /><Relationship Id="rId14" Type="http://schemas.openxmlformats.org/officeDocument/2006/relationships/hyperlink" Target="https://podminky.urs.cz/item/CS_URS_2024_02/183101115" TargetMode="External" /><Relationship Id="rId15" Type="http://schemas.openxmlformats.org/officeDocument/2006/relationships/hyperlink" Target="https://podminky.urs.cz/item/CS_URS_2024_02/184201112" TargetMode="External" /><Relationship Id="rId16" Type="http://schemas.openxmlformats.org/officeDocument/2006/relationships/hyperlink" Target="https://podminky.urs.cz/item/CS_URS_2024_02/184215133" TargetMode="External" /><Relationship Id="rId17" Type="http://schemas.openxmlformats.org/officeDocument/2006/relationships/hyperlink" Target="https://podminky.urs.cz/item/CS_URS_2024_02/181111131" TargetMode="External" /><Relationship Id="rId18" Type="http://schemas.openxmlformats.org/officeDocument/2006/relationships/hyperlink" Target="https://podminky.urs.cz/item/CS_URS_2024_02/181411131" TargetMode="External" /><Relationship Id="rId19" Type="http://schemas.openxmlformats.org/officeDocument/2006/relationships/hyperlink" Target="https://podminky.urs.cz/item/CS_URS_2024_02/183552413" TargetMode="External" /><Relationship Id="rId20" Type="http://schemas.openxmlformats.org/officeDocument/2006/relationships/hyperlink" Target="https://podminky.urs.cz/item/CS_URS_2024_02/185804311" TargetMode="External" /><Relationship Id="rId21" Type="http://schemas.openxmlformats.org/officeDocument/2006/relationships/hyperlink" Target="https://podminky.urs.cz/item/CS_URS_2024_02/181252305.1" TargetMode="External" /><Relationship Id="rId22" Type="http://schemas.openxmlformats.org/officeDocument/2006/relationships/hyperlink" Target="https://podminky.urs.cz/item/CS_URS_2024_02/564750101" TargetMode="External" /><Relationship Id="rId23" Type="http://schemas.openxmlformats.org/officeDocument/2006/relationships/hyperlink" Target="https://podminky.urs.cz/item/CS_URS_2024_02/631311135" TargetMode="External" /><Relationship Id="rId24" Type="http://schemas.openxmlformats.org/officeDocument/2006/relationships/hyperlink" Target="https://podminky.urs.cz/item/CS_URS_2024_02/631319013" TargetMode="External" /><Relationship Id="rId25" Type="http://schemas.openxmlformats.org/officeDocument/2006/relationships/hyperlink" Target="https://podminky.urs.cz/item/CS_URS_2024_02/631319175" TargetMode="External" /><Relationship Id="rId26" Type="http://schemas.openxmlformats.org/officeDocument/2006/relationships/hyperlink" Target="https://podminky.urs.cz/item/CS_URS_2024_02/631351101" TargetMode="External" /><Relationship Id="rId27" Type="http://schemas.openxmlformats.org/officeDocument/2006/relationships/hyperlink" Target="https://podminky.urs.cz/item/CS_URS_2024_02/631351102" TargetMode="External" /><Relationship Id="rId28" Type="http://schemas.openxmlformats.org/officeDocument/2006/relationships/hyperlink" Target="https://podminky.urs.cz/item/CS_URS_2024_02/631362021.2" TargetMode="External" /><Relationship Id="rId29" Type="http://schemas.openxmlformats.org/officeDocument/2006/relationships/hyperlink" Target="https://podminky.urs.cz/item/CS_URS_2024_02/633831111" TargetMode="External" /><Relationship Id="rId30" Type="http://schemas.openxmlformats.org/officeDocument/2006/relationships/hyperlink" Target="https://podminky.urs.cz/item/CS_URS_2024_02/783901451" TargetMode="External" /><Relationship Id="rId31" Type="http://schemas.openxmlformats.org/officeDocument/2006/relationships/hyperlink" Target="https://podminky.urs.cz/item/CS_URS_2024_02/783943171" TargetMode="External" /><Relationship Id="rId32" Type="http://schemas.openxmlformats.org/officeDocument/2006/relationships/hyperlink" Target="https://podminky.urs.cz/item/CS_URS_2024_02/935932111" TargetMode="External" /><Relationship Id="rId33" Type="http://schemas.openxmlformats.org/officeDocument/2006/relationships/hyperlink" Target="https://podminky.urs.cz/item/CS_URS_2024_02/181252305.1" TargetMode="External" /><Relationship Id="rId34" Type="http://schemas.openxmlformats.org/officeDocument/2006/relationships/hyperlink" Target="https://podminky.urs.cz/item/CS_URS_2024_02/564750101" TargetMode="External" /><Relationship Id="rId35" Type="http://schemas.openxmlformats.org/officeDocument/2006/relationships/hyperlink" Target="https://podminky.urs.cz/item/CS_URS_2024_02/564772111" TargetMode="External" /><Relationship Id="rId36" Type="http://schemas.openxmlformats.org/officeDocument/2006/relationships/hyperlink" Target="https://podminky.urs.cz/item/CS_URS_2024_02/596211212" TargetMode="External" /><Relationship Id="rId37" Type="http://schemas.openxmlformats.org/officeDocument/2006/relationships/hyperlink" Target="https://podminky.urs.cz/item/CS_URS_2024_02/916231213" TargetMode="External" /><Relationship Id="rId38" Type="http://schemas.openxmlformats.org/officeDocument/2006/relationships/hyperlink" Target="https://podminky.urs.cz/item/CS_URS_2024_02/916991121" TargetMode="External" /><Relationship Id="rId39" Type="http://schemas.openxmlformats.org/officeDocument/2006/relationships/hyperlink" Target="https://podminky.urs.cz/item/CS_URS_2024_02/181252305" TargetMode="External" /><Relationship Id="rId40" Type="http://schemas.openxmlformats.org/officeDocument/2006/relationships/hyperlink" Target="https://podminky.urs.cz/item/CS_URS_2024_02/564750101" TargetMode="External" /><Relationship Id="rId41" Type="http://schemas.openxmlformats.org/officeDocument/2006/relationships/hyperlink" Target="https://podminky.urs.cz/item/CS_URS_2024_02/596211110" TargetMode="External" /><Relationship Id="rId42" Type="http://schemas.openxmlformats.org/officeDocument/2006/relationships/hyperlink" Target="https://podminky.urs.cz/item/CS_URS_2024_02/434313113" TargetMode="External" /><Relationship Id="rId43" Type="http://schemas.openxmlformats.org/officeDocument/2006/relationships/hyperlink" Target="https://podminky.urs.cz/item/CS_URS_2024_02/635111242" TargetMode="External" /><Relationship Id="rId44" Type="http://schemas.openxmlformats.org/officeDocument/2006/relationships/hyperlink" Target="https://podminky.urs.cz/item/CS_URS_2024_02/434351141" TargetMode="External" /><Relationship Id="rId45" Type="http://schemas.openxmlformats.org/officeDocument/2006/relationships/hyperlink" Target="https://podminky.urs.cz/item/CS_URS_2024_02/434351142" TargetMode="External" /><Relationship Id="rId46" Type="http://schemas.openxmlformats.org/officeDocument/2006/relationships/hyperlink" Target="https://podminky.urs.cz/item/CS_URS_2024_02/411359111" TargetMode="External" /><Relationship Id="rId47" Type="http://schemas.openxmlformats.org/officeDocument/2006/relationships/hyperlink" Target="https://podminky.urs.cz/item/CS_URS_2024_02/430321616" TargetMode="External" /><Relationship Id="rId48" Type="http://schemas.openxmlformats.org/officeDocument/2006/relationships/hyperlink" Target="https://podminky.urs.cz/item/CS_URS_2024_02/430361821" TargetMode="External" /><Relationship Id="rId49" Type="http://schemas.openxmlformats.org/officeDocument/2006/relationships/hyperlink" Target="https://podminky.urs.cz/item/CS_URS_2024_02/783826605" TargetMode="External" /><Relationship Id="rId50" Type="http://schemas.openxmlformats.org/officeDocument/2006/relationships/hyperlink" Target="https://podminky.urs.cz/item/CS_URS_2024_02/762081150" TargetMode="External" /><Relationship Id="rId51" Type="http://schemas.openxmlformats.org/officeDocument/2006/relationships/hyperlink" Target="https://podminky.urs.cz/item/CS_URS_2024_02/783101203" TargetMode="External" /><Relationship Id="rId52" Type="http://schemas.openxmlformats.org/officeDocument/2006/relationships/hyperlink" Target="https://podminky.urs.cz/item/CS_URS_2024_02/783123121" TargetMode="External" /><Relationship Id="rId53" Type="http://schemas.openxmlformats.org/officeDocument/2006/relationships/hyperlink" Target="https://podminky.urs.cz/item/CS_URS_2024_02/783168101" TargetMode="External" /><Relationship Id="rId54" Type="http://schemas.openxmlformats.org/officeDocument/2006/relationships/hyperlink" Target="https://podminky.urs.cz/item/CS_URS_2024_02/783128201" TargetMode="External" /><Relationship Id="rId55" Type="http://schemas.openxmlformats.org/officeDocument/2006/relationships/hyperlink" Target="https://podminky.urs.cz/item/CS_URS_2024_02/953961111" TargetMode="External" /><Relationship Id="rId56" Type="http://schemas.openxmlformats.org/officeDocument/2006/relationships/hyperlink" Target="https://podminky.urs.cz/item/CS_URS_2024_02/997013501" TargetMode="External" /><Relationship Id="rId57" Type="http://schemas.openxmlformats.org/officeDocument/2006/relationships/hyperlink" Target="https://podminky.urs.cz/item/CS_URS_2024_02/997013509" TargetMode="External" /><Relationship Id="rId58" Type="http://schemas.openxmlformats.org/officeDocument/2006/relationships/hyperlink" Target="https://podminky.urs.cz/item/CS_URS_2024_02/997013869" TargetMode="External" /><Relationship Id="rId59" Type="http://schemas.openxmlformats.org/officeDocument/2006/relationships/hyperlink" Target="https://podminky.urs.cz/item/CS_URS_2024_02/998223011" TargetMode="External" /><Relationship Id="rId60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30001000" TargetMode="External" /><Relationship Id="rId2" Type="http://schemas.openxmlformats.org/officeDocument/2006/relationships/hyperlink" Target="https://podminky.urs.cz/item/CS_URS_2024_02/033002000" TargetMode="External" /><Relationship Id="rId3" Type="http://schemas.openxmlformats.org/officeDocument/2006/relationships/hyperlink" Target="https://podminky.urs.cz/item/CS_URS_2024_02/034103000" TargetMode="External" /><Relationship Id="rId4" Type="http://schemas.openxmlformats.org/officeDocument/2006/relationships/hyperlink" Target="https://podminky.urs.cz/item/CS_URS_2024_02/039002000" TargetMode="External" /><Relationship Id="rId5" Type="http://schemas.openxmlformats.org/officeDocument/2006/relationships/hyperlink" Target="https://podminky.urs.cz/item/CS_URS_2024_02/072002000" TargetMode="External" /><Relationship Id="rId6" Type="http://schemas.openxmlformats.org/officeDocument/2006/relationships/hyperlink" Target="https://podminky.urs.cz/item/CS_URS_2024_02/012103000" TargetMode="External" /><Relationship Id="rId7" Type="http://schemas.openxmlformats.org/officeDocument/2006/relationships/hyperlink" Target="https://podminky.urs.cz/item/CS_URS_2024_02/012303000" TargetMode="External" /><Relationship Id="rId8" Type="http://schemas.openxmlformats.org/officeDocument/2006/relationships/hyperlink" Target="https://podminky.urs.cz/item/CS_URS_2024_02/013244000" TargetMode="External" /><Relationship Id="rId9" Type="http://schemas.openxmlformats.org/officeDocument/2006/relationships/hyperlink" Target="https://podminky.urs.cz/item/CS_URS_2024_02/013254000" TargetMode="External" /><Relationship Id="rId10" Type="http://schemas.openxmlformats.org/officeDocument/2006/relationships/hyperlink" Target="https://podminky.urs.cz/item/CS_URS_2024_02/043103000" TargetMode="External" /><Relationship Id="rId11" Type="http://schemas.openxmlformats.org/officeDocument/2006/relationships/hyperlink" Target="https://podminky.urs.cz/item/CS_URS_2024_02/045002000" TargetMode="External" /><Relationship Id="rId12" Type="http://schemas.openxmlformats.org/officeDocument/2006/relationships/hyperlink" Target="https://podminky.urs.cz/item/CS_URS_2024_02/091504000" TargetMode="External" /><Relationship Id="rId13" Type="http://schemas.openxmlformats.org/officeDocument/2006/relationships/hyperlink" Target="https://podminky.urs.cz/item/CS_URS_2024_02/081002000" TargetMode="External" /><Relationship Id="rId14" Type="http://schemas.openxmlformats.org/officeDocument/2006/relationships/hyperlink" Target="https://podminky.urs.cz/item/CS_URS_2024_02/034503000" TargetMode="External" /><Relationship Id="rId15" Type="http://schemas.openxmlformats.org/officeDocument/2006/relationships/hyperlink" Target="https://podminky.urs.cz/item/CS_URS_2024_02/092203000" TargetMode="External" /><Relationship Id="rId16" Type="http://schemas.openxmlformats.org/officeDocument/2006/relationships/hyperlink" Target="https://podminky.urs.cz/item/CS_URS_2024_02/094104000" TargetMode="External" /><Relationship Id="rId17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67151111" TargetMode="External" /><Relationship Id="rId4" Type="http://schemas.openxmlformats.org/officeDocument/2006/relationships/hyperlink" Target="https://podminky.urs.cz/item/CS_URS_2024_02/181351003" TargetMode="External" /><Relationship Id="rId5" Type="http://schemas.openxmlformats.org/officeDocument/2006/relationships/hyperlink" Target="https://podminky.urs.cz/item/CS_URS_2024_02/131251105" TargetMode="External" /><Relationship Id="rId6" Type="http://schemas.openxmlformats.org/officeDocument/2006/relationships/hyperlink" Target="https://podminky.urs.cz/item/CS_URS_2024_02/132212131" TargetMode="External" /><Relationship Id="rId7" Type="http://schemas.openxmlformats.org/officeDocument/2006/relationships/hyperlink" Target="https://podminky.urs.cz/item/CS_URS_2024_02/132251102" TargetMode="External" /><Relationship Id="rId8" Type="http://schemas.openxmlformats.org/officeDocument/2006/relationships/hyperlink" Target="https://podminky.urs.cz/item/CS_URS_2024_02/174111101" TargetMode="External" /><Relationship Id="rId9" Type="http://schemas.openxmlformats.org/officeDocument/2006/relationships/hyperlink" Target="https://podminky.urs.cz/item/CS_URS_2024_02/162251102" TargetMode="External" /><Relationship Id="rId10" Type="http://schemas.openxmlformats.org/officeDocument/2006/relationships/hyperlink" Target="https://podminky.urs.cz/item/CS_URS_2024_02/167151111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62751119" TargetMode="External" /><Relationship Id="rId13" Type="http://schemas.openxmlformats.org/officeDocument/2006/relationships/hyperlink" Target="https://podminky.urs.cz/item/CS_URS_2024_02/997013873" TargetMode="External" /><Relationship Id="rId14" Type="http://schemas.openxmlformats.org/officeDocument/2006/relationships/hyperlink" Target="https://podminky.urs.cz/item/CS_URS_2024_02/213141111" TargetMode="External" /><Relationship Id="rId15" Type="http://schemas.openxmlformats.org/officeDocument/2006/relationships/hyperlink" Target="https://podminky.urs.cz/item/CS_URS_2024_02/271532212" TargetMode="External" /><Relationship Id="rId16" Type="http://schemas.openxmlformats.org/officeDocument/2006/relationships/hyperlink" Target="https://podminky.urs.cz/item/CS_URS_2024_02/274313811" TargetMode="External" /><Relationship Id="rId17" Type="http://schemas.openxmlformats.org/officeDocument/2006/relationships/hyperlink" Target="https://podminky.urs.cz/item/CS_URS_2024_02/274351121" TargetMode="External" /><Relationship Id="rId18" Type="http://schemas.openxmlformats.org/officeDocument/2006/relationships/hyperlink" Target="https://podminky.urs.cz/item/CS_URS_2024_02/274351122" TargetMode="External" /><Relationship Id="rId19" Type="http://schemas.openxmlformats.org/officeDocument/2006/relationships/hyperlink" Target="https://podminky.urs.cz/item/CS_URS_2024_02/279113154" TargetMode="External" /><Relationship Id="rId20" Type="http://schemas.openxmlformats.org/officeDocument/2006/relationships/hyperlink" Target="https://podminky.urs.cz/item/CS_URS_2024_02/279113155" TargetMode="External" /><Relationship Id="rId21" Type="http://schemas.openxmlformats.org/officeDocument/2006/relationships/hyperlink" Target="https://podminky.urs.cz/item/CS_URS_2024_02/279113153" TargetMode="External" /><Relationship Id="rId22" Type="http://schemas.openxmlformats.org/officeDocument/2006/relationships/hyperlink" Target="https://podminky.urs.cz/item/CS_URS_2024_02/279113152" TargetMode="External" /><Relationship Id="rId23" Type="http://schemas.openxmlformats.org/officeDocument/2006/relationships/hyperlink" Target="https://podminky.urs.cz/item/CS_URS_2024_02/279361821" TargetMode="External" /><Relationship Id="rId24" Type="http://schemas.openxmlformats.org/officeDocument/2006/relationships/hyperlink" Target="https://podminky.urs.cz/item/CS_URS_2024_02/953961113" TargetMode="External" /><Relationship Id="rId25" Type="http://schemas.openxmlformats.org/officeDocument/2006/relationships/hyperlink" Target="https://podminky.urs.cz/item/CS_URS_2024_02/273321511" TargetMode="External" /><Relationship Id="rId26" Type="http://schemas.openxmlformats.org/officeDocument/2006/relationships/hyperlink" Target="https://podminky.urs.cz/item/CS_URS_2024_02/273351121" TargetMode="External" /><Relationship Id="rId27" Type="http://schemas.openxmlformats.org/officeDocument/2006/relationships/hyperlink" Target="https://podminky.urs.cz/item/CS_URS_2024_02/273351122" TargetMode="External" /><Relationship Id="rId28" Type="http://schemas.openxmlformats.org/officeDocument/2006/relationships/hyperlink" Target="https://podminky.urs.cz/item/CS_URS_2024_02/273361821" TargetMode="External" /><Relationship Id="rId29" Type="http://schemas.openxmlformats.org/officeDocument/2006/relationships/hyperlink" Target="https://podminky.urs.cz/item/CS_URS_2024_02/631311126" TargetMode="External" /><Relationship Id="rId30" Type="http://schemas.openxmlformats.org/officeDocument/2006/relationships/hyperlink" Target="https://podminky.urs.cz/item/CS_URS_2024_02/631319022" TargetMode="External" /><Relationship Id="rId31" Type="http://schemas.openxmlformats.org/officeDocument/2006/relationships/hyperlink" Target="https://podminky.urs.cz/item/CS_URS_2024_02/631319173" TargetMode="External" /><Relationship Id="rId32" Type="http://schemas.openxmlformats.org/officeDocument/2006/relationships/hyperlink" Target="https://podminky.urs.cz/item/CS_URS_2024_02/631351101" TargetMode="External" /><Relationship Id="rId33" Type="http://schemas.openxmlformats.org/officeDocument/2006/relationships/hyperlink" Target="https://podminky.urs.cz/item/CS_URS_2024_02/631351102" TargetMode="External" /><Relationship Id="rId34" Type="http://schemas.openxmlformats.org/officeDocument/2006/relationships/hyperlink" Target="https://podminky.urs.cz/item/CS_URS_2024_02/631362021.2" TargetMode="External" /><Relationship Id="rId35" Type="http://schemas.openxmlformats.org/officeDocument/2006/relationships/hyperlink" Target="https://podminky.urs.cz/item/CS_URS_2024_02/741410021" TargetMode="External" /><Relationship Id="rId36" Type="http://schemas.openxmlformats.org/officeDocument/2006/relationships/hyperlink" Target="https://podminky.urs.cz/item/CS_URS_2024_02/175111101" TargetMode="External" /><Relationship Id="rId37" Type="http://schemas.openxmlformats.org/officeDocument/2006/relationships/hyperlink" Target="https://podminky.urs.cz/item/CS_URS_2024_02/211971121" TargetMode="External" /><Relationship Id="rId38" Type="http://schemas.openxmlformats.org/officeDocument/2006/relationships/hyperlink" Target="https://podminky.urs.cz/item/CS_URS_2024_02/212312111" TargetMode="External" /><Relationship Id="rId39" Type="http://schemas.openxmlformats.org/officeDocument/2006/relationships/hyperlink" Target="https://podminky.urs.cz/item/CS_URS_2024_02/212755214" TargetMode="External" /><Relationship Id="rId40" Type="http://schemas.openxmlformats.org/officeDocument/2006/relationships/hyperlink" Target="https://podminky.urs.cz/item/CS_URS_2024_02/894812155" TargetMode="External" /><Relationship Id="rId41" Type="http://schemas.openxmlformats.org/officeDocument/2006/relationships/hyperlink" Target="https://podminky.urs.cz/item/CS_URS_2024_02/895270001" TargetMode="External" /><Relationship Id="rId42" Type="http://schemas.openxmlformats.org/officeDocument/2006/relationships/hyperlink" Target="https://podminky.urs.cz/item/CS_URS_2024_02/895270021" TargetMode="External" /><Relationship Id="rId43" Type="http://schemas.openxmlformats.org/officeDocument/2006/relationships/hyperlink" Target="https://podminky.urs.cz/item/CS_URS_2024_02/895270031" TargetMode="External" /><Relationship Id="rId44" Type="http://schemas.openxmlformats.org/officeDocument/2006/relationships/hyperlink" Target="https://podminky.urs.cz/item/CS_URS_2024_02/895270067" TargetMode="External" /><Relationship Id="rId45" Type="http://schemas.openxmlformats.org/officeDocument/2006/relationships/hyperlink" Target="https://podminky.urs.cz/item/CS_URS_2024_02/175111101" TargetMode="External" /><Relationship Id="rId46" Type="http://schemas.openxmlformats.org/officeDocument/2006/relationships/hyperlink" Target="https://podminky.urs.cz/item/CS_URS_2024_02/218111112" TargetMode="External" /><Relationship Id="rId47" Type="http://schemas.openxmlformats.org/officeDocument/2006/relationships/hyperlink" Target="https://podminky.urs.cz/item/CS_URS_2024_02/218111113" TargetMode="External" /><Relationship Id="rId48" Type="http://schemas.openxmlformats.org/officeDocument/2006/relationships/hyperlink" Target="https://podminky.urs.cz/item/CS_URS_2024_02/218121111" TargetMode="External" /><Relationship Id="rId49" Type="http://schemas.openxmlformats.org/officeDocument/2006/relationships/hyperlink" Target="https://podminky.urs.cz/item/CS_URS_2024_02/311235151" TargetMode="External" /><Relationship Id="rId50" Type="http://schemas.openxmlformats.org/officeDocument/2006/relationships/hyperlink" Target="https://podminky.urs.cz/item/CS_URS_2024_02/311236141" TargetMode="External" /><Relationship Id="rId51" Type="http://schemas.openxmlformats.org/officeDocument/2006/relationships/hyperlink" Target="https://podminky.urs.cz/item/CS_URS_2024_02/311238937" TargetMode="External" /><Relationship Id="rId52" Type="http://schemas.openxmlformats.org/officeDocument/2006/relationships/hyperlink" Target="https://podminky.urs.cz/item/CS_URS_2024_02/311113144" TargetMode="External" /><Relationship Id="rId53" Type="http://schemas.openxmlformats.org/officeDocument/2006/relationships/hyperlink" Target="https://podminky.urs.cz/item/CS_URS_2024_02/311361821" TargetMode="External" /><Relationship Id="rId54" Type="http://schemas.openxmlformats.org/officeDocument/2006/relationships/hyperlink" Target="https://podminky.urs.cz/item/CS_URS_2024_02/317168052" TargetMode="External" /><Relationship Id="rId55" Type="http://schemas.openxmlformats.org/officeDocument/2006/relationships/hyperlink" Target="https://podminky.urs.cz/item/CS_URS_2024_02/317168053" TargetMode="External" /><Relationship Id="rId56" Type="http://schemas.openxmlformats.org/officeDocument/2006/relationships/hyperlink" Target="https://podminky.urs.cz/item/CS_URS_2024_02/317168056" TargetMode="External" /><Relationship Id="rId57" Type="http://schemas.openxmlformats.org/officeDocument/2006/relationships/hyperlink" Target="https://podminky.urs.cz/item/CS_URS_2024_02/317168057" TargetMode="External" /><Relationship Id="rId58" Type="http://schemas.openxmlformats.org/officeDocument/2006/relationships/hyperlink" Target="https://podminky.urs.cz/item/CS_URS_2024_02/317168059" TargetMode="External" /><Relationship Id="rId59" Type="http://schemas.openxmlformats.org/officeDocument/2006/relationships/hyperlink" Target="https://podminky.urs.cz/item/CS_URS_2024_02/317998132" TargetMode="External" /><Relationship Id="rId60" Type="http://schemas.openxmlformats.org/officeDocument/2006/relationships/hyperlink" Target="https://podminky.urs.cz/item/CS_URS_2024_02/317941121" TargetMode="External" /><Relationship Id="rId61" Type="http://schemas.openxmlformats.org/officeDocument/2006/relationships/hyperlink" Target="https://podminky.urs.cz/item/CS_URS_2024_02/346244381" TargetMode="External" /><Relationship Id="rId62" Type="http://schemas.openxmlformats.org/officeDocument/2006/relationships/hyperlink" Target="https://podminky.urs.cz/item/CS_URS_2024_02/317168011" TargetMode="External" /><Relationship Id="rId63" Type="http://schemas.openxmlformats.org/officeDocument/2006/relationships/hyperlink" Target="https://podminky.urs.cz/item/CS_URS_2024_02/317168012" TargetMode="External" /><Relationship Id="rId64" Type="http://schemas.openxmlformats.org/officeDocument/2006/relationships/hyperlink" Target="https://podminky.urs.cz/item/CS_URS_2024_02/317168013" TargetMode="External" /><Relationship Id="rId65" Type="http://schemas.openxmlformats.org/officeDocument/2006/relationships/hyperlink" Target="https://podminky.urs.cz/item/CS_URS_2024_02/317168018" TargetMode="External" /><Relationship Id="rId66" Type="http://schemas.openxmlformats.org/officeDocument/2006/relationships/hyperlink" Target="https://podminky.urs.cz/item/CS_URS_2024_02/317168016" TargetMode="External" /><Relationship Id="rId67" Type="http://schemas.openxmlformats.org/officeDocument/2006/relationships/hyperlink" Target="https://podminky.urs.cz/item/CS_URS_2024_02/317168015" TargetMode="External" /><Relationship Id="rId68" Type="http://schemas.openxmlformats.org/officeDocument/2006/relationships/hyperlink" Target="https://podminky.urs.cz/item/CS_URS_2024_02/317168017" TargetMode="External" /><Relationship Id="rId69" Type="http://schemas.openxmlformats.org/officeDocument/2006/relationships/hyperlink" Target="https://podminky.urs.cz/item/CS_URS_2024_02/342244201" TargetMode="External" /><Relationship Id="rId70" Type="http://schemas.openxmlformats.org/officeDocument/2006/relationships/hyperlink" Target="https://podminky.urs.cz/item/CS_URS_2024_02/342244211" TargetMode="External" /><Relationship Id="rId71" Type="http://schemas.openxmlformats.org/officeDocument/2006/relationships/hyperlink" Target="https://podminky.urs.cz/item/CS_URS_2024_02/342244221" TargetMode="External" /><Relationship Id="rId72" Type="http://schemas.openxmlformats.org/officeDocument/2006/relationships/hyperlink" Target="https://podminky.urs.cz/item/CS_URS_2024_02/342291111" TargetMode="External" /><Relationship Id="rId73" Type="http://schemas.openxmlformats.org/officeDocument/2006/relationships/hyperlink" Target="https://podminky.urs.cz/item/CS_URS_2024_02/342291112" TargetMode="External" /><Relationship Id="rId74" Type="http://schemas.openxmlformats.org/officeDocument/2006/relationships/hyperlink" Target="https://podminky.urs.cz/item/CS_URS_2024_02/342291121" TargetMode="External" /><Relationship Id="rId75" Type="http://schemas.openxmlformats.org/officeDocument/2006/relationships/hyperlink" Target="https://podminky.urs.cz/item/CS_URS_2024_02/346272256" TargetMode="External" /><Relationship Id="rId76" Type="http://schemas.openxmlformats.org/officeDocument/2006/relationships/hyperlink" Target="https://podminky.urs.cz/item/CS_URS_2024_02/417321515" TargetMode="External" /><Relationship Id="rId77" Type="http://schemas.openxmlformats.org/officeDocument/2006/relationships/hyperlink" Target="https://podminky.urs.cz/item/CS_URS_2024_02/417351115" TargetMode="External" /><Relationship Id="rId78" Type="http://schemas.openxmlformats.org/officeDocument/2006/relationships/hyperlink" Target="https://podminky.urs.cz/item/CS_URS_2024_02/417351116" TargetMode="External" /><Relationship Id="rId79" Type="http://schemas.openxmlformats.org/officeDocument/2006/relationships/hyperlink" Target="https://podminky.urs.cz/item/CS_URS_2024_02/417361821" TargetMode="External" /><Relationship Id="rId80" Type="http://schemas.openxmlformats.org/officeDocument/2006/relationships/hyperlink" Target="https://podminky.urs.cz/item/CS_URS_2024_02/413352111" TargetMode="External" /><Relationship Id="rId81" Type="http://schemas.openxmlformats.org/officeDocument/2006/relationships/hyperlink" Target="https://podminky.urs.cz/item/CS_URS_2024_02/413352112" TargetMode="External" /><Relationship Id="rId82" Type="http://schemas.openxmlformats.org/officeDocument/2006/relationships/hyperlink" Target="https://podminky.urs.cz/item/CS_URS_2024_02/411321414" TargetMode="External" /><Relationship Id="rId83" Type="http://schemas.openxmlformats.org/officeDocument/2006/relationships/hyperlink" Target="https://podminky.urs.cz/item/CS_URS_2024_02/411361821.1" TargetMode="External" /><Relationship Id="rId84" Type="http://schemas.openxmlformats.org/officeDocument/2006/relationships/hyperlink" Target="https://podminky.urs.cz/item/CS_URS_2024_02/411351011" TargetMode="External" /><Relationship Id="rId85" Type="http://schemas.openxmlformats.org/officeDocument/2006/relationships/hyperlink" Target="https://podminky.urs.cz/item/CS_URS_2024_02/411351012" TargetMode="External" /><Relationship Id="rId86" Type="http://schemas.openxmlformats.org/officeDocument/2006/relationships/hyperlink" Target="https://podminky.urs.cz/item/CS_URS_2024_02/411354313" TargetMode="External" /><Relationship Id="rId87" Type="http://schemas.openxmlformats.org/officeDocument/2006/relationships/hyperlink" Target="https://podminky.urs.cz/item/CS_URS_2024_02/411354314" TargetMode="External" /><Relationship Id="rId88" Type="http://schemas.openxmlformats.org/officeDocument/2006/relationships/hyperlink" Target="https://podminky.urs.cz/item/CS_URS_2024_02/953511111" TargetMode="External" /><Relationship Id="rId89" Type="http://schemas.openxmlformats.org/officeDocument/2006/relationships/hyperlink" Target="https://podminky.urs.cz/item/CS_URS_2024_02/413351111" TargetMode="External" /><Relationship Id="rId90" Type="http://schemas.openxmlformats.org/officeDocument/2006/relationships/hyperlink" Target="https://podminky.urs.cz/item/CS_URS_2024_02/413351112" TargetMode="External" /><Relationship Id="rId91" Type="http://schemas.openxmlformats.org/officeDocument/2006/relationships/hyperlink" Target="https://podminky.urs.cz/item/CS_URS_2024_02/413352111" TargetMode="External" /><Relationship Id="rId92" Type="http://schemas.openxmlformats.org/officeDocument/2006/relationships/hyperlink" Target="https://podminky.urs.cz/item/CS_URS_2024_02/413352112" TargetMode="External" /><Relationship Id="rId93" Type="http://schemas.openxmlformats.org/officeDocument/2006/relationships/hyperlink" Target="https://podminky.urs.cz/item/CS_URS_2024_02/413321414" TargetMode="External" /><Relationship Id="rId94" Type="http://schemas.openxmlformats.org/officeDocument/2006/relationships/hyperlink" Target="https://podminky.urs.cz/item/CS_URS_2024_02/413361821" TargetMode="External" /><Relationship Id="rId95" Type="http://schemas.openxmlformats.org/officeDocument/2006/relationships/hyperlink" Target="https://podminky.urs.cz/item/CS_URS_2024_02/431124111" TargetMode="External" /><Relationship Id="rId96" Type="http://schemas.openxmlformats.org/officeDocument/2006/relationships/hyperlink" Target="https://podminky.urs.cz/item/CS_URS_2024_02/435124311" TargetMode="External" /><Relationship Id="rId97" Type="http://schemas.openxmlformats.org/officeDocument/2006/relationships/hyperlink" Target="https://podminky.urs.cz/item/CS_URS_2024_02/953611141" TargetMode="External" /><Relationship Id="rId98" Type="http://schemas.openxmlformats.org/officeDocument/2006/relationships/hyperlink" Target="https://podminky.urs.cz/item/CS_URS_2024_02/953611151" TargetMode="External" /><Relationship Id="rId99" Type="http://schemas.openxmlformats.org/officeDocument/2006/relationships/hyperlink" Target="https://podminky.urs.cz/item/CS_URS_2024_02/953611211" TargetMode="External" /><Relationship Id="rId100" Type="http://schemas.openxmlformats.org/officeDocument/2006/relationships/hyperlink" Target="https://podminky.urs.cz/item/CS_URS_2024_02/629991012" TargetMode="External" /><Relationship Id="rId101" Type="http://schemas.openxmlformats.org/officeDocument/2006/relationships/hyperlink" Target="https://podminky.urs.cz/item/CS_URS_2024_02/622143004" TargetMode="External" /><Relationship Id="rId102" Type="http://schemas.openxmlformats.org/officeDocument/2006/relationships/hyperlink" Target="https://podminky.urs.cz/item/CS_URS_2024_02/622143005" TargetMode="External" /><Relationship Id="rId103" Type="http://schemas.openxmlformats.org/officeDocument/2006/relationships/hyperlink" Target="https://podminky.urs.cz/item/CS_URS_2024_02/612142001" TargetMode="External" /><Relationship Id="rId104" Type="http://schemas.openxmlformats.org/officeDocument/2006/relationships/hyperlink" Target="https://podminky.urs.cz/item/CS_URS_2024_02/632450121" TargetMode="External" /><Relationship Id="rId105" Type="http://schemas.openxmlformats.org/officeDocument/2006/relationships/hyperlink" Target="https://podminky.urs.cz/item/CS_URS_2024_02/612331321" TargetMode="External" /><Relationship Id="rId106" Type="http://schemas.openxmlformats.org/officeDocument/2006/relationships/hyperlink" Target="https://podminky.urs.cz/item/CS_URS_2024_02/611341325" TargetMode="External" /><Relationship Id="rId107" Type="http://schemas.openxmlformats.org/officeDocument/2006/relationships/hyperlink" Target="https://podminky.urs.cz/item/CS_URS_2024_02/612341321" TargetMode="External" /><Relationship Id="rId108" Type="http://schemas.openxmlformats.org/officeDocument/2006/relationships/hyperlink" Target="https://podminky.urs.cz/item/CS_URS_2024_02/629991011" TargetMode="External" /><Relationship Id="rId109" Type="http://schemas.openxmlformats.org/officeDocument/2006/relationships/hyperlink" Target="https://podminky.urs.cz/item/CS_URS_2024_02/629991012" TargetMode="External" /><Relationship Id="rId110" Type="http://schemas.openxmlformats.org/officeDocument/2006/relationships/hyperlink" Target="https://podminky.urs.cz/item/CS_URS_2024_02/622143004" TargetMode="External" /><Relationship Id="rId111" Type="http://schemas.openxmlformats.org/officeDocument/2006/relationships/hyperlink" Target="https://podminky.urs.cz/item/CS_URS_2024_02/622252002" TargetMode="External" /><Relationship Id="rId112" Type="http://schemas.openxmlformats.org/officeDocument/2006/relationships/hyperlink" Target="https://podminky.urs.cz/item/CS_URS_2024_02/621211001" TargetMode="External" /><Relationship Id="rId113" Type="http://schemas.openxmlformats.org/officeDocument/2006/relationships/hyperlink" Target="https://podminky.urs.cz/item/CS_URS_2024_02/622211041" TargetMode="External" /><Relationship Id="rId114" Type="http://schemas.openxmlformats.org/officeDocument/2006/relationships/hyperlink" Target="https://podminky.urs.cz/item/CS_URS_2024_02/622251101" TargetMode="External" /><Relationship Id="rId115" Type="http://schemas.openxmlformats.org/officeDocument/2006/relationships/hyperlink" Target="https://podminky.urs.cz/item/CS_URS_2024_02/622251221" TargetMode="External" /><Relationship Id="rId116" Type="http://schemas.openxmlformats.org/officeDocument/2006/relationships/hyperlink" Target="https://podminky.urs.cz/item/CS_URS_2024_02/622251209" TargetMode="External" /><Relationship Id="rId117" Type="http://schemas.openxmlformats.org/officeDocument/2006/relationships/hyperlink" Target="https://podminky.urs.cz/item/CS_URS_2024_02/622212001" TargetMode="External" /><Relationship Id="rId118" Type="http://schemas.openxmlformats.org/officeDocument/2006/relationships/hyperlink" Target="https://podminky.urs.cz/item/CS_URS_2024_02/622212001" TargetMode="External" /><Relationship Id="rId119" Type="http://schemas.openxmlformats.org/officeDocument/2006/relationships/hyperlink" Target="https://podminky.urs.cz/item/CS_URS_2024_02/622251211" TargetMode="External" /><Relationship Id="rId120" Type="http://schemas.openxmlformats.org/officeDocument/2006/relationships/hyperlink" Target="https://podminky.urs.cz/item/CS_URS_2024_02/622142001" TargetMode="External" /><Relationship Id="rId121" Type="http://schemas.openxmlformats.org/officeDocument/2006/relationships/hyperlink" Target="https://podminky.urs.cz/item/CS_URS_2024_02/713131145" TargetMode="External" /><Relationship Id="rId122" Type="http://schemas.openxmlformats.org/officeDocument/2006/relationships/hyperlink" Target="https://podminky.urs.cz/item/CS_URS_2024_02/621151001" TargetMode="External" /><Relationship Id="rId123" Type="http://schemas.openxmlformats.org/officeDocument/2006/relationships/hyperlink" Target="https://podminky.urs.cz/item/CS_URS_2024_02/621531012" TargetMode="External" /><Relationship Id="rId124" Type="http://schemas.openxmlformats.org/officeDocument/2006/relationships/hyperlink" Target="https://podminky.urs.cz/item/CS_URS_2024_02/622151001" TargetMode="External" /><Relationship Id="rId125" Type="http://schemas.openxmlformats.org/officeDocument/2006/relationships/hyperlink" Target="https://podminky.urs.cz/item/CS_URS_2024_02/622531012" TargetMode="External" /><Relationship Id="rId126" Type="http://schemas.openxmlformats.org/officeDocument/2006/relationships/hyperlink" Target="https://podminky.urs.cz/item/CS_URS_2024_02/783809227" TargetMode="External" /><Relationship Id="rId127" Type="http://schemas.openxmlformats.org/officeDocument/2006/relationships/hyperlink" Target="https://podminky.urs.cz/item/CS_URS_2024_02/632481213" TargetMode="External" /><Relationship Id="rId128" Type="http://schemas.openxmlformats.org/officeDocument/2006/relationships/hyperlink" Target="https://podminky.urs.cz/item/CS_URS_2024_02/634112113" TargetMode="External" /><Relationship Id="rId129" Type="http://schemas.openxmlformats.org/officeDocument/2006/relationships/hyperlink" Target="https://podminky.urs.cz/item/CS_URS_2024_02/634113113" TargetMode="External" /><Relationship Id="rId130" Type="http://schemas.openxmlformats.org/officeDocument/2006/relationships/hyperlink" Target="https://podminky.urs.cz/item/CS_URS_2024_02/631351111" TargetMode="External" /><Relationship Id="rId131" Type="http://schemas.openxmlformats.org/officeDocument/2006/relationships/hyperlink" Target="https://podminky.urs.cz/item/CS_URS_2024_02/631351112" TargetMode="External" /><Relationship Id="rId132" Type="http://schemas.openxmlformats.org/officeDocument/2006/relationships/hyperlink" Target="https://podminky.urs.cz/item/CS_URS_2024_02/635111311" TargetMode="External" /><Relationship Id="rId133" Type="http://schemas.openxmlformats.org/officeDocument/2006/relationships/hyperlink" Target="https://podminky.urs.cz/item/CS_URS_2024_02/631311115" TargetMode="External" /><Relationship Id="rId134" Type="http://schemas.openxmlformats.org/officeDocument/2006/relationships/hyperlink" Target="https://podminky.urs.cz/item/CS_URS_2024_02/631319011" TargetMode="External" /><Relationship Id="rId135" Type="http://schemas.openxmlformats.org/officeDocument/2006/relationships/hyperlink" Target="https://podminky.urs.cz/item/CS_URS_2024_02/631319204" TargetMode="External" /><Relationship Id="rId136" Type="http://schemas.openxmlformats.org/officeDocument/2006/relationships/hyperlink" Target="https://podminky.urs.cz/item/CS_URS_2024_02/637121113" TargetMode="External" /><Relationship Id="rId137" Type="http://schemas.openxmlformats.org/officeDocument/2006/relationships/hyperlink" Target="https://podminky.urs.cz/item/CS_URS_2024_02/637311131" TargetMode="External" /><Relationship Id="rId138" Type="http://schemas.openxmlformats.org/officeDocument/2006/relationships/hyperlink" Target="https://podminky.urs.cz/item/CS_URS_2024_02/632481215" TargetMode="External" /><Relationship Id="rId139" Type="http://schemas.openxmlformats.org/officeDocument/2006/relationships/hyperlink" Target="https://podminky.urs.cz/item/CS_URS_2024_02/632451101" TargetMode="External" /><Relationship Id="rId140" Type="http://schemas.openxmlformats.org/officeDocument/2006/relationships/hyperlink" Target="https://podminky.urs.cz/item/CS_URS_2024_02/771121011" TargetMode="External" /><Relationship Id="rId141" Type="http://schemas.openxmlformats.org/officeDocument/2006/relationships/hyperlink" Target="https://podminky.urs.cz/item/CS_URS_2024_02/642942221" TargetMode="External" /><Relationship Id="rId142" Type="http://schemas.openxmlformats.org/officeDocument/2006/relationships/hyperlink" Target="https://podminky.urs.cz/item/CS_URS_2024_02/642942111" TargetMode="External" /><Relationship Id="rId143" Type="http://schemas.openxmlformats.org/officeDocument/2006/relationships/hyperlink" Target="https://podminky.urs.cz/item/CS_URS_2024_02/642946111" TargetMode="External" /><Relationship Id="rId144" Type="http://schemas.openxmlformats.org/officeDocument/2006/relationships/hyperlink" Target="https://podminky.urs.cz/item/CS_URS_2024_02/783314101.1" TargetMode="External" /><Relationship Id="rId145" Type="http://schemas.openxmlformats.org/officeDocument/2006/relationships/hyperlink" Target="https://podminky.urs.cz/item/CS_URS_2024_02/783317101.1" TargetMode="External" /><Relationship Id="rId146" Type="http://schemas.openxmlformats.org/officeDocument/2006/relationships/hyperlink" Target="https://podminky.urs.cz/item/CS_URS_2024_02/751614121R" TargetMode="External" /><Relationship Id="rId147" Type="http://schemas.openxmlformats.org/officeDocument/2006/relationships/hyperlink" Target="https://podminky.urs.cz/item/CS_URS_2024_02/953312122" TargetMode="External" /><Relationship Id="rId148" Type="http://schemas.openxmlformats.org/officeDocument/2006/relationships/hyperlink" Target="https://podminky.urs.cz/item/CS_URS_2024_02/953943211" TargetMode="External" /><Relationship Id="rId149" Type="http://schemas.openxmlformats.org/officeDocument/2006/relationships/hyperlink" Target="https://podminky.urs.cz/item/CS_URS_2024_02/952901111" TargetMode="External" /><Relationship Id="rId150" Type="http://schemas.openxmlformats.org/officeDocument/2006/relationships/hyperlink" Target="https://podminky.urs.cz/item/CS_URS_2024_02/935113111" TargetMode="External" /><Relationship Id="rId151" Type="http://schemas.openxmlformats.org/officeDocument/2006/relationships/hyperlink" Target="https://podminky.urs.cz/item/CS_URS_2024_02/941111111" TargetMode="External" /><Relationship Id="rId152" Type="http://schemas.openxmlformats.org/officeDocument/2006/relationships/hyperlink" Target="https://podminky.urs.cz/item/CS_URS_2024_02/941111211" TargetMode="External" /><Relationship Id="rId153" Type="http://schemas.openxmlformats.org/officeDocument/2006/relationships/hyperlink" Target="https://podminky.urs.cz/item/CS_URS_2024_02/941111811" TargetMode="External" /><Relationship Id="rId154" Type="http://schemas.openxmlformats.org/officeDocument/2006/relationships/hyperlink" Target="https://podminky.urs.cz/item/CS_URS_2024_02/949101111" TargetMode="External" /><Relationship Id="rId155" Type="http://schemas.openxmlformats.org/officeDocument/2006/relationships/hyperlink" Target="https://podminky.urs.cz/item/CS_URS_2024_02/944511111" TargetMode="External" /><Relationship Id="rId156" Type="http://schemas.openxmlformats.org/officeDocument/2006/relationships/hyperlink" Target="https://podminky.urs.cz/item/CS_URS_2024_02/944511211" TargetMode="External" /><Relationship Id="rId157" Type="http://schemas.openxmlformats.org/officeDocument/2006/relationships/hyperlink" Target="https://podminky.urs.cz/item/CS_URS_2024_02/944511811" TargetMode="External" /><Relationship Id="rId158" Type="http://schemas.openxmlformats.org/officeDocument/2006/relationships/hyperlink" Target="https://podminky.urs.cz/item/CS_URS_2024_02/993111111" TargetMode="External" /><Relationship Id="rId159" Type="http://schemas.openxmlformats.org/officeDocument/2006/relationships/hyperlink" Target="https://podminky.urs.cz/item/CS_URS_2024_02/993111119" TargetMode="External" /><Relationship Id="rId160" Type="http://schemas.openxmlformats.org/officeDocument/2006/relationships/hyperlink" Target="https://podminky.urs.cz/item/CS_URS_2024_02/998011002" TargetMode="External" /><Relationship Id="rId161" Type="http://schemas.openxmlformats.org/officeDocument/2006/relationships/hyperlink" Target="https://podminky.urs.cz/item/CS_URS_2024_02/711161212" TargetMode="External" /><Relationship Id="rId162" Type="http://schemas.openxmlformats.org/officeDocument/2006/relationships/hyperlink" Target="https://podminky.urs.cz/item/CS_URS_2024_02/998711102" TargetMode="External" /><Relationship Id="rId163" Type="http://schemas.openxmlformats.org/officeDocument/2006/relationships/hyperlink" Target="https://podminky.urs.cz/item/CS_URS_2024_02/711111001" TargetMode="External" /><Relationship Id="rId164" Type="http://schemas.openxmlformats.org/officeDocument/2006/relationships/hyperlink" Target="https://podminky.urs.cz/item/CS_URS_2024_02/711112001" TargetMode="External" /><Relationship Id="rId165" Type="http://schemas.openxmlformats.org/officeDocument/2006/relationships/hyperlink" Target="https://podminky.urs.cz/item/CS_URS_2024_02/711141559" TargetMode="External" /><Relationship Id="rId166" Type="http://schemas.openxmlformats.org/officeDocument/2006/relationships/hyperlink" Target="https://podminky.urs.cz/item/CS_URS_2024_02/711142559" TargetMode="External" /><Relationship Id="rId167" Type="http://schemas.openxmlformats.org/officeDocument/2006/relationships/hyperlink" Target="https://podminky.urs.cz/item/CS_URS_2024_02/711745567" TargetMode="External" /><Relationship Id="rId168" Type="http://schemas.openxmlformats.org/officeDocument/2006/relationships/hyperlink" Target="https://podminky.urs.cz/item/CS_URS_2024_02/711747067" TargetMode="External" /><Relationship Id="rId169" Type="http://schemas.openxmlformats.org/officeDocument/2006/relationships/hyperlink" Target="https://podminky.urs.cz/item/CS_URS_2024_02/712331111" TargetMode="External" /><Relationship Id="rId170" Type="http://schemas.openxmlformats.org/officeDocument/2006/relationships/hyperlink" Target="https://podminky.urs.cz/item/CS_URS_2024_02/998712102" TargetMode="External" /><Relationship Id="rId171" Type="http://schemas.openxmlformats.org/officeDocument/2006/relationships/hyperlink" Target="https://podminky.urs.cz/item/CS_URS_2024_02/713141336" TargetMode="External" /><Relationship Id="rId172" Type="http://schemas.openxmlformats.org/officeDocument/2006/relationships/hyperlink" Target="https://podminky.urs.cz/item/CS_URS_2024_02/998713102" TargetMode="External" /><Relationship Id="rId173" Type="http://schemas.openxmlformats.org/officeDocument/2006/relationships/hyperlink" Target="https://podminky.urs.cz/item/CS_URS_2024_02/713121111" TargetMode="External" /><Relationship Id="rId174" Type="http://schemas.openxmlformats.org/officeDocument/2006/relationships/hyperlink" Target="https://podminky.urs.cz/item/CS_URS_2024_02/713121111" TargetMode="External" /><Relationship Id="rId175" Type="http://schemas.openxmlformats.org/officeDocument/2006/relationships/hyperlink" Target="https://podminky.urs.cz/item/CS_URS_2024_02/713211181" TargetMode="External" /><Relationship Id="rId176" Type="http://schemas.openxmlformats.org/officeDocument/2006/relationships/hyperlink" Target="https://podminky.urs.cz/item/CS_URS_2024_02/713111124" TargetMode="External" /><Relationship Id="rId177" Type="http://schemas.openxmlformats.org/officeDocument/2006/relationships/hyperlink" Target="https://podminky.urs.cz/item/CS_URS_2024_02/713111121" TargetMode="External" /><Relationship Id="rId178" Type="http://schemas.openxmlformats.org/officeDocument/2006/relationships/hyperlink" Target="https://podminky.urs.cz/item/CS_URS_2024_02/713131243" TargetMode="External" /><Relationship Id="rId179" Type="http://schemas.openxmlformats.org/officeDocument/2006/relationships/hyperlink" Target="https://podminky.urs.cz/item/CS_URS_2024_02/713131151.1" TargetMode="External" /><Relationship Id="rId180" Type="http://schemas.openxmlformats.org/officeDocument/2006/relationships/hyperlink" Target="https://podminky.urs.cz/item/CS_URS_2024_02/761111113" TargetMode="External" /><Relationship Id="rId181" Type="http://schemas.openxmlformats.org/officeDocument/2006/relationships/hyperlink" Target="https://podminky.urs.cz/item/CS_URS_2024_02/761113113" TargetMode="External" /><Relationship Id="rId182" Type="http://schemas.openxmlformats.org/officeDocument/2006/relationships/hyperlink" Target="https://podminky.urs.cz/item/CS_URS_2024_02/998761102" TargetMode="External" /><Relationship Id="rId183" Type="http://schemas.openxmlformats.org/officeDocument/2006/relationships/hyperlink" Target="https://podminky.urs.cz/item/CS_URS_2024_02/762361311" TargetMode="External" /><Relationship Id="rId184" Type="http://schemas.openxmlformats.org/officeDocument/2006/relationships/hyperlink" Target="https://podminky.urs.cz/item/CS_URS_2024_02/998762102" TargetMode="External" /><Relationship Id="rId185" Type="http://schemas.openxmlformats.org/officeDocument/2006/relationships/hyperlink" Target="https://podminky.urs.cz/item/CS_URS_2024_02/762082120" TargetMode="External" /><Relationship Id="rId186" Type="http://schemas.openxmlformats.org/officeDocument/2006/relationships/hyperlink" Target="https://podminky.urs.cz/item/CS_URS_2024_02/762082220" TargetMode="External" /><Relationship Id="rId187" Type="http://schemas.openxmlformats.org/officeDocument/2006/relationships/hyperlink" Target="https://podminky.urs.cz/item/CS_URS_2024_02/762085112" TargetMode="External" /><Relationship Id="rId188" Type="http://schemas.openxmlformats.org/officeDocument/2006/relationships/hyperlink" Target="https://podminky.urs.cz/item/CS_URS_2024_02/762332131" TargetMode="External" /><Relationship Id="rId189" Type="http://schemas.openxmlformats.org/officeDocument/2006/relationships/hyperlink" Target="https://podminky.urs.cz/item/CS_URS_2024_02/762332132" TargetMode="External" /><Relationship Id="rId190" Type="http://schemas.openxmlformats.org/officeDocument/2006/relationships/hyperlink" Target="https://podminky.urs.cz/item/CS_URS_2024_02/762395000" TargetMode="External" /><Relationship Id="rId191" Type="http://schemas.openxmlformats.org/officeDocument/2006/relationships/hyperlink" Target="https://podminky.urs.cz/item/CS_URS_2024_02/762083111" TargetMode="External" /><Relationship Id="rId192" Type="http://schemas.openxmlformats.org/officeDocument/2006/relationships/hyperlink" Target="https://podminky.urs.cz/item/CS_URS_2024_02/953961113" TargetMode="External" /><Relationship Id="rId193" Type="http://schemas.openxmlformats.org/officeDocument/2006/relationships/hyperlink" Target="https://podminky.urs.cz/item/CS_URS_2024_02/762341275" TargetMode="External" /><Relationship Id="rId194" Type="http://schemas.openxmlformats.org/officeDocument/2006/relationships/hyperlink" Target="https://podminky.urs.cz/item/CS_URS_2024_02/762431024" TargetMode="External" /><Relationship Id="rId195" Type="http://schemas.openxmlformats.org/officeDocument/2006/relationships/hyperlink" Target="https://podminky.urs.cz/item/CS_URS_2024_02/762342511" TargetMode="External" /><Relationship Id="rId196" Type="http://schemas.openxmlformats.org/officeDocument/2006/relationships/hyperlink" Target="https://podminky.urs.cz/item/CS_URS_2024_02/762395000" TargetMode="External" /><Relationship Id="rId197" Type="http://schemas.openxmlformats.org/officeDocument/2006/relationships/hyperlink" Target="https://podminky.urs.cz/item/CS_URS_2024_02/763164716" TargetMode="External" /><Relationship Id="rId198" Type="http://schemas.openxmlformats.org/officeDocument/2006/relationships/hyperlink" Target="https://podminky.urs.cz/item/CS_URS_2024_02/998763302" TargetMode="External" /><Relationship Id="rId199" Type="http://schemas.openxmlformats.org/officeDocument/2006/relationships/hyperlink" Target="https://podminky.urs.cz/item/CS_URS_2024_02/763161510" TargetMode="External" /><Relationship Id="rId200" Type="http://schemas.openxmlformats.org/officeDocument/2006/relationships/hyperlink" Target="https://podminky.urs.cz/item/CS_URS_2024_02/763161529" TargetMode="External" /><Relationship Id="rId201" Type="http://schemas.openxmlformats.org/officeDocument/2006/relationships/hyperlink" Target="https://podminky.urs.cz/item/CS_URS_2024_02/763131411" TargetMode="External" /><Relationship Id="rId202" Type="http://schemas.openxmlformats.org/officeDocument/2006/relationships/hyperlink" Target="https://podminky.urs.cz/item/CS_URS_2024_02/763131451" TargetMode="External" /><Relationship Id="rId203" Type="http://schemas.openxmlformats.org/officeDocument/2006/relationships/hyperlink" Target="https://podminky.urs.cz/item/CS_URS_2024_02/763131714" TargetMode="External" /><Relationship Id="rId204" Type="http://schemas.openxmlformats.org/officeDocument/2006/relationships/hyperlink" Target="https://podminky.urs.cz/item/CS_URS_2024_02/763131721" TargetMode="External" /><Relationship Id="rId205" Type="http://schemas.openxmlformats.org/officeDocument/2006/relationships/hyperlink" Target="https://podminky.urs.cz/item/CS_URS_2024_02/763131761" TargetMode="External" /><Relationship Id="rId206" Type="http://schemas.openxmlformats.org/officeDocument/2006/relationships/hyperlink" Target="https://podminky.urs.cz/item/CS_URS_2024_02/763182411" TargetMode="External" /><Relationship Id="rId207" Type="http://schemas.openxmlformats.org/officeDocument/2006/relationships/hyperlink" Target="https://podminky.urs.cz/item/CS_URS_2024_02/763131751" TargetMode="External" /><Relationship Id="rId208" Type="http://schemas.openxmlformats.org/officeDocument/2006/relationships/hyperlink" Target="https://podminky.urs.cz/item/CS_URS_2024_02/998764102" TargetMode="External" /><Relationship Id="rId209" Type="http://schemas.openxmlformats.org/officeDocument/2006/relationships/hyperlink" Target="https://podminky.urs.cz/item/CS_URS_2024_02/764111671" TargetMode="External" /><Relationship Id="rId210" Type="http://schemas.openxmlformats.org/officeDocument/2006/relationships/hyperlink" Target="https://podminky.urs.cz/item/CS_URS_2024_02/764111643" TargetMode="External" /><Relationship Id="rId211" Type="http://schemas.openxmlformats.org/officeDocument/2006/relationships/hyperlink" Target="https://podminky.urs.cz/item/CS_URS_2024_02/764111641" TargetMode="External" /><Relationship Id="rId212" Type="http://schemas.openxmlformats.org/officeDocument/2006/relationships/hyperlink" Target="https://podminky.urs.cz/item/CS_URS_2024_02/764211616" TargetMode="External" /><Relationship Id="rId213" Type="http://schemas.openxmlformats.org/officeDocument/2006/relationships/hyperlink" Target="https://podminky.urs.cz/item/CS_URS_2024_02/764212634" TargetMode="External" /><Relationship Id="rId214" Type="http://schemas.openxmlformats.org/officeDocument/2006/relationships/hyperlink" Target="https://podminky.urs.cz/item/CS_URS_2024_02/764212663" TargetMode="External" /><Relationship Id="rId215" Type="http://schemas.openxmlformats.org/officeDocument/2006/relationships/hyperlink" Target="https://podminky.urs.cz/item/CS_URS_2024_02/764212606" TargetMode="External" /><Relationship Id="rId216" Type="http://schemas.openxmlformats.org/officeDocument/2006/relationships/hyperlink" Target="https://podminky.urs.cz/item/CS_URS_2024_02/764002414" TargetMode="External" /><Relationship Id="rId217" Type="http://schemas.openxmlformats.org/officeDocument/2006/relationships/hyperlink" Target="https://podminky.urs.cz/item/CS_URS_2024_02/764315403" TargetMode="External" /><Relationship Id="rId218" Type="http://schemas.openxmlformats.org/officeDocument/2006/relationships/hyperlink" Target="https://podminky.urs.cz/item/CS_URS_2024_02/764212432" TargetMode="External" /><Relationship Id="rId219" Type="http://schemas.openxmlformats.org/officeDocument/2006/relationships/hyperlink" Target="https://podminky.urs.cz/item/CS_URS_2024_02/764217606" TargetMode="External" /><Relationship Id="rId220" Type="http://schemas.openxmlformats.org/officeDocument/2006/relationships/hyperlink" Target="https://podminky.urs.cz/item/CS_URS_2024_02/764216644" TargetMode="External" /><Relationship Id="rId221" Type="http://schemas.openxmlformats.org/officeDocument/2006/relationships/hyperlink" Target="https://podminky.urs.cz/item/CS_URS_2024_02/764216665" TargetMode="External" /><Relationship Id="rId222" Type="http://schemas.openxmlformats.org/officeDocument/2006/relationships/hyperlink" Target="https://podminky.urs.cz/item/CS_URS_2024_02/764218605" TargetMode="External" /><Relationship Id="rId223" Type="http://schemas.openxmlformats.org/officeDocument/2006/relationships/hyperlink" Target="https://podminky.urs.cz/item/CS_URS_2024_02/764218645" TargetMode="External" /><Relationship Id="rId224" Type="http://schemas.openxmlformats.org/officeDocument/2006/relationships/hyperlink" Target="https://podminky.urs.cz/item/CS_URS_2024_02/764511602" TargetMode="External" /><Relationship Id="rId225" Type="http://schemas.openxmlformats.org/officeDocument/2006/relationships/hyperlink" Target="https://podminky.urs.cz/item/CS_URS_2024_02/764511642" TargetMode="External" /><Relationship Id="rId226" Type="http://schemas.openxmlformats.org/officeDocument/2006/relationships/hyperlink" Target="https://podminky.urs.cz/item/CS_URS_2024_02/764518622" TargetMode="External" /><Relationship Id="rId227" Type="http://schemas.openxmlformats.org/officeDocument/2006/relationships/hyperlink" Target="https://podminky.urs.cz/item/CS_URS_2024_02/998765102" TargetMode="External" /><Relationship Id="rId228" Type="http://schemas.openxmlformats.org/officeDocument/2006/relationships/hyperlink" Target="https://podminky.urs.cz/item/CS_URS_2024_02/764212662" TargetMode="External" /><Relationship Id="rId229" Type="http://schemas.openxmlformats.org/officeDocument/2006/relationships/hyperlink" Target="https://podminky.urs.cz/item/CS_URS_2024_02/765191023" TargetMode="External" /><Relationship Id="rId230" Type="http://schemas.openxmlformats.org/officeDocument/2006/relationships/hyperlink" Target="https://podminky.urs.cz/item/CS_URS_2024_02/765191001" TargetMode="External" /><Relationship Id="rId231" Type="http://schemas.openxmlformats.org/officeDocument/2006/relationships/hyperlink" Target="https://podminky.urs.cz/item/CS_URS_2024_02/765191051" TargetMode="External" /><Relationship Id="rId232" Type="http://schemas.openxmlformats.org/officeDocument/2006/relationships/hyperlink" Target="https://podminky.urs.cz/item/CS_URS_2024_02/765191071" TargetMode="External" /><Relationship Id="rId233" Type="http://schemas.openxmlformats.org/officeDocument/2006/relationships/hyperlink" Target="https://podminky.urs.cz/item/CS_URS_2024_02/998766102" TargetMode="External" /><Relationship Id="rId234" Type="http://schemas.openxmlformats.org/officeDocument/2006/relationships/hyperlink" Target="https://podminky.urs.cz/item/CS_URS_2024_02/766671005" TargetMode="External" /><Relationship Id="rId235" Type="http://schemas.openxmlformats.org/officeDocument/2006/relationships/hyperlink" Target="https://podminky.urs.cz/item/CS_URS_2024_02/766660001" TargetMode="External" /><Relationship Id="rId236" Type="http://schemas.openxmlformats.org/officeDocument/2006/relationships/hyperlink" Target="https://podminky.urs.cz/item/CS_URS_2024_02/766660022" TargetMode="External" /><Relationship Id="rId237" Type="http://schemas.openxmlformats.org/officeDocument/2006/relationships/hyperlink" Target="https://podminky.urs.cz/item/CS_URS_2024_02/766660002" TargetMode="External" /><Relationship Id="rId238" Type="http://schemas.openxmlformats.org/officeDocument/2006/relationships/hyperlink" Target="https://podminky.urs.cz/item/CS_URS_2024_02/766660031" TargetMode="External" /><Relationship Id="rId239" Type="http://schemas.openxmlformats.org/officeDocument/2006/relationships/hyperlink" Target="https://podminky.urs.cz/item/CS_URS_2024_02/766660311" TargetMode="External" /><Relationship Id="rId240" Type="http://schemas.openxmlformats.org/officeDocument/2006/relationships/hyperlink" Target="https://podminky.urs.cz/item/CS_URS_2024_02/766660717" TargetMode="External" /><Relationship Id="rId241" Type="http://schemas.openxmlformats.org/officeDocument/2006/relationships/hyperlink" Target="https://podminky.urs.cz/item/CS_URS_2024_02/766660726" TargetMode="External" /><Relationship Id="rId242" Type="http://schemas.openxmlformats.org/officeDocument/2006/relationships/hyperlink" Target="https://podminky.urs.cz/item/CS_URS_2024_02/766660731" TargetMode="External" /><Relationship Id="rId243" Type="http://schemas.openxmlformats.org/officeDocument/2006/relationships/hyperlink" Target="https://podminky.urs.cz/item/CS_URS_2024_02/766660728" TargetMode="External" /><Relationship Id="rId244" Type="http://schemas.openxmlformats.org/officeDocument/2006/relationships/hyperlink" Target="https://podminky.urs.cz/item/CS_URS_2024_02/766660733" TargetMode="External" /><Relationship Id="rId245" Type="http://schemas.openxmlformats.org/officeDocument/2006/relationships/hyperlink" Target="https://podminky.urs.cz/item/CS_URS_2024_02/766660729" TargetMode="External" /><Relationship Id="rId246" Type="http://schemas.openxmlformats.org/officeDocument/2006/relationships/hyperlink" Target="https://podminky.urs.cz/item/CS_URS_2024_02/766660734" TargetMode="External" /><Relationship Id="rId247" Type="http://schemas.openxmlformats.org/officeDocument/2006/relationships/hyperlink" Target="https://podminky.urs.cz/item/CS_URS_2024_02/766682111" TargetMode="External" /><Relationship Id="rId248" Type="http://schemas.openxmlformats.org/officeDocument/2006/relationships/hyperlink" Target="https://podminky.urs.cz/item/CS_URS_2024_02/767640114" TargetMode="External" /><Relationship Id="rId249" Type="http://schemas.openxmlformats.org/officeDocument/2006/relationships/hyperlink" Target="https://podminky.urs.cz/item/CS_URS_2024_02/766660431" TargetMode="External" /><Relationship Id="rId250" Type="http://schemas.openxmlformats.org/officeDocument/2006/relationships/hyperlink" Target="https://podminky.urs.cz/item/CS_URS_2024_02/766695212" TargetMode="External" /><Relationship Id="rId251" Type="http://schemas.openxmlformats.org/officeDocument/2006/relationships/hyperlink" Target="https://podminky.urs.cz/item/CS_URS_2024_02/767163121" TargetMode="External" /><Relationship Id="rId252" Type="http://schemas.openxmlformats.org/officeDocument/2006/relationships/hyperlink" Target="https://podminky.urs.cz/item/CS_URS_2024_02/767165111" TargetMode="External" /><Relationship Id="rId253" Type="http://schemas.openxmlformats.org/officeDocument/2006/relationships/hyperlink" Target="https://podminky.urs.cz/item/CS_URS_2024_02/767531121" TargetMode="External" /><Relationship Id="rId254" Type="http://schemas.openxmlformats.org/officeDocument/2006/relationships/hyperlink" Target="https://podminky.urs.cz/item/CS_URS_2024_02/767531215" TargetMode="External" /><Relationship Id="rId255" Type="http://schemas.openxmlformats.org/officeDocument/2006/relationships/hyperlink" Target="https://podminky.urs.cz/item/CS_URS_2024_02/998767102" TargetMode="External" /><Relationship Id="rId256" Type="http://schemas.openxmlformats.org/officeDocument/2006/relationships/hyperlink" Target="https://podminky.urs.cz/item/CS_URS_2024_02/767620352" TargetMode="External" /><Relationship Id="rId257" Type="http://schemas.openxmlformats.org/officeDocument/2006/relationships/hyperlink" Target="https://podminky.urs.cz/item/CS_URS_2024_02/767620353" TargetMode="External" /><Relationship Id="rId258" Type="http://schemas.openxmlformats.org/officeDocument/2006/relationships/hyperlink" Target="https://podminky.urs.cz/item/CS_URS_2024_02/767620354" TargetMode="External" /><Relationship Id="rId259" Type="http://schemas.openxmlformats.org/officeDocument/2006/relationships/hyperlink" Target="https://podminky.urs.cz/item/CS_URS_2024_02/767627306" TargetMode="External" /><Relationship Id="rId260" Type="http://schemas.openxmlformats.org/officeDocument/2006/relationships/hyperlink" Target="https://podminky.urs.cz/item/CS_URS_2024_02/767627307" TargetMode="External" /><Relationship Id="rId261" Type="http://schemas.openxmlformats.org/officeDocument/2006/relationships/hyperlink" Target="https://podminky.urs.cz/item/CS_URS_2024_02/767640111" TargetMode="External" /><Relationship Id="rId262" Type="http://schemas.openxmlformats.org/officeDocument/2006/relationships/hyperlink" Target="https://podminky.urs.cz/item/CS_URS_2024_02/767620325" TargetMode="External" /><Relationship Id="rId263" Type="http://schemas.openxmlformats.org/officeDocument/2006/relationships/hyperlink" Target="https://podminky.urs.cz/item/CS_URS_2024_02/767640113" TargetMode="External" /><Relationship Id="rId264" Type="http://schemas.openxmlformats.org/officeDocument/2006/relationships/hyperlink" Target="https://podminky.urs.cz/item/CS_URS_2024_02/767640222" TargetMode="External" /><Relationship Id="rId265" Type="http://schemas.openxmlformats.org/officeDocument/2006/relationships/hyperlink" Target="https://podminky.urs.cz/item/CS_URS_2024_02/767640221" TargetMode="External" /><Relationship Id="rId266" Type="http://schemas.openxmlformats.org/officeDocument/2006/relationships/hyperlink" Target="https://podminky.urs.cz/item/CS_URS_2024_02/953961113" TargetMode="External" /><Relationship Id="rId267" Type="http://schemas.openxmlformats.org/officeDocument/2006/relationships/hyperlink" Target="https://podminky.urs.cz/item/CS_URS_2024_02/771111011" TargetMode="External" /><Relationship Id="rId268" Type="http://schemas.openxmlformats.org/officeDocument/2006/relationships/hyperlink" Target="https://podminky.urs.cz/item/CS_URS_2024_02/771121011" TargetMode="External" /><Relationship Id="rId269" Type="http://schemas.openxmlformats.org/officeDocument/2006/relationships/hyperlink" Target="https://podminky.urs.cz/item/CS_URS_2024_02/771574412" TargetMode="External" /><Relationship Id="rId270" Type="http://schemas.openxmlformats.org/officeDocument/2006/relationships/hyperlink" Target="https://podminky.urs.cz/item/CS_URS_2024_02/771161021" TargetMode="External" /><Relationship Id="rId271" Type="http://schemas.openxmlformats.org/officeDocument/2006/relationships/hyperlink" Target="https://podminky.urs.cz/item/CS_URS_2024_02/771474111" TargetMode="External" /><Relationship Id="rId272" Type="http://schemas.openxmlformats.org/officeDocument/2006/relationships/hyperlink" Target="https://podminky.urs.cz/item/CS_URS_2024_02/771591115" TargetMode="External" /><Relationship Id="rId273" Type="http://schemas.openxmlformats.org/officeDocument/2006/relationships/hyperlink" Target="https://podminky.urs.cz/item/CS_URS_2024_02/771591117" TargetMode="External" /><Relationship Id="rId274" Type="http://schemas.openxmlformats.org/officeDocument/2006/relationships/hyperlink" Target="https://podminky.urs.cz/item/CS_URS_2024_02/771591184" TargetMode="External" /><Relationship Id="rId275" Type="http://schemas.openxmlformats.org/officeDocument/2006/relationships/hyperlink" Target="https://podminky.urs.cz/item/CS_URS_2024_02/998771102" TargetMode="External" /><Relationship Id="rId276" Type="http://schemas.openxmlformats.org/officeDocument/2006/relationships/hyperlink" Target="https://podminky.urs.cz/item/CS_URS_2024_02/771591207" TargetMode="External" /><Relationship Id="rId277" Type="http://schemas.openxmlformats.org/officeDocument/2006/relationships/hyperlink" Target="https://podminky.urs.cz/item/CS_URS_2024_02/771591237" TargetMode="External" /><Relationship Id="rId278" Type="http://schemas.openxmlformats.org/officeDocument/2006/relationships/hyperlink" Target="https://podminky.urs.cz/item/CS_URS_2024_02/771111012" TargetMode="External" /><Relationship Id="rId279" Type="http://schemas.openxmlformats.org/officeDocument/2006/relationships/hyperlink" Target="https://podminky.urs.cz/item/CS_URS_2024_02/771121015" TargetMode="External" /><Relationship Id="rId280" Type="http://schemas.openxmlformats.org/officeDocument/2006/relationships/hyperlink" Target="https://podminky.urs.cz/item/CS_URS_2024_02/771161022" TargetMode="External" /><Relationship Id="rId281" Type="http://schemas.openxmlformats.org/officeDocument/2006/relationships/hyperlink" Target="https://podminky.urs.cz/item/CS_URS_2024_02/771274113" TargetMode="External" /><Relationship Id="rId282" Type="http://schemas.openxmlformats.org/officeDocument/2006/relationships/hyperlink" Target="https://podminky.urs.cz/item/CS_URS_2024_02/771274121" TargetMode="External" /><Relationship Id="rId283" Type="http://schemas.openxmlformats.org/officeDocument/2006/relationships/hyperlink" Target="https://podminky.urs.cz/item/CS_URS_2024_02/771474131" TargetMode="External" /><Relationship Id="rId284" Type="http://schemas.openxmlformats.org/officeDocument/2006/relationships/hyperlink" Target="https://podminky.urs.cz/item/CS_URS_2024_02/771591115" TargetMode="External" /><Relationship Id="rId285" Type="http://schemas.openxmlformats.org/officeDocument/2006/relationships/hyperlink" Target="https://podminky.urs.cz/item/CS_URS_2024_02/771591117" TargetMode="External" /><Relationship Id="rId286" Type="http://schemas.openxmlformats.org/officeDocument/2006/relationships/hyperlink" Target="https://podminky.urs.cz/item/CS_URS_2024_02/776111112" TargetMode="External" /><Relationship Id="rId287" Type="http://schemas.openxmlformats.org/officeDocument/2006/relationships/hyperlink" Target="https://podminky.urs.cz/item/CS_URS_2024_02/776111311" TargetMode="External" /><Relationship Id="rId288" Type="http://schemas.openxmlformats.org/officeDocument/2006/relationships/hyperlink" Target="https://podminky.urs.cz/item/CS_URS_2024_02/776121112" TargetMode="External" /><Relationship Id="rId289" Type="http://schemas.openxmlformats.org/officeDocument/2006/relationships/hyperlink" Target="https://podminky.urs.cz/item/CS_URS_2024_02/776231111" TargetMode="External" /><Relationship Id="rId290" Type="http://schemas.openxmlformats.org/officeDocument/2006/relationships/hyperlink" Target="https://podminky.urs.cz/item/CS_URS_2024_02/775413401" TargetMode="External" /><Relationship Id="rId291" Type="http://schemas.openxmlformats.org/officeDocument/2006/relationships/hyperlink" Target="https://podminky.urs.cz/item/CS_URS_2024_02/998776102" TargetMode="External" /><Relationship Id="rId292" Type="http://schemas.openxmlformats.org/officeDocument/2006/relationships/hyperlink" Target="https://podminky.urs.cz/item/CS_URS_2024_02/781121011" TargetMode="External" /><Relationship Id="rId293" Type="http://schemas.openxmlformats.org/officeDocument/2006/relationships/hyperlink" Target="https://podminky.urs.cz/item/CS_URS_2024_02/781474162" TargetMode="External" /><Relationship Id="rId294" Type="http://schemas.openxmlformats.org/officeDocument/2006/relationships/hyperlink" Target="https://podminky.urs.cz/item/CS_URS_2024_02/781474164" TargetMode="External" /><Relationship Id="rId295" Type="http://schemas.openxmlformats.org/officeDocument/2006/relationships/hyperlink" Target="https://podminky.urs.cz/item/CS_URS_2024_02/781161022" TargetMode="External" /><Relationship Id="rId296" Type="http://schemas.openxmlformats.org/officeDocument/2006/relationships/hyperlink" Target="https://podminky.urs.cz/item/CS_URS_2024_02/781495115" TargetMode="External" /><Relationship Id="rId297" Type="http://schemas.openxmlformats.org/officeDocument/2006/relationships/hyperlink" Target="https://podminky.urs.cz/item/CS_URS_2024_02/781495142" TargetMode="External" /><Relationship Id="rId298" Type="http://schemas.openxmlformats.org/officeDocument/2006/relationships/hyperlink" Target="https://podminky.urs.cz/item/CS_URS_2024_02/781495143" TargetMode="External" /><Relationship Id="rId299" Type="http://schemas.openxmlformats.org/officeDocument/2006/relationships/hyperlink" Target="https://podminky.urs.cz/item/CS_URS_2024_02/781571111" TargetMode="External" /><Relationship Id="rId300" Type="http://schemas.openxmlformats.org/officeDocument/2006/relationships/hyperlink" Target="https://podminky.urs.cz/item/CS_URS_2024_02/998781102" TargetMode="External" /><Relationship Id="rId301" Type="http://schemas.openxmlformats.org/officeDocument/2006/relationships/hyperlink" Target="https://podminky.urs.cz/item/CS_URS_2024_02/781131207" TargetMode="External" /><Relationship Id="rId302" Type="http://schemas.openxmlformats.org/officeDocument/2006/relationships/hyperlink" Target="https://podminky.urs.cz/item/CS_URS_2024_02/771591237" TargetMode="External" /><Relationship Id="rId303" Type="http://schemas.openxmlformats.org/officeDocument/2006/relationships/hyperlink" Target="https://podminky.urs.cz/item/CS_URS_2024_02/782132211" TargetMode="External" /><Relationship Id="rId304" Type="http://schemas.openxmlformats.org/officeDocument/2006/relationships/hyperlink" Target="https://podminky.urs.cz/item/CS_URS_2024_02/782191111" TargetMode="External" /><Relationship Id="rId305" Type="http://schemas.openxmlformats.org/officeDocument/2006/relationships/hyperlink" Target="https://podminky.urs.cz/item/CS_URS_2024_02/998782102" TargetMode="External" /><Relationship Id="rId306" Type="http://schemas.openxmlformats.org/officeDocument/2006/relationships/hyperlink" Target="https://podminky.urs.cz/item/CS_URS_2024_02/784111001" TargetMode="External" /><Relationship Id="rId307" Type="http://schemas.openxmlformats.org/officeDocument/2006/relationships/hyperlink" Target="https://podminky.urs.cz/item/CS_URS_2024_02/784181101" TargetMode="External" /><Relationship Id="rId308" Type="http://schemas.openxmlformats.org/officeDocument/2006/relationships/hyperlink" Target="https://podminky.urs.cz/item/CS_URS_2024_02/784211101" TargetMode="External" /><Relationship Id="rId309" Type="http://schemas.openxmlformats.org/officeDocument/2006/relationships/hyperlink" Target="https://podminky.urs.cz/item/CS_URS_2024_02/784161001" TargetMode="External" /><Relationship Id="rId310" Type="http://schemas.openxmlformats.org/officeDocument/2006/relationships/hyperlink" Target="https://podminky.urs.cz/item/CS_URS_2024_02/784171001" TargetMode="External" /><Relationship Id="rId311" Type="http://schemas.openxmlformats.org/officeDocument/2006/relationships/hyperlink" Target="https://podminky.urs.cz/item/CS_URS_2024_02/784171101" TargetMode="External" /><Relationship Id="rId312" Type="http://schemas.openxmlformats.org/officeDocument/2006/relationships/hyperlink" Target="https://podminky.urs.cz/item/CS_URS_2024_02/784171121" TargetMode="External" /><Relationship Id="rId313" Type="http://schemas.openxmlformats.org/officeDocument/2006/relationships/hyperlink" Target="https://podminky.urs.cz/item/CS_URS_2024_02/786623021" TargetMode="External" /><Relationship Id="rId314" Type="http://schemas.openxmlformats.org/officeDocument/2006/relationships/hyperlink" Target="https://podminky.urs.cz/item/CS_URS_2024_02/786623023" TargetMode="External" /><Relationship Id="rId315" Type="http://schemas.openxmlformats.org/officeDocument/2006/relationships/hyperlink" Target="https://podminky.urs.cz/item/CS_URS_2024_02/786623039" TargetMode="External" /><Relationship Id="rId316" Type="http://schemas.openxmlformats.org/officeDocument/2006/relationships/hyperlink" Target="https://podminky.urs.cz/item/CS_URS_2024_02/786623041" TargetMode="External" /><Relationship Id="rId317" Type="http://schemas.openxmlformats.org/officeDocument/2006/relationships/hyperlink" Target="https://podminky.urs.cz/item/CS_URS_2024_02/786623043" TargetMode="External" /><Relationship Id="rId318" Type="http://schemas.openxmlformats.org/officeDocument/2006/relationships/hyperlink" Target="https://podminky.urs.cz/item/CS_URS_2024_02/786623051" TargetMode="External" /><Relationship Id="rId319" Type="http://schemas.openxmlformats.org/officeDocument/2006/relationships/hyperlink" Target="https://podminky.urs.cz/item/CS_URS_2024_02/998786102" TargetMode="External" /><Relationship Id="rId320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13411121" TargetMode="External" /><Relationship Id="rId2" Type="http://schemas.openxmlformats.org/officeDocument/2006/relationships/hyperlink" Target="https://podminky.urs.cz/item/CS_URS_2024_02/713463131" TargetMode="External" /><Relationship Id="rId3" Type="http://schemas.openxmlformats.org/officeDocument/2006/relationships/hyperlink" Target="https://podminky.urs.cz/item/CS_URS_2024_02/731244493" TargetMode="External" /><Relationship Id="rId4" Type="http://schemas.openxmlformats.org/officeDocument/2006/relationships/hyperlink" Target="https://podminky.urs.cz/item/CS_URS_2024_02/998731101" TargetMode="External" /><Relationship Id="rId5" Type="http://schemas.openxmlformats.org/officeDocument/2006/relationships/hyperlink" Target="https://podminky.urs.cz/item/CS_URS_2024_02/998731193" TargetMode="External" /><Relationship Id="rId6" Type="http://schemas.openxmlformats.org/officeDocument/2006/relationships/hyperlink" Target="https://podminky.urs.cz/item/CS_URS_2024_02/732199100" TargetMode="External" /><Relationship Id="rId7" Type="http://schemas.openxmlformats.org/officeDocument/2006/relationships/hyperlink" Target="https://podminky.urs.cz/item/CS_URS_2024_02/732211123" TargetMode="External" /><Relationship Id="rId8" Type="http://schemas.openxmlformats.org/officeDocument/2006/relationships/hyperlink" Target="https://podminky.urs.cz/item/CS_URS_2024_02/732331617" TargetMode="External" /><Relationship Id="rId9" Type="http://schemas.openxmlformats.org/officeDocument/2006/relationships/hyperlink" Target="https://podminky.urs.cz/item/CS_URS_2024_02/998732111" TargetMode="External" /><Relationship Id="rId10" Type="http://schemas.openxmlformats.org/officeDocument/2006/relationships/hyperlink" Target="https://podminky.urs.cz/item/CS_URS_2024_02/998732193" TargetMode="External" /><Relationship Id="rId11" Type="http://schemas.openxmlformats.org/officeDocument/2006/relationships/hyperlink" Target="https://podminky.urs.cz/item/CS_URS_2024_02/733222104" TargetMode="External" /><Relationship Id="rId12" Type="http://schemas.openxmlformats.org/officeDocument/2006/relationships/hyperlink" Target="https://podminky.urs.cz/item/CS_URS_2024_02/733223105" TargetMode="External" /><Relationship Id="rId13" Type="http://schemas.openxmlformats.org/officeDocument/2006/relationships/hyperlink" Target="https://podminky.urs.cz/item/CS_URS_2024_02/733223106" TargetMode="External" /><Relationship Id="rId14" Type="http://schemas.openxmlformats.org/officeDocument/2006/relationships/hyperlink" Target="https://podminky.urs.cz/item/CS_URS_2024_02/733224204" TargetMode="External" /><Relationship Id="rId15" Type="http://schemas.openxmlformats.org/officeDocument/2006/relationships/hyperlink" Target="https://podminky.urs.cz/item/CS_URS_2024_02/733224205" TargetMode="External" /><Relationship Id="rId16" Type="http://schemas.openxmlformats.org/officeDocument/2006/relationships/hyperlink" Target="https://podminky.urs.cz/item/CS_URS_2024_02/733224206" TargetMode="External" /><Relationship Id="rId17" Type="http://schemas.openxmlformats.org/officeDocument/2006/relationships/hyperlink" Target="https://podminky.urs.cz/item/CS_URS_2024_02/733224222" TargetMode="External" /><Relationship Id="rId18" Type="http://schemas.openxmlformats.org/officeDocument/2006/relationships/hyperlink" Target="https://podminky.urs.cz/item/CS_URS_2024_02/733224224" TargetMode="External" /><Relationship Id="rId19" Type="http://schemas.openxmlformats.org/officeDocument/2006/relationships/hyperlink" Target="https://podminky.urs.cz/item/CS_URS_2024_02/733224225" TargetMode="External" /><Relationship Id="rId20" Type="http://schemas.openxmlformats.org/officeDocument/2006/relationships/hyperlink" Target="https://podminky.urs.cz/item/CS_URS_2024_02/733291101" TargetMode="External" /><Relationship Id="rId21" Type="http://schemas.openxmlformats.org/officeDocument/2006/relationships/hyperlink" Target="https://podminky.urs.cz/item/CS_URS_2024_02/998733111" TargetMode="External" /><Relationship Id="rId22" Type="http://schemas.openxmlformats.org/officeDocument/2006/relationships/hyperlink" Target="https://podminky.urs.cz/item/CS_URS_2024_02/998733193" TargetMode="External" /><Relationship Id="rId23" Type="http://schemas.openxmlformats.org/officeDocument/2006/relationships/hyperlink" Target="https://podminky.urs.cz/item/CS_URS_2024_02/734211120" TargetMode="External" /><Relationship Id="rId24" Type="http://schemas.openxmlformats.org/officeDocument/2006/relationships/hyperlink" Target="https://podminky.urs.cz/item/CS_URS_2024_02/734242414" TargetMode="External" /><Relationship Id="rId25" Type="http://schemas.openxmlformats.org/officeDocument/2006/relationships/hyperlink" Target="https://podminky.urs.cz/item/CS_URS_2024_02/734291123" TargetMode="External" /><Relationship Id="rId26" Type="http://schemas.openxmlformats.org/officeDocument/2006/relationships/hyperlink" Target="https://podminky.urs.cz/item/CS_URS_2024_02/734291274" TargetMode="External" /><Relationship Id="rId27" Type="http://schemas.openxmlformats.org/officeDocument/2006/relationships/hyperlink" Target="https://podminky.urs.cz/item/CS_URS_2024_02/734292715" TargetMode="External" /><Relationship Id="rId28" Type="http://schemas.openxmlformats.org/officeDocument/2006/relationships/hyperlink" Target="https://podminky.urs.cz/item/CS_URS_2024_02/998734111" TargetMode="External" /><Relationship Id="rId29" Type="http://schemas.openxmlformats.org/officeDocument/2006/relationships/hyperlink" Target="https://podminky.urs.cz/item/CS_URS_2024_02/998734193" TargetMode="External" /><Relationship Id="rId30" Type="http://schemas.openxmlformats.org/officeDocument/2006/relationships/hyperlink" Target="https://podminky.urs.cz/item/CS_URS_2024_02/735000911" TargetMode="External" /><Relationship Id="rId31" Type="http://schemas.openxmlformats.org/officeDocument/2006/relationships/hyperlink" Target="https://podminky.urs.cz/item/CS_URS_2024_02/735164272" TargetMode="External" /><Relationship Id="rId32" Type="http://schemas.openxmlformats.org/officeDocument/2006/relationships/hyperlink" Target="https://podminky.urs.cz/item/CS_URS_2024_02/735191905" TargetMode="External" /><Relationship Id="rId33" Type="http://schemas.openxmlformats.org/officeDocument/2006/relationships/hyperlink" Target="https://podminky.urs.cz/item/CS_URS_2024_02/735191910" TargetMode="External" /><Relationship Id="rId34" Type="http://schemas.openxmlformats.org/officeDocument/2006/relationships/hyperlink" Target="https://podminky.urs.cz/item/CS_URS_2024_02/998735101" TargetMode="External" /><Relationship Id="rId35" Type="http://schemas.openxmlformats.org/officeDocument/2006/relationships/hyperlink" Target="https://podminky.urs.cz/item/CS_URS_2024_02/998735193" TargetMode="External" /><Relationship Id="rId36" Type="http://schemas.openxmlformats.org/officeDocument/2006/relationships/hyperlink" Target="https://podminky.urs.cz/item/CS_URS_2024_02/736110212" TargetMode="External" /><Relationship Id="rId37" Type="http://schemas.openxmlformats.org/officeDocument/2006/relationships/hyperlink" Target="https://podminky.urs.cz/item/CS_URS_2024_02/736110251" TargetMode="External" /><Relationship Id="rId38" Type="http://schemas.openxmlformats.org/officeDocument/2006/relationships/hyperlink" Target="https://podminky.urs.cz/item/CS_URS_2024_02/736110652" TargetMode="External" /><Relationship Id="rId39" Type="http://schemas.openxmlformats.org/officeDocument/2006/relationships/hyperlink" Target="https://podminky.urs.cz/item/CS_URS_2024_02/736110653" TargetMode="External" /><Relationship Id="rId40" Type="http://schemas.openxmlformats.org/officeDocument/2006/relationships/hyperlink" Target="https://podminky.urs.cz/item/CS_URS_2024_02/736110654" TargetMode="External" /><Relationship Id="rId41" Type="http://schemas.openxmlformats.org/officeDocument/2006/relationships/hyperlink" Target="https://podminky.urs.cz/item/CS_URS_2024_02/736111001" TargetMode="External" /><Relationship Id="rId42" Type="http://schemas.openxmlformats.org/officeDocument/2006/relationships/hyperlink" Target="https://podminky.urs.cz/item/CS_URS_2024_02/736111002" TargetMode="External" /><Relationship Id="rId43" Type="http://schemas.openxmlformats.org/officeDocument/2006/relationships/hyperlink" Target="https://podminky.urs.cz/item/CS_URS_2024_02/736111003" TargetMode="External" /><Relationship Id="rId44" Type="http://schemas.openxmlformats.org/officeDocument/2006/relationships/hyperlink" Target="https://podminky.urs.cz/item/CS_URS_2024_02/736111004" TargetMode="External" /><Relationship Id="rId45" Type="http://schemas.openxmlformats.org/officeDocument/2006/relationships/hyperlink" Target="https://podminky.urs.cz/item/CS_URS_2024_02/736111034" TargetMode="External" /><Relationship Id="rId46" Type="http://schemas.openxmlformats.org/officeDocument/2006/relationships/hyperlink" Target="https://podminky.urs.cz/item/CS_URS_2024_02/736111103" TargetMode="External" /><Relationship Id="rId47" Type="http://schemas.openxmlformats.org/officeDocument/2006/relationships/hyperlink" Target="https://podminky.urs.cz/item/CS_URS_2024_02/736111113" TargetMode="External" /><Relationship Id="rId48" Type="http://schemas.openxmlformats.org/officeDocument/2006/relationships/hyperlink" Target="https://podminky.urs.cz/item/CS_URS_2024_02/736111114" TargetMode="External" /><Relationship Id="rId4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13411121" TargetMode="External" /><Relationship Id="rId2" Type="http://schemas.openxmlformats.org/officeDocument/2006/relationships/hyperlink" Target="https://podminky.urs.cz/item/CS_URS_2024_02/998751201" TargetMode="External" /><Relationship Id="rId3" Type="http://schemas.openxmlformats.org/officeDocument/2006/relationships/hyperlink" Target="https://podminky.urs.cz/item/CS_URS_2024_02/998751291" TargetMode="External" /><Relationship Id="rId4" Type="http://schemas.openxmlformats.org/officeDocument/2006/relationships/hyperlink" Target="https://podminky.urs.cz/item/CS_URS_2024_02/751611115" TargetMode="External" /><Relationship Id="rId5" Type="http://schemas.openxmlformats.org/officeDocument/2006/relationships/hyperlink" Target="https://podminky.urs.cz/item/CS_URS_2024_02/751721111" TargetMode="External" /><Relationship Id="rId6" Type="http://schemas.openxmlformats.org/officeDocument/2006/relationships/hyperlink" Target="https://podminky.urs.cz/item/CS_URS_2024_02/751322111" TargetMode="External" /><Relationship Id="rId7" Type="http://schemas.openxmlformats.org/officeDocument/2006/relationships/hyperlink" Target="https://podminky.urs.cz/item/CS_URS_2024_02/751344121" TargetMode="External" /><Relationship Id="rId8" Type="http://schemas.openxmlformats.org/officeDocument/2006/relationships/hyperlink" Target="https://podminky.urs.cz/item/CS_URS_2024_02/751398051" TargetMode="External" /><Relationship Id="rId9" Type="http://schemas.openxmlformats.org/officeDocument/2006/relationships/hyperlink" Target="https://podminky.urs.cz/item/CS_URS_2024_02/751514612" TargetMode="External" /><Relationship Id="rId10" Type="http://schemas.openxmlformats.org/officeDocument/2006/relationships/hyperlink" Target="https://podminky.urs.cz/item/CS_URS_2024_02/751514662.1" TargetMode="External" /><Relationship Id="rId11" Type="http://schemas.openxmlformats.org/officeDocument/2006/relationships/hyperlink" Target="https://podminky.urs.cz/item/CS_URS_2024_02/751514662" TargetMode="External" /><Relationship Id="rId12" Type="http://schemas.openxmlformats.org/officeDocument/2006/relationships/hyperlink" Target="https://podminky.urs.cz/item/CS_URS_2024_02/751510042" TargetMode="External" /><Relationship Id="rId13" Type="http://schemas.openxmlformats.org/officeDocument/2006/relationships/hyperlink" Target="https://podminky.urs.cz/item/CS_URS_2024_02/751537146" TargetMode="External" /><Relationship Id="rId1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312122" TargetMode="External" /><Relationship Id="rId2" Type="http://schemas.openxmlformats.org/officeDocument/2006/relationships/hyperlink" Target="https://podminky.urs.cz/item/CS_URS_2024_02/151101101" TargetMode="External" /><Relationship Id="rId3" Type="http://schemas.openxmlformats.org/officeDocument/2006/relationships/hyperlink" Target="https://podminky.urs.cz/item/CS_URS_2024_02/151101111" TargetMode="External" /><Relationship Id="rId4" Type="http://schemas.openxmlformats.org/officeDocument/2006/relationships/hyperlink" Target="https://podminky.urs.cz/item/CS_URS_2024_02/162651132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211101" TargetMode="External" /><Relationship Id="rId8" Type="http://schemas.openxmlformats.org/officeDocument/2006/relationships/hyperlink" Target="https://podminky.urs.cz/item/CS_URS_2024_02/175111101" TargetMode="External" /><Relationship Id="rId9" Type="http://schemas.openxmlformats.org/officeDocument/2006/relationships/hyperlink" Target="https://podminky.urs.cz/item/CS_URS_2024_02/451541111" TargetMode="External" /><Relationship Id="rId10" Type="http://schemas.openxmlformats.org/officeDocument/2006/relationships/hyperlink" Target="https://podminky.urs.cz/item/CS_URS_2024_02/721173401" TargetMode="External" /><Relationship Id="rId11" Type="http://schemas.openxmlformats.org/officeDocument/2006/relationships/hyperlink" Target="https://podminky.urs.cz/item/CS_URS_2024_02/721173402" TargetMode="External" /><Relationship Id="rId12" Type="http://schemas.openxmlformats.org/officeDocument/2006/relationships/hyperlink" Target="https://podminky.urs.cz/item/CS_URS_2024_02/721173403" TargetMode="External" /><Relationship Id="rId13" Type="http://schemas.openxmlformats.org/officeDocument/2006/relationships/hyperlink" Target="https://podminky.urs.cz/item/CS_URS_2024_02/721174024" TargetMode="External" /><Relationship Id="rId14" Type="http://schemas.openxmlformats.org/officeDocument/2006/relationships/hyperlink" Target="https://podminky.urs.cz/item/CS_URS_2024_02/721174025" TargetMode="External" /><Relationship Id="rId15" Type="http://schemas.openxmlformats.org/officeDocument/2006/relationships/hyperlink" Target="https://podminky.urs.cz/item/CS_URS_2024_02/721174041" TargetMode="External" /><Relationship Id="rId16" Type="http://schemas.openxmlformats.org/officeDocument/2006/relationships/hyperlink" Target="https://podminky.urs.cz/item/CS_URS_2024_02/721174042" TargetMode="External" /><Relationship Id="rId17" Type="http://schemas.openxmlformats.org/officeDocument/2006/relationships/hyperlink" Target="https://podminky.urs.cz/item/CS_URS_2024_02/721174043" TargetMode="External" /><Relationship Id="rId18" Type="http://schemas.openxmlformats.org/officeDocument/2006/relationships/hyperlink" Target="https://podminky.urs.cz/item/CS_URS_2024_02/721174044" TargetMode="External" /><Relationship Id="rId19" Type="http://schemas.openxmlformats.org/officeDocument/2006/relationships/hyperlink" Target="https://podminky.urs.cz/item/CS_URS_2024_02/721174045" TargetMode="External" /><Relationship Id="rId20" Type="http://schemas.openxmlformats.org/officeDocument/2006/relationships/hyperlink" Target="https://podminky.urs.cz/item/CS_URS_2024_02/721194103" TargetMode="External" /><Relationship Id="rId21" Type="http://schemas.openxmlformats.org/officeDocument/2006/relationships/hyperlink" Target="https://podminky.urs.cz/item/CS_URS_2024_02/721194104" TargetMode="External" /><Relationship Id="rId22" Type="http://schemas.openxmlformats.org/officeDocument/2006/relationships/hyperlink" Target="https://podminky.urs.cz/item/CS_URS_2024_02/721194105" TargetMode="External" /><Relationship Id="rId23" Type="http://schemas.openxmlformats.org/officeDocument/2006/relationships/hyperlink" Target="https://podminky.urs.cz/item/CS_URS_2024_02/721194107" TargetMode="External" /><Relationship Id="rId24" Type="http://schemas.openxmlformats.org/officeDocument/2006/relationships/hyperlink" Target="https://podminky.urs.cz/item/CS_URS_2024_02/721194109" TargetMode="External" /><Relationship Id="rId25" Type="http://schemas.openxmlformats.org/officeDocument/2006/relationships/hyperlink" Target="https://podminky.urs.cz/item/CS_URS_2024_02/721211421" TargetMode="External" /><Relationship Id="rId26" Type="http://schemas.openxmlformats.org/officeDocument/2006/relationships/hyperlink" Target="https://podminky.urs.cz/item/CS_URS_2024_02/721212122" TargetMode="External" /><Relationship Id="rId27" Type="http://schemas.openxmlformats.org/officeDocument/2006/relationships/hyperlink" Target="https://podminky.urs.cz/item/CS_URS_2024_02/721212124" TargetMode="External" /><Relationship Id="rId28" Type="http://schemas.openxmlformats.org/officeDocument/2006/relationships/hyperlink" Target="https://podminky.urs.cz/item/CS_URS_2024_02/721226512" TargetMode="External" /><Relationship Id="rId29" Type="http://schemas.openxmlformats.org/officeDocument/2006/relationships/hyperlink" Target="https://podminky.urs.cz/item/CS_URS_2024_02/721273152" TargetMode="External" /><Relationship Id="rId30" Type="http://schemas.openxmlformats.org/officeDocument/2006/relationships/hyperlink" Target="https://podminky.urs.cz/item/CS_URS_2024_02/721273153" TargetMode="External" /><Relationship Id="rId31" Type="http://schemas.openxmlformats.org/officeDocument/2006/relationships/hyperlink" Target="https://podminky.urs.cz/item/CS_URS_2024_02/721274125" TargetMode="External" /><Relationship Id="rId32" Type="http://schemas.openxmlformats.org/officeDocument/2006/relationships/hyperlink" Target="https://podminky.urs.cz/item/CS_URS_2024_02/721290111" TargetMode="External" /><Relationship Id="rId33" Type="http://schemas.openxmlformats.org/officeDocument/2006/relationships/hyperlink" Target="https://podminky.urs.cz/item/CS_URS_2024_02/721290112" TargetMode="External" /><Relationship Id="rId34" Type="http://schemas.openxmlformats.org/officeDocument/2006/relationships/hyperlink" Target="https://podminky.urs.cz/item/CS_URS_2024_02/998721201" TargetMode="External" /><Relationship Id="rId35" Type="http://schemas.openxmlformats.org/officeDocument/2006/relationships/hyperlink" Target="https://podminky.urs.cz/item/CS_URS_2024_02/998721292" TargetMode="External" /><Relationship Id="rId36" Type="http://schemas.openxmlformats.org/officeDocument/2006/relationships/hyperlink" Target="https://podminky.urs.cz/item/CS_URS_2024_02/722130233" TargetMode="External" /><Relationship Id="rId37" Type="http://schemas.openxmlformats.org/officeDocument/2006/relationships/hyperlink" Target="https://podminky.urs.cz/item/CS_URS_2024_02/722130235" TargetMode="External" /><Relationship Id="rId38" Type="http://schemas.openxmlformats.org/officeDocument/2006/relationships/hyperlink" Target="https://podminky.urs.cz/item/CS_URS_2024_02/722174002" TargetMode="External" /><Relationship Id="rId39" Type="http://schemas.openxmlformats.org/officeDocument/2006/relationships/hyperlink" Target="https://podminky.urs.cz/item/CS_URS_2024_02/722174003" TargetMode="External" /><Relationship Id="rId40" Type="http://schemas.openxmlformats.org/officeDocument/2006/relationships/hyperlink" Target="https://podminky.urs.cz/item/CS_URS_2024_02/722174004" TargetMode="External" /><Relationship Id="rId41" Type="http://schemas.openxmlformats.org/officeDocument/2006/relationships/hyperlink" Target="https://podminky.urs.cz/item/CS_URS_2024_02/722174005" TargetMode="External" /><Relationship Id="rId42" Type="http://schemas.openxmlformats.org/officeDocument/2006/relationships/hyperlink" Target="https://podminky.urs.cz/item/CS_URS_2024_02/722174006" TargetMode="External" /><Relationship Id="rId43" Type="http://schemas.openxmlformats.org/officeDocument/2006/relationships/hyperlink" Target="https://podminky.urs.cz/item/CS_URS_2024_02/722181231" TargetMode="External" /><Relationship Id="rId44" Type="http://schemas.openxmlformats.org/officeDocument/2006/relationships/hyperlink" Target="https://podminky.urs.cz/item/CS_URS_2024_02/722181232" TargetMode="External" /><Relationship Id="rId45" Type="http://schemas.openxmlformats.org/officeDocument/2006/relationships/hyperlink" Target="https://podminky.urs.cz/item/CS_URS_2024_02/722181233" TargetMode="External" /><Relationship Id="rId46" Type="http://schemas.openxmlformats.org/officeDocument/2006/relationships/hyperlink" Target="https://podminky.urs.cz/item/CS_URS_2024_02/722181241" TargetMode="External" /><Relationship Id="rId47" Type="http://schemas.openxmlformats.org/officeDocument/2006/relationships/hyperlink" Target="https://podminky.urs.cz/item/CS_URS_2024_02/722181242" TargetMode="External" /><Relationship Id="rId48" Type="http://schemas.openxmlformats.org/officeDocument/2006/relationships/hyperlink" Target="https://podminky.urs.cz/item/CS_URS_2024_02/722181252" TargetMode="External" /><Relationship Id="rId49" Type="http://schemas.openxmlformats.org/officeDocument/2006/relationships/hyperlink" Target="https://podminky.urs.cz/item/CS_URS_2024_02/722181253" TargetMode="External" /><Relationship Id="rId50" Type="http://schemas.openxmlformats.org/officeDocument/2006/relationships/hyperlink" Target="https://podminky.urs.cz/item/CS_URS_2024_02/722190401" TargetMode="External" /><Relationship Id="rId51" Type="http://schemas.openxmlformats.org/officeDocument/2006/relationships/hyperlink" Target="https://podminky.urs.cz/item/CS_URS_2024_02/722220111" TargetMode="External" /><Relationship Id="rId52" Type="http://schemas.openxmlformats.org/officeDocument/2006/relationships/hyperlink" Target="https://podminky.urs.cz/item/CS_URS_2024_02/722220231" TargetMode="External" /><Relationship Id="rId53" Type="http://schemas.openxmlformats.org/officeDocument/2006/relationships/hyperlink" Target="https://podminky.urs.cz/item/CS_URS_2024_02/722220232" TargetMode="External" /><Relationship Id="rId54" Type="http://schemas.openxmlformats.org/officeDocument/2006/relationships/hyperlink" Target="https://podminky.urs.cz/item/CS_URS_2024_02/722220233" TargetMode="External" /><Relationship Id="rId55" Type="http://schemas.openxmlformats.org/officeDocument/2006/relationships/hyperlink" Target="https://podminky.urs.cz/item/CS_URS_2024_02/722220234" TargetMode="External" /><Relationship Id="rId56" Type="http://schemas.openxmlformats.org/officeDocument/2006/relationships/hyperlink" Target="https://podminky.urs.cz/item/CS_URS_2024_02/722224116" TargetMode="External" /><Relationship Id="rId57" Type="http://schemas.openxmlformats.org/officeDocument/2006/relationships/hyperlink" Target="https://podminky.urs.cz/item/CS_URS_2024_02/722231072" TargetMode="External" /><Relationship Id="rId58" Type="http://schemas.openxmlformats.org/officeDocument/2006/relationships/hyperlink" Target="https://podminky.urs.cz/item/CS_URS_2024_02/722231074" TargetMode="External" /><Relationship Id="rId59" Type="http://schemas.openxmlformats.org/officeDocument/2006/relationships/hyperlink" Target="https://podminky.urs.cz/item/CS_URS_2024_02/722231222" TargetMode="External" /><Relationship Id="rId60" Type="http://schemas.openxmlformats.org/officeDocument/2006/relationships/hyperlink" Target="https://podminky.urs.cz/item/CS_URS_2024_02/722232122" TargetMode="External" /><Relationship Id="rId61" Type="http://schemas.openxmlformats.org/officeDocument/2006/relationships/hyperlink" Target="https://podminky.urs.cz/item/CS_URS_2024_02/722232123" TargetMode="External" /><Relationship Id="rId62" Type="http://schemas.openxmlformats.org/officeDocument/2006/relationships/hyperlink" Target="https://podminky.urs.cz/item/CS_URS_2024_02/722232124" TargetMode="External" /><Relationship Id="rId63" Type="http://schemas.openxmlformats.org/officeDocument/2006/relationships/hyperlink" Target="https://podminky.urs.cz/item/CS_URS_2024_02/722232126" TargetMode="External" /><Relationship Id="rId64" Type="http://schemas.openxmlformats.org/officeDocument/2006/relationships/hyperlink" Target="https://podminky.urs.cz/item/CS_URS_2024_02/722234263" TargetMode="External" /><Relationship Id="rId65" Type="http://schemas.openxmlformats.org/officeDocument/2006/relationships/hyperlink" Target="https://podminky.urs.cz/item/CS_URS_2024_02/722250143" TargetMode="External" /><Relationship Id="rId66" Type="http://schemas.openxmlformats.org/officeDocument/2006/relationships/hyperlink" Target="https://podminky.urs.cz/item/CS_URS_2024_02/722263215" TargetMode="External" /><Relationship Id="rId67" Type="http://schemas.openxmlformats.org/officeDocument/2006/relationships/hyperlink" Target="https://podminky.urs.cz/item/CS_URS_2024_02/722290226" TargetMode="External" /><Relationship Id="rId68" Type="http://schemas.openxmlformats.org/officeDocument/2006/relationships/hyperlink" Target="https://podminky.urs.cz/item/CS_URS_2024_02/722290234" TargetMode="External" /><Relationship Id="rId69" Type="http://schemas.openxmlformats.org/officeDocument/2006/relationships/hyperlink" Target="https://podminky.urs.cz/item/CS_URS_2024_02/998722202" TargetMode="External" /><Relationship Id="rId70" Type="http://schemas.openxmlformats.org/officeDocument/2006/relationships/hyperlink" Target="https://podminky.urs.cz/item/CS_URS_2024_02/998722292" TargetMode="External" /><Relationship Id="rId71" Type="http://schemas.openxmlformats.org/officeDocument/2006/relationships/hyperlink" Target="https://podminky.urs.cz/item/CS_URS_2024_02/724233005" TargetMode="External" /><Relationship Id="rId72" Type="http://schemas.openxmlformats.org/officeDocument/2006/relationships/hyperlink" Target="https://podminky.urs.cz/item/CS_URS_2024_02/725119125" TargetMode="External" /><Relationship Id="rId73" Type="http://schemas.openxmlformats.org/officeDocument/2006/relationships/hyperlink" Target="https://podminky.urs.cz/item/CS_URS_2024_02/725219102" TargetMode="External" /><Relationship Id="rId74" Type="http://schemas.openxmlformats.org/officeDocument/2006/relationships/hyperlink" Target="https://podminky.urs.cz/item/CS_URS_2024_02/725319111" TargetMode="External" /><Relationship Id="rId75" Type="http://schemas.openxmlformats.org/officeDocument/2006/relationships/hyperlink" Target="https://podminky.urs.cz/item/CS_URS_2024_02/725339111" TargetMode="External" /><Relationship Id="rId76" Type="http://schemas.openxmlformats.org/officeDocument/2006/relationships/hyperlink" Target="https://podminky.urs.cz/item/CS_URS_2024_02/725813111" TargetMode="External" /><Relationship Id="rId77" Type="http://schemas.openxmlformats.org/officeDocument/2006/relationships/hyperlink" Target="https://podminky.urs.cz/item/CS_URS_2024_02/725821325" TargetMode="External" /><Relationship Id="rId78" Type="http://schemas.openxmlformats.org/officeDocument/2006/relationships/hyperlink" Target="https://podminky.urs.cz/item/CS_URS_2024_02/725829101" TargetMode="External" /><Relationship Id="rId79" Type="http://schemas.openxmlformats.org/officeDocument/2006/relationships/hyperlink" Target="https://podminky.urs.cz/item/CS_URS_2024_02/725829111" TargetMode="External" /><Relationship Id="rId80" Type="http://schemas.openxmlformats.org/officeDocument/2006/relationships/hyperlink" Target="https://podminky.urs.cz/item/CS_URS_2024_02/725829131" TargetMode="External" /><Relationship Id="rId81" Type="http://schemas.openxmlformats.org/officeDocument/2006/relationships/hyperlink" Target="https://podminky.urs.cz/item/CS_URS_2024_02/725839101" TargetMode="External" /><Relationship Id="rId82" Type="http://schemas.openxmlformats.org/officeDocument/2006/relationships/hyperlink" Target="https://podminky.urs.cz/item/CS_URS_2024_02/725849412" TargetMode="External" /><Relationship Id="rId83" Type="http://schemas.openxmlformats.org/officeDocument/2006/relationships/hyperlink" Target="https://podminky.urs.cz/item/CS_URS_2024_02/725862103" TargetMode="External" /><Relationship Id="rId84" Type="http://schemas.openxmlformats.org/officeDocument/2006/relationships/hyperlink" Target="https://podminky.urs.cz/item/CS_URS_2024_02/998725202" TargetMode="External" /><Relationship Id="rId85" Type="http://schemas.openxmlformats.org/officeDocument/2006/relationships/hyperlink" Target="https://podminky.urs.cz/item/CS_URS_2024_02/998725293" TargetMode="External" /><Relationship Id="rId86" Type="http://schemas.openxmlformats.org/officeDocument/2006/relationships/hyperlink" Target="https://podminky.urs.cz/item/CS_URS_2024_02/726131001" TargetMode="External" /><Relationship Id="rId87" Type="http://schemas.openxmlformats.org/officeDocument/2006/relationships/hyperlink" Target="https://podminky.urs.cz/item/CS_URS_2024_02/726131002" TargetMode="External" /><Relationship Id="rId88" Type="http://schemas.openxmlformats.org/officeDocument/2006/relationships/hyperlink" Target="https://podminky.urs.cz/item/CS_URS_2024_02/726131041" TargetMode="External" /><Relationship Id="rId89" Type="http://schemas.openxmlformats.org/officeDocument/2006/relationships/hyperlink" Target="https://podminky.urs.cz/item/CS_URS_2024_02/726191001" TargetMode="External" /><Relationship Id="rId90" Type="http://schemas.openxmlformats.org/officeDocument/2006/relationships/hyperlink" Target="https://podminky.urs.cz/item/CS_URS_2024_02/726191002" TargetMode="External" /><Relationship Id="rId91" Type="http://schemas.openxmlformats.org/officeDocument/2006/relationships/hyperlink" Target="https://podminky.urs.cz/item/CS_URS_2024_02/998726211" TargetMode="External" /><Relationship Id="rId92" Type="http://schemas.openxmlformats.org/officeDocument/2006/relationships/hyperlink" Target="https://podminky.urs.cz/item/CS_URS_2024_02/998726293" TargetMode="External" /><Relationship Id="rId93" Type="http://schemas.openxmlformats.org/officeDocument/2006/relationships/hyperlink" Target="https://podminky.urs.cz/item/CS_URS_2024_02/734411103" TargetMode="External" /><Relationship Id="rId9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3111202" TargetMode="External" /><Relationship Id="rId2" Type="http://schemas.openxmlformats.org/officeDocument/2006/relationships/hyperlink" Target="https://podminky.urs.cz/item/CS_URS_2024_02/723111203" TargetMode="External" /><Relationship Id="rId3" Type="http://schemas.openxmlformats.org/officeDocument/2006/relationships/hyperlink" Target="https://podminky.urs.cz/item/CS_URS_2024_02/723111204" TargetMode="External" /><Relationship Id="rId4" Type="http://schemas.openxmlformats.org/officeDocument/2006/relationships/hyperlink" Target="https://podminky.urs.cz/item/CS_URS_2024_02/723111205" TargetMode="External" /><Relationship Id="rId5" Type="http://schemas.openxmlformats.org/officeDocument/2006/relationships/hyperlink" Target="https://podminky.urs.cz/item/CS_URS_2024_02/723150367" TargetMode="External" /><Relationship Id="rId6" Type="http://schemas.openxmlformats.org/officeDocument/2006/relationships/hyperlink" Target="https://podminky.urs.cz/item/CS_URS_2024_02/723160204" TargetMode="External" /><Relationship Id="rId7" Type="http://schemas.openxmlformats.org/officeDocument/2006/relationships/hyperlink" Target="https://podminky.urs.cz/item/CS_URS_2024_02/723160334" TargetMode="External" /><Relationship Id="rId8" Type="http://schemas.openxmlformats.org/officeDocument/2006/relationships/hyperlink" Target="https://podminky.urs.cz/item/CS_URS_2024_02/723190907" TargetMode="External" /><Relationship Id="rId9" Type="http://schemas.openxmlformats.org/officeDocument/2006/relationships/hyperlink" Target="https://podminky.urs.cz/item/CS_URS_2024_02/723221302" TargetMode="External" /><Relationship Id="rId10" Type="http://schemas.openxmlformats.org/officeDocument/2006/relationships/hyperlink" Target="https://podminky.urs.cz/item/CS_URS_2024_02/723230104" TargetMode="External" /><Relationship Id="rId11" Type="http://schemas.openxmlformats.org/officeDocument/2006/relationships/hyperlink" Target="https://podminky.urs.cz/item/CS_URS_2024_02/723231162" TargetMode="External" /><Relationship Id="rId12" Type="http://schemas.openxmlformats.org/officeDocument/2006/relationships/hyperlink" Target="https://podminky.urs.cz/item/CS_URS_2024_02/723231165" TargetMode="External" /><Relationship Id="rId13" Type="http://schemas.openxmlformats.org/officeDocument/2006/relationships/hyperlink" Target="https://podminky.urs.cz/item/CS_URS_2024_02/723234311" TargetMode="External" /><Relationship Id="rId14" Type="http://schemas.openxmlformats.org/officeDocument/2006/relationships/hyperlink" Target="https://podminky.urs.cz/item/CS_URS_2024_02/723261912" TargetMode="External" /><Relationship Id="rId15" Type="http://schemas.openxmlformats.org/officeDocument/2006/relationships/hyperlink" Target="https://podminky.urs.cz/item/CS_URS_2024_02/998723101" TargetMode="External" /><Relationship Id="rId16" Type="http://schemas.openxmlformats.org/officeDocument/2006/relationships/hyperlink" Target="https://podminky.urs.cz/item/CS_URS_2024_02/998723192" TargetMode="External" /><Relationship Id="rId17" Type="http://schemas.openxmlformats.org/officeDocument/2006/relationships/hyperlink" Target="https://podminky.urs.cz/item/CS_URS_2024_02/783614651" TargetMode="External" /><Relationship Id="rId18" Type="http://schemas.openxmlformats.org/officeDocument/2006/relationships/hyperlink" Target="https://podminky.urs.cz/item/CS_URS_2024_02/783617611" TargetMode="External" /><Relationship Id="rId1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62251102" TargetMode="External" /><Relationship Id="rId3" Type="http://schemas.openxmlformats.org/officeDocument/2006/relationships/hyperlink" Target="https://podminky.urs.cz/item/CS_URS_2024_02/167151111" TargetMode="External" /><Relationship Id="rId4" Type="http://schemas.openxmlformats.org/officeDocument/2006/relationships/hyperlink" Target="https://podminky.urs.cz/item/CS_URS_2024_02/181351003" TargetMode="External" /><Relationship Id="rId5" Type="http://schemas.openxmlformats.org/officeDocument/2006/relationships/hyperlink" Target="https://podminky.urs.cz/item/CS_URS_2024_02/131251104" TargetMode="External" /><Relationship Id="rId6" Type="http://schemas.openxmlformats.org/officeDocument/2006/relationships/hyperlink" Target="https://podminky.urs.cz/item/CS_URS_2024_02/132212131" TargetMode="External" /><Relationship Id="rId7" Type="http://schemas.openxmlformats.org/officeDocument/2006/relationships/hyperlink" Target="https://podminky.urs.cz/item/CS_URS_2024_02/132212221" TargetMode="External" /><Relationship Id="rId8" Type="http://schemas.openxmlformats.org/officeDocument/2006/relationships/hyperlink" Target="https://podminky.urs.cz/item/CS_URS_2024_02/174111101" TargetMode="External" /><Relationship Id="rId9" Type="http://schemas.openxmlformats.org/officeDocument/2006/relationships/hyperlink" Target="https://podminky.urs.cz/item/CS_URS_2024_02/162251102" TargetMode="External" /><Relationship Id="rId10" Type="http://schemas.openxmlformats.org/officeDocument/2006/relationships/hyperlink" Target="https://podminky.urs.cz/item/CS_URS_2024_02/167151111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62751119" TargetMode="External" /><Relationship Id="rId13" Type="http://schemas.openxmlformats.org/officeDocument/2006/relationships/hyperlink" Target="https://podminky.urs.cz/item/CS_URS_2024_02/997013873" TargetMode="External" /><Relationship Id="rId14" Type="http://schemas.openxmlformats.org/officeDocument/2006/relationships/hyperlink" Target="https://podminky.urs.cz/item/CS_URS_2024_02/631311123" TargetMode="External" /><Relationship Id="rId15" Type="http://schemas.openxmlformats.org/officeDocument/2006/relationships/hyperlink" Target="https://podminky.urs.cz/item/CS_URS_2024_02/631319012" TargetMode="External" /><Relationship Id="rId16" Type="http://schemas.openxmlformats.org/officeDocument/2006/relationships/hyperlink" Target="https://podminky.urs.cz/item/CS_URS_2024_02/311322611" TargetMode="External" /><Relationship Id="rId17" Type="http://schemas.openxmlformats.org/officeDocument/2006/relationships/hyperlink" Target="https://podminky.urs.cz/item/CS_URS_2024_02/311351121" TargetMode="External" /><Relationship Id="rId18" Type="http://schemas.openxmlformats.org/officeDocument/2006/relationships/hyperlink" Target="https://podminky.urs.cz/item/CS_URS_2024_02/311351122" TargetMode="External" /><Relationship Id="rId19" Type="http://schemas.openxmlformats.org/officeDocument/2006/relationships/hyperlink" Target="https://podminky.urs.cz/item/CS_URS_2024_02/311361821" TargetMode="External" /><Relationship Id="rId20" Type="http://schemas.openxmlformats.org/officeDocument/2006/relationships/hyperlink" Target="https://podminky.urs.cz/item/CS_URS_2024_02/313351911" TargetMode="External" /><Relationship Id="rId21" Type="http://schemas.openxmlformats.org/officeDocument/2006/relationships/hyperlink" Target="https://podminky.urs.cz/item/CS_URS_2024_02/783813101" TargetMode="External" /><Relationship Id="rId22" Type="http://schemas.openxmlformats.org/officeDocument/2006/relationships/hyperlink" Target="https://podminky.urs.cz/item/CS_URS_2024_02/612111001" TargetMode="External" /><Relationship Id="rId23" Type="http://schemas.openxmlformats.org/officeDocument/2006/relationships/hyperlink" Target="https://podminky.urs.cz/item/CS_URS_2024_02/273322611" TargetMode="External" /><Relationship Id="rId24" Type="http://schemas.openxmlformats.org/officeDocument/2006/relationships/hyperlink" Target="https://podminky.urs.cz/item/CS_URS_2024_02/273351121" TargetMode="External" /><Relationship Id="rId25" Type="http://schemas.openxmlformats.org/officeDocument/2006/relationships/hyperlink" Target="https://podminky.urs.cz/item/CS_URS_2024_02/273351122" TargetMode="External" /><Relationship Id="rId26" Type="http://schemas.openxmlformats.org/officeDocument/2006/relationships/hyperlink" Target="https://podminky.urs.cz/item/CS_URS_2024_02/273361821" TargetMode="External" /><Relationship Id="rId27" Type="http://schemas.openxmlformats.org/officeDocument/2006/relationships/hyperlink" Target="https://podminky.urs.cz/item/CS_URS_2024_02/175111101" TargetMode="External" /><Relationship Id="rId28" Type="http://schemas.openxmlformats.org/officeDocument/2006/relationships/hyperlink" Target="https://podminky.urs.cz/item/CS_URS_2024_02/211971121" TargetMode="External" /><Relationship Id="rId29" Type="http://schemas.openxmlformats.org/officeDocument/2006/relationships/hyperlink" Target="https://podminky.urs.cz/item/CS_URS_2024_02/212312111" TargetMode="External" /><Relationship Id="rId30" Type="http://schemas.openxmlformats.org/officeDocument/2006/relationships/hyperlink" Target="https://podminky.urs.cz/item/CS_URS_2024_02/212755214" TargetMode="External" /><Relationship Id="rId31" Type="http://schemas.openxmlformats.org/officeDocument/2006/relationships/hyperlink" Target="https://podminky.urs.cz/item/CS_URS_2024_02/998011001" TargetMode="External" /><Relationship Id="rId32" Type="http://schemas.openxmlformats.org/officeDocument/2006/relationships/hyperlink" Target="https://podminky.urs.cz/item/CS_URS_2024_02/998711101" TargetMode="External" /><Relationship Id="rId33" Type="http://schemas.openxmlformats.org/officeDocument/2006/relationships/hyperlink" Target="https://podminky.urs.cz/item/CS_URS_2024_02/711111001" TargetMode="External" /><Relationship Id="rId34" Type="http://schemas.openxmlformats.org/officeDocument/2006/relationships/hyperlink" Target="https://podminky.urs.cz/item/CS_URS_2024_02/711112001" TargetMode="External" /><Relationship Id="rId35" Type="http://schemas.openxmlformats.org/officeDocument/2006/relationships/hyperlink" Target="https://podminky.urs.cz/item/CS_URS_2024_02/711141559" TargetMode="External" /><Relationship Id="rId36" Type="http://schemas.openxmlformats.org/officeDocument/2006/relationships/hyperlink" Target="https://podminky.urs.cz/item/CS_URS_2024_02/711142559" TargetMode="External" /><Relationship Id="rId37" Type="http://schemas.openxmlformats.org/officeDocument/2006/relationships/hyperlink" Target="https://podminky.urs.cz/item/CS_URS_2024_02/767163223" TargetMode="External" /><Relationship Id="rId38" Type="http://schemas.openxmlformats.org/officeDocument/2006/relationships/hyperlink" Target="https://podminky.urs.cz/item/CS_URS_2024_02/998767101" TargetMode="External" /><Relationship Id="rId3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7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7</v>
      </c>
      <c r="BT2" s="18" t="s">
        <v>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="1" customFormat="1" ht="24.96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="1" customFormat="1" ht="12" customHeight="1">
      <c r="B5" s="21"/>
      <c r="D5" s="25" t="s">
        <v>14</v>
      </c>
      <c r="K5" s="26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16</v>
      </c>
      <c r="BS5" s="18" t="s">
        <v>7</v>
      </c>
    </row>
    <row r="6" s="1" customFormat="1" ht="36.96" customHeight="1">
      <c r="B6" s="21"/>
      <c r="D6" s="28" t="s">
        <v>17</v>
      </c>
      <c r="K6" s="29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7</v>
      </c>
    </row>
    <row r="7" s="1" customFormat="1" ht="12" customHeight="1">
      <c r="B7" s="21"/>
      <c r="D7" s="31" t="s">
        <v>19</v>
      </c>
      <c r="K7" s="26" t="s">
        <v>3</v>
      </c>
      <c r="AK7" s="31" t="s">
        <v>20</v>
      </c>
      <c r="AN7" s="26" t="s">
        <v>3</v>
      </c>
      <c r="AR7" s="21"/>
      <c r="BE7" s="30"/>
      <c r="BS7" s="18" t="s">
        <v>7</v>
      </c>
    </row>
    <row r="8" s="1" customFormat="1" ht="12" customHeight="1">
      <c r="B8" s="21"/>
      <c r="D8" s="31" t="s">
        <v>21</v>
      </c>
      <c r="K8" s="26" t="s">
        <v>22</v>
      </c>
      <c r="AK8" s="31" t="s">
        <v>23</v>
      </c>
      <c r="AN8" s="32" t="s">
        <v>24</v>
      </c>
      <c r="AR8" s="21"/>
      <c r="BE8" s="30"/>
      <c r="BS8" s="18" t="s">
        <v>7</v>
      </c>
    </row>
    <row r="9" s="1" customFormat="1" ht="14.4" customHeight="1">
      <c r="B9" s="21"/>
      <c r="AR9" s="21"/>
      <c r="BE9" s="30"/>
      <c r="BS9" s="18" t="s">
        <v>7</v>
      </c>
    </row>
    <row r="10" s="1" customFormat="1" ht="12" customHeight="1">
      <c r="B10" s="21"/>
      <c r="D10" s="31" t="s">
        <v>25</v>
      </c>
      <c r="AK10" s="31" t="s">
        <v>26</v>
      </c>
      <c r="AN10" s="26" t="s">
        <v>3</v>
      </c>
      <c r="AR10" s="21"/>
      <c r="BE10" s="30"/>
      <c r="BS10" s="18" t="s">
        <v>7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3</v>
      </c>
      <c r="AR11" s="21"/>
      <c r="BE11" s="30"/>
      <c r="BS11" s="18" t="s">
        <v>7</v>
      </c>
    </row>
    <row r="12" s="1" customFormat="1" ht="6.96" customHeight="1">
      <c r="B12" s="21"/>
      <c r="AR12" s="21"/>
      <c r="BE12" s="30"/>
      <c r="BS12" s="18" t="s">
        <v>7</v>
      </c>
    </row>
    <row r="13" s="1" customFormat="1" ht="12" customHeight="1">
      <c r="B13" s="21"/>
      <c r="D13" s="31" t="s">
        <v>29</v>
      </c>
      <c r="AK13" s="31" t="s">
        <v>26</v>
      </c>
      <c r="AN13" s="33" t="s">
        <v>30</v>
      </c>
      <c r="AR13" s="21"/>
      <c r="BE13" s="30"/>
      <c r="BS13" s="18" t="s">
        <v>7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7</v>
      </c>
    </row>
    <row r="15" s="1" customFormat="1" ht="6.96" customHeight="1">
      <c r="B15" s="21"/>
      <c r="AR15" s="21"/>
      <c r="BE15" s="30"/>
      <c r="BS15" s="18" t="s">
        <v>4</v>
      </c>
    </row>
    <row r="16" s="1" customFormat="1" ht="12" customHeight="1">
      <c r="B16" s="21"/>
      <c r="D16" s="31" t="s">
        <v>31</v>
      </c>
      <c r="AK16" s="31" t="s">
        <v>26</v>
      </c>
      <c r="AN16" s="26" t="s">
        <v>3</v>
      </c>
      <c r="AR16" s="21"/>
      <c r="BE16" s="30"/>
      <c r="BS16" s="18" t="s">
        <v>4</v>
      </c>
    </row>
    <row r="17" s="1" customFormat="1" ht="18.48" customHeight="1">
      <c r="B17" s="21"/>
      <c r="E17" s="26" t="s">
        <v>32</v>
      </c>
      <c r="AK17" s="31" t="s">
        <v>28</v>
      </c>
      <c r="AN17" s="26" t="s">
        <v>3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7</v>
      </c>
    </row>
    <row r="19" s="1" customFormat="1" ht="12" customHeight="1">
      <c r="B19" s="21"/>
      <c r="D19" s="31" t="s">
        <v>34</v>
      </c>
      <c r="AK19" s="31" t="s">
        <v>26</v>
      </c>
      <c r="AN19" s="26" t="s">
        <v>3</v>
      </c>
      <c r="AR19" s="21"/>
      <c r="BE19" s="30"/>
      <c r="BS19" s="18" t="s">
        <v>7</v>
      </c>
    </row>
    <row r="20" s="1" customFormat="1" ht="18.48" customHeight="1">
      <c r="B20" s="21"/>
      <c r="E20" s="26" t="s">
        <v>35</v>
      </c>
      <c r="AK20" s="31" t="s">
        <v>28</v>
      </c>
      <c r="AN20" s="26" t="s">
        <v>3</v>
      </c>
      <c r="AR20" s="21"/>
      <c r="BE20" s="30"/>
      <c r="BS20" s="18" t="s">
        <v>4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47.25" customHeight="1">
      <c r="B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39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40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41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42</v>
      </c>
      <c r="E29" s="3"/>
      <c r="F29" s="31" t="s">
        <v>43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ROUND(AV54,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44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ROUND(AW54,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45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46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47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3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7"/>
    </row>
    <row r="35" s="2" customFormat="1" ht="25.92" customHeight="1">
      <c r="A35" s="37"/>
      <c r="B35" s="38"/>
      <c r="C35" s="47"/>
      <c r="D35" s="48" t="s">
        <v>48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49</v>
      </c>
      <c r="U35" s="49"/>
      <c r="V35" s="49"/>
      <c r="W35" s="49"/>
      <c r="X35" s="51" t="s">
        <v>50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6.96" customHeight="1">
      <c r="A37" s="37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38"/>
      <c r="BE37" s="37"/>
    </row>
    <row r="41" s="2" customFormat="1" ht="6.96" customHeight="1">
      <c r="A41" s="37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38"/>
      <c r="BE41" s="37"/>
    </row>
    <row r="42" s="2" customFormat="1" ht="24.96" customHeight="1">
      <c r="A42" s="37"/>
      <c r="B42" s="38"/>
      <c r="C42" s="22" t="s">
        <v>51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8"/>
      <c r="BE42" s="37"/>
    </row>
    <row r="43" s="2" customFormat="1" ht="6.96" customHeight="1">
      <c r="A43" s="37"/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8"/>
      <c r="BE43" s="37"/>
    </row>
    <row r="44" s="4" customFormat="1" ht="12" customHeight="1">
      <c r="A44" s="4"/>
      <c r="B44" s="58"/>
      <c r="C44" s="31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R001-x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8"/>
      <c r="BE44" s="4"/>
    </row>
    <row r="45" s="5" customFormat="1" ht="36.96" customHeight="1">
      <c r="A45" s="5"/>
      <c r="B45" s="59"/>
      <c r="C45" s="60" t="s">
        <v>17</v>
      </c>
      <c r="D45" s="5"/>
      <c r="E45" s="5"/>
      <c r="F45" s="5"/>
      <c r="G45" s="5"/>
      <c r="H45" s="5"/>
      <c r="I45" s="5"/>
      <c r="J45" s="5"/>
      <c r="K45" s="5"/>
      <c r="L45" s="61" t="str">
        <f>K6</f>
        <v>Obecní dům Rudíkov smlouva č. 2 - SO02, 3,4,5,6,7,8,9,11,13,14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9"/>
      <c r="BE45" s="5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8"/>
      <c r="BE46" s="37"/>
    </row>
    <row r="47" s="2" customFormat="1" ht="12" customHeight="1">
      <c r="A47" s="37"/>
      <c r="B47" s="38"/>
      <c r="C47" s="31" t="s">
        <v>21</v>
      </c>
      <c r="D47" s="37"/>
      <c r="E47" s="37"/>
      <c r="F47" s="37"/>
      <c r="G47" s="37"/>
      <c r="H47" s="37"/>
      <c r="I47" s="37"/>
      <c r="J47" s="37"/>
      <c r="K47" s="37"/>
      <c r="L47" s="62" t="str">
        <f>IF(K8="","",K8)</f>
        <v>p.č. 2250/4, 2221, ST.2208/9 k.ú. Rudíkov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1" t="s">
        <v>23</v>
      </c>
      <c r="AJ47" s="37"/>
      <c r="AK47" s="37"/>
      <c r="AL47" s="37"/>
      <c r="AM47" s="63" t="str">
        <f>IF(AN8= "","",AN8)</f>
        <v>10. 1. 2024</v>
      </c>
      <c r="AN47" s="63"/>
      <c r="AO47" s="37"/>
      <c r="AP47" s="37"/>
      <c r="AQ47" s="37"/>
      <c r="AR47" s="38"/>
      <c r="B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8"/>
      <c r="BE48" s="37"/>
    </row>
    <row r="49" s="2" customFormat="1" ht="15.15" customHeight="1">
      <c r="A49" s="37"/>
      <c r="B49" s="38"/>
      <c r="C49" s="31" t="s">
        <v>25</v>
      </c>
      <c r="D49" s="37"/>
      <c r="E49" s="37"/>
      <c r="F49" s="37"/>
      <c r="G49" s="37"/>
      <c r="H49" s="37"/>
      <c r="I49" s="37"/>
      <c r="J49" s="37"/>
      <c r="K49" s="37"/>
      <c r="L49" s="4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1" t="s">
        <v>31</v>
      </c>
      <c r="AJ49" s="37"/>
      <c r="AK49" s="37"/>
      <c r="AL49" s="37"/>
      <c r="AM49" s="64" t="str">
        <f>IF(E17="","",E17)</f>
        <v xml:space="preserve">BS projekt s.r.o. </v>
      </c>
      <c r="AN49" s="4"/>
      <c r="AO49" s="4"/>
      <c r="AP49" s="4"/>
      <c r="AQ49" s="37"/>
      <c r="AR49" s="38"/>
      <c r="AS49" s="65" t="s">
        <v>52</v>
      </c>
      <c r="AT49" s="66"/>
      <c r="AU49" s="67"/>
      <c r="AV49" s="67"/>
      <c r="AW49" s="67"/>
      <c r="AX49" s="67"/>
      <c r="AY49" s="67"/>
      <c r="AZ49" s="67"/>
      <c r="BA49" s="67"/>
      <c r="BB49" s="67"/>
      <c r="BC49" s="67"/>
      <c r="BD49" s="68"/>
      <c r="BE49" s="37"/>
    </row>
    <row r="50" s="2" customFormat="1" ht="25.65" customHeight="1">
      <c r="A50" s="37"/>
      <c r="B50" s="38"/>
      <c r="C50" s="31" t="s">
        <v>29</v>
      </c>
      <c r="D50" s="37"/>
      <c r="E50" s="37"/>
      <c r="F50" s="37"/>
      <c r="G50" s="37"/>
      <c r="H50" s="37"/>
      <c r="I50" s="37"/>
      <c r="J50" s="37"/>
      <c r="K50" s="37"/>
      <c r="L50" s="4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1" t="s">
        <v>34</v>
      </c>
      <c r="AJ50" s="37"/>
      <c r="AK50" s="37"/>
      <c r="AL50" s="37"/>
      <c r="AM50" s="64" t="str">
        <f>IF(E20="","",E20)</f>
        <v>Ing. Tomáš Hrdlička, Jan Hajný</v>
      </c>
      <c r="AN50" s="4"/>
      <c r="AO50" s="4"/>
      <c r="AP50" s="4"/>
      <c r="AQ50" s="37"/>
      <c r="AR50" s="38"/>
      <c r="AS50" s="69"/>
      <c r="AT50" s="70"/>
      <c r="AU50" s="71"/>
      <c r="AV50" s="71"/>
      <c r="AW50" s="71"/>
      <c r="AX50" s="71"/>
      <c r="AY50" s="71"/>
      <c r="AZ50" s="71"/>
      <c r="BA50" s="71"/>
      <c r="BB50" s="71"/>
      <c r="BC50" s="71"/>
      <c r="BD50" s="72"/>
      <c r="BE50" s="37"/>
    </row>
    <row r="51" s="2" customFormat="1" ht="10.8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8"/>
      <c r="AS51" s="69"/>
      <c r="AT51" s="70"/>
      <c r="AU51" s="71"/>
      <c r="AV51" s="71"/>
      <c r="AW51" s="71"/>
      <c r="AX51" s="71"/>
      <c r="AY51" s="71"/>
      <c r="AZ51" s="71"/>
      <c r="BA51" s="71"/>
      <c r="BB51" s="71"/>
      <c r="BC51" s="71"/>
      <c r="BD51" s="72"/>
      <c r="BE51" s="37"/>
    </row>
    <row r="52" s="2" customFormat="1" ht="29.28" customHeight="1">
      <c r="A52" s="37"/>
      <c r="B52" s="38"/>
      <c r="C52" s="73" t="s">
        <v>53</v>
      </c>
      <c r="D52" s="74"/>
      <c r="E52" s="74"/>
      <c r="F52" s="74"/>
      <c r="G52" s="74"/>
      <c r="H52" s="75"/>
      <c r="I52" s="76" t="s">
        <v>54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7" t="s">
        <v>55</v>
      </c>
      <c r="AH52" s="74"/>
      <c r="AI52" s="74"/>
      <c r="AJ52" s="74"/>
      <c r="AK52" s="74"/>
      <c r="AL52" s="74"/>
      <c r="AM52" s="74"/>
      <c r="AN52" s="76" t="s">
        <v>56</v>
      </c>
      <c r="AO52" s="74"/>
      <c r="AP52" s="74"/>
      <c r="AQ52" s="78" t="s">
        <v>57</v>
      </c>
      <c r="AR52" s="38"/>
      <c r="AS52" s="79" t="s">
        <v>58</v>
      </c>
      <c r="AT52" s="80" t="s">
        <v>59</v>
      </c>
      <c r="AU52" s="80" t="s">
        <v>60</v>
      </c>
      <c r="AV52" s="80" t="s">
        <v>61</v>
      </c>
      <c r="AW52" s="80" t="s">
        <v>62</v>
      </c>
      <c r="AX52" s="80" t="s">
        <v>63</v>
      </c>
      <c r="AY52" s="80" t="s">
        <v>64</v>
      </c>
      <c r="AZ52" s="80" t="s">
        <v>65</v>
      </c>
      <c r="BA52" s="80" t="s">
        <v>66</v>
      </c>
      <c r="BB52" s="80" t="s">
        <v>67</v>
      </c>
      <c r="BC52" s="80" t="s">
        <v>68</v>
      </c>
      <c r="BD52" s="81" t="s">
        <v>69</v>
      </c>
      <c r="BE52" s="37"/>
    </row>
    <row r="53" s="2" customFormat="1" ht="10.8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8"/>
      <c r="AS53" s="82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4"/>
      <c r="BE53" s="37"/>
    </row>
    <row r="54" s="6" customFormat="1" ht="32.4" customHeight="1">
      <c r="A54" s="6"/>
      <c r="B54" s="85"/>
      <c r="C54" s="86" t="s">
        <v>70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8">
        <f>ROUND(AG55+SUM(AG63:AG73),2)</f>
        <v>0</v>
      </c>
      <c r="AH54" s="88"/>
      <c r="AI54" s="88"/>
      <c r="AJ54" s="88"/>
      <c r="AK54" s="88"/>
      <c r="AL54" s="88"/>
      <c r="AM54" s="88"/>
      <c r="AN54" s="89">
        <f>SUM(AG54,AT54)</f>
        <v>0</v>
      </c>
      <c r="AO54" s="89"/>
      <c r="AP54" s="89"/>
      <c r="AQ54" s="90" t="s">
        <v>3</v>
      </c>
      <c r="AR54" s="85"/>
      <c r="AS54" s="91">
        <f>ROUND(AS55+SUM(AS63:AS73),2)</f>
        <v>0</v>
      </c>
      <c r="AT54" s="92">
        <f>ROUND(SUM(AV54:AW54),2)</f>
        <v>0</v>
      </c>
      <c r="AU54" s="93">
        <f>ROUND(AU55+SUM(AU63:AU73),5)</f>
        <v>0</v>
      </c>
      <c r="AV54" s="92">
        <f>ROUND(AZ54*L29,2)</f>
        <v>0</v>
      </c>
      <c r="AW54" s="92">
        <f>ROUND(BA54*L30,2)</f>
        <v>0</v>
      </c>
      <c r="AX54" s="92">
        <f>ROUND(BB54*L29,2)</f>
        <v>0</v>
      </c>
      <c r="AY54" s="92">
        <f>ROUND(BC54*L30,2)</f>
        <v>0</v>
      </c>
      <c r="AZ54" s="92">
        <f>ROUND(AZ55+SUM(AZ63:AZ73),2)</f>
        <v>0</v>
      </c>
      <c r="BA54" s="92">
        <f>ROUND(BA55+SUM(BA63:BA73),2)</f>
        <v>0</v>
      </c>
      <c r="BB54" s="92">
        <f>ROUND(BB55+SUM(BB63:BB73),2)</f>
        <v>0</v>
      </c>
      <c r="BC54" s="92">
        <f>ROUND(BC55+SUM(BC63:BC73),2)</f>
        <v>0</v>
      </c>
      <c r="BD54" s="94">
        <f>ROUND(BD55+SUM(BD63:BD73),2)</f>
        <v>0</v>
      </c>
      <c r="BE54" s="6"/>
      <c r="BS54" s="95" t="s">
        <v>71</v>
      </c>
      <c r="BT54" s="95" t="s">
        <v>72</v>
      </c>
      <c r="BU54" s="96" t="s">
        <v>73</v>
      </c>
      <c r="BV54" s="95" t="s">
        <v>74</v>
      </c>
      <c r="BW54" s="95" t="s">
        <v>5</v>
      </c>
      <c r="BX54" s="95" t="s">
        <v>75</v>
      </c>
      <c r="CL54" s="95" t="s">
        <v>3</v>
      </c>
    </row>
    <row r="55" s="7" customFormat="1" ht="16.5" customHeight="1">
      <c r="A55" s="7"/>
      <c r="B55" s="97"/>
      <c r="C55" s="98"/>
      <c r="D55" s="99" t="s">
        <v>76</v>
      </c>
      <c r="E55" s="99"/>
      <c r="F55" s="99"/>
      <c r="G55" s="99"/>
      <c r="H55" s="99"/>
      <c r="I55" s="100"/>
      <c r="J55" s="99" t="s">
        <v>77</v>
      </c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101">
        <f>ROUND(SUM(AG56:AG62),2)</f>
        <v>0</v>
      </c>
      <c r="AH55" s="100"/>
      <c r="AI55" s="100"/>
      <c r="AJ55" s="100"/>
      <c r="AK55" s="100"/>
      <c r="AL55" s="100"/>
      <c r="AM55" s="100"/>
      <c r="AN55" s="102">
        <f>SUM(AG55,AT55)</f>
        <v>0</v>
      </c>
      <c r="AO55" s="100"/>
      <c r="AP55" s="100"/>
      <c r="AQ55" s="103" t="s">
        <v>78</v>
      </c>
      <c r="AR55" s="97"/>
      <c r="AS55" s="104">
        <f>ROUND(SUM(AS56:AS62),2)</f>
        <v>0</v>
      </c>
      <c r="AT55" s="105">
        <f>ROUND(SUM(AV55:AW55),2)</f>
        <v>0</v>
      </c>
      <c r="AU55" s="106">
        <f>ROUND(SUM(AU56:AU62),5)</f>
        <v>0</v>
      </c>
      <c r="AV55" s="105">
        <f>ROUND(AZ55*L29,2)</f>
        <v>0</v>
      </c>
      <c r="AW55" s="105">
        <f>ROUND(BA55*L30,2)</f>
        <v>0</v>
      </c>
      <c r="AX55" s="105">
        <f>ROUND(BB55*L29,2)</f>
        <v>0</v>
      </c>
      <c r="AY55" s="105">
        <f>ROUND(BC55*L30,2)</f>
        <v>0</v>
      </c>
      <c r="AZ55" s="105">
        <f>ROUND(SUM(AZ56:AZ62),2)</f>
        <v>0</v>
      </c>
      <c r="BA55" s="105">
        <f>ROUND(SUM(BA56:BA62),2)</f>
        <v>0</v>
      </c>
      <c r="BB55" s="105">
        <f>ROUND(SUM(BB56:BB62),2)</f>
        <v>0</v>
      </c>
      <c r="BC55" s="105">
        <f>ROUND(SUM(BC56:BC62),2)</f>
        <v>0</v>
      </c>
      <c r="BD55" s="107">
        <f>ROUND(SUM(BD56:BD62),2)</f>
        <v>0</v>
      </c>
      <c r="BE55" s="7"/>
      <c r="BS55" s="108" t="s">
        <v>71</v>
      </c>
      <c r="BT55" s="108" t="s">
        <v>79</v>
      </c>
      <c r="BV55" s="108" t="s">
        <v>74</v>
      </c>
      <c r="BW55" s="108" t="s">
        <v>80</v>
      </c>
      <c r="BX55" s="108" t="s">
        <v>5</v>
      </c>
      <c r="CL55" s="108" t="s">
        <v>3</v>
      </c>
      <c r="CM55" s="108" t="s">
        <v>76</v>
      </c>
    </row>
    <row r="56" s="4" customFormat="1" ht="16.5" customHeight="1">
      <c r="A56" s="109" t="s">
        <v>81</v>
      </c>
      <c r="B56" s="58"/>
      <c r="C56" s="10"/>
      <c r="D56" s="10"/>
      <c r="E56" s="110" t="s">
        <v>76</v>
      </c>
      <c r="F56" s="110"/>
      <c r="G56" s="110"/>
      <c r="H56" s="110"/>
      <c r="I56" s="110"/>
      <c r="J56" s="10"/>
      <c r="K56" s="110" t="s">
        <v>77</v>
      </c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1">
        <f>'2 - SO02'!J30</f>
        <v>0</v>
      </c>
      <c r="AH56" s="10"/>
      <c r="AI56" s="10"/>
      <c r="AJ56" s="10"/>
      <c r="AK56" s="10"/>
      <c r="AL56" s="10"/>
      <c r="AM56" s="10"/>
      <c r="AN56" s="111">
        <f>SUM(AG56,AT56)</f>
        <v>0</v>
      </c>
      <c r="AO56" s="10"/>
      <c r="AP56" s="10"/>
      <c r="AQ56" s="112" t="s">
        <v>82</v>
      </c>
      <c r="AR56" s="58"/>
      <c r="AS56" s="113">
        <v>0</v>
      </c>
      <c r="AT56" s="114">
        <f>ROUND(SUM(AV56:AW56),2)</f>
        <v>0</v>
      </c>
      <c r="AU56" s="115">
        <f>'2 - SO02'!P157</f>
        <v>0</v>
      </c>
      <c r="AV56" s="114">
        <f>'2 - SO02'!J33</f>
        <v>0</v>
      </c>
      <c r="AW56" s="114">
        <f>'2 - SO02'!J34</f>
        <v>0</v>
      </c>
      <c r="AX56" s="114">
        <f>'2 - SO02'!J35</f>
        <v>0</v>
      </c>
      <c r="AY56" s="114">
        <f>'2 - SO02'!J36</f>
        <v>0</v>
      </c>
      <c r="AZ56" s="114">
        <f>'2 - SO02'!F33</f>
        <v>0</v>
      </c>
      <c r="BA56" s="114">
        <f>'2 - SO02'!F34</f>
        <v>0</v>
      </c>
      <c r="BB56" s="114">
        <f>'2 - SO02'!F35</f>
        <v>0</v>
      </c>
      <c r="BC56" s="114">
        <f>'2 - SO02'!F36</f>
        <v>0</v>
      </c>
      <c r="BD56" s="116">
        <f>'2 - SO02'!F37</f>
        <v>0</v>
      </c>
      <c r="BE56" s="4"/>
      <c r="BT56" s="26" t="s">
        <v>76</v>
      </c>
      <c r="BU56" s="26" t="s">
        <v>83</v>
      </c>
      <c r="BV56" s="26" t="s">
        <v>74</v>
      </c>
      <c r="BW56" s="26" t="s">
        <v>80</v>
      </c>
      <c r="BX56" s="26" t="s">
        <v>5</v>
      </c>
      <c r="CL56" s="26" t="s">
        <v>3</v>
      </c>
      <c r="CM56" s="26" t="s">
        <v>76</v>
      </c>
    </row>
    <row r="57" s="4" customFormat="1" ht="16.5" customHeight="1">
      <c r="A57" s="109" t="s">
        <v>81</v>
      </c>
      <c r="B57" s="58"/>
      <c r="C57" s="10"/>
      <c r="D57" s="10"/>
      <c r="E57" s="110" t="s">
        <v>8</v>
      </c>
      <c r="F57" s="110"/>
      <c r="G57" s="110"/>
      <c r="H57" s="110"/>
      <c r="I57" s="110"/>
      <c r="J57" s="10"/>
      <c r="K57" s="110" t="s">
        <v>84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1">
        <f>'21 - VYTÁPĚNÍ'!J32</f>
        <v>0</v>
      </c>
      <c r="AH57" s="10"/>
      <c r="AI57" s="10"/>
      <c r="AJ57" s="10"/>
      <c r="AK57" s="10"/>
      <c r="AL57" s="10"/>
      <c r="AM57" s="10"/>
      <c r="AN57" s="111">
        <f>SUM(AG57,AT57)</f>
        <v>0</v>
      </c>
      <c r="AO57" s="10"/>
      <c r="AP57" s="10"/>
      <c r="AQ57" s="112" t="s">
        <v>82</v>
      </c>
      <c r="AR57" s="58"/>
      <c r="AS57" s="113">
        <v>0</v>
      </c>
      <c r="AT57" s="114">
        <f>ROUND(SUM(AV57:AW57),2)</f>
        <v>0</v>
      </c>
      <c r="AU57" s="115">
        <f>'21 - VYTÁPĚNÍ'!P93</f>
        <v>0</v>
      </c>
      <c r="AV57" s="114">
        <f>'21 - VYTÁPĚNÍ'!J35</f>
        <v>0</v>
      </c>
      <c r="AW57" s="114">
        <f>'21 - VYTÁPĚNÍ'!J36</f>
        <v>0</v>
      </c>
      <c r="AX57" s="114">
        <f>'21 - VYTÁPĚNÍ'!J37</f>
        <v>0</v>
      </c>
      <c r="AY57" s="114">
        <f>'21 - VYTÁPĚNÍ'!J38</f>
        <v>0</v>
      </c>
      <c r="AZ57" s="114">
        <f>'21 - VYTÁPĚNÍ'!F35</f>
        <v>0</v>
      </c>
      <c r="BA57" s="114">
        <f>'21 - VYTÁPĚNÍ'!F36</f>
        <v>0</v>
      </c>
      <c r="BB57" s="114">
        <f>'21 - VYTÁPĚNÍ'!F37</f>
        <v>0</v>
      </c>
      <c r="BC57" s="114">
        <f>'21 - VYTÁPĚNÍ'!F38</f>
        <v>0</v>
      </c>
      <c r="BD57" s="116">
        <f>'21 - VYTÁPĚNÍ'!F39</f>
        <v>0</v>
      </c>
      <c r="BE57" s="4"/>
      <c r="BT57" s="26" t="s">
        <v>76</v>
      </c>
      <c r="BV57" s="26" t="s">
        <v>74</v>
      </c>
      <c r="BW57" s="26" t="s">
        <v>85</v>
      </c>
      <c r="BX57" s="26" t="s">
        <v>80</v>
      </c>
      <c r="CL57" s="26" t="s">
        <v>3</v>
      </c>
    </row>
    <row r="58" s="4" customFormat="1" ht="16.5" customHeight="1">
      <c r="A58" s="109" t="s">
        <v>81</v>
      </c>
      <c r="B58" s="58"/>
      <c r="C58" s="10"/>
      <c r="D58" s="10"/>
      <c r="E58" s="110" t="s">
        <v>86</v>
      </c>
      <c r="F58" s="110"/>
      <c r="G58" s="110"/>
      <c r="H58" s="110"/>
      <c r="I58" s="110"/>
      <c r="J58" s="10"/>
      <c r="K58" s="110" t="s">
        <v>87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1">
        <f>'22 - VZDUCHOTECHNIKA'!J32</f>
        <v>0</v>
      </c>
      <c r="AH58" s="10"/>
      <c r="AI58" s="10"/>
      <c r="AJ58" s="10"/>
      <c r="AK58" s="10"/>
      <c r="AL58" s="10"/>
      <c r="AM58" s="10"/>
      <c r="AN58" s="111">
        <f>SUM(AG58,AT58)</f>
        <v>0</v>
      </c>
      <c r="AO58" s="10"/>
      <c r="AP58" s="10"/>
      <c r="AQ58" s="112" t="s">
        <v>82</v>
      </c>
      <c r="AR58" s="58"/>
      <c r="AS58" s="113">
        <v>0</v>
      </c>
      <c r="AT58" s="114">
        <f>ROUND(SUM(AV58:AW58),2)</f>
        <v>0</v>
      </c>
      <c r="AU58" s="115">
        <f>'22 - VZDUCHOTECHNIKA'!P90</f>
        <v>0</v>
      </c>
      <c r="AV58" s="114">
        <f>'22 - VZDUCHOTECHNIKA'!J35</f>
        <v>0</v>
      </c>
      <c r="AW58" s="114">
        <f>'22 - VZDUCHOTECHNIKA'!J36</f>
        <v>0</v>
      </c>
      <c r="AX58" s="114">
        <f>'22 - VZDUCHOTECHNIKA'!J37</f>
        <v>0</v>
      </c>
      <c r="AY58" s="114">
        <f>'22 - VZDUCHOTECHNIKA'!J38</f>
        <v>0</v>
      </c>
      <c r="AZ58" s="114">
        <f>'22 - VZDUCHOTECHNIKA'!F35</f>
        <v>0</v>
      </c>
      <c r="BA58" s="114">
        <f>'22 - VZDUCHOTECHNIKA'!F36</f>
        <v>0</v>
      </c>
      <c r="BB58" s="114">
        <f>'22 - VZDUCHOTECHNIKA'!F37</f>
        <v>0</v>
      </c>
      <c r="BC58" s="114">
        <f>'22 - VZDUCHOTECHNIKA'!F38</f>
        <v>0</v>
      </c>
      <c r="BD58" s="116">
        <f>'22 - VZDUCHOTECHNIKA'!F39</f>
        <v>0</v>
      </c>
      <c r="BE58" s="4"/>
      <c r="BT58" s="26" t="s">
        <v>76</v>
      </c>
      <c r="BV58" s="26" t="s">
        <v>74</v>
      </c>
      <c r="BW58" s="26" t="s">
        <v>88</v>
      </c>
      <c r="BX58" s="26" t="s">
        <v>80</v>
      </c>
      <c r="CL58" s="26" t="s">
        <v>3</v>
      </c>
    </row>
    <row r="59" s="4" customFormat="1" ht="16.5" customHeight="1">
      <c r="A59" s="109" t="s">
        <v>81</v>
      </c>
      <c r="B59" s="58"/>
      <c r="C59" s="10"/>
      <c r="D59" s="10"/>
      <c r="E59" s="110" t="s">
        <v>89</v>
      </c>
      <c r="F59" s="110"/>
      <c r="G59" s="110"/>
      <c r="H59" s="110"/>
      <c r="I59" s="110"/>
      <c r="J59" s="10"/>
      <c r="K59" s="110" t="s">
        <v>90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1">
        <f>'23 - ZDRAVOTNĚ TECHNICKÉ ...'!J32</f>
        <v>0</v>
      </c>
      <c r="AH59" s="10"/>
      <c r="AI59" s="10"/>
      <c r="AJ59" s="10"/>
      <c r="AK59" s="10"/>
      <c r="AL59" s="10"/>
      <c r="AM59" s="10"/>
      <c r="AN59" s="111">
        <f>SUM(AG59,AT59)</f>
        <v>0</v>
      </c>
      <c r="AO59" s="10"/>
      <c r="AP59" s="10"/>
      <c r="AQ59" s="112" t="s">
        <v>82</v>
      </c>
      <c r="AR59" s="58"/>
      <c r="AS59" s="113">
        <v>0</v>
      </c>
      <c r="AT59" s="114">
        <f>ROUND(SUM(AV59:AW59),2)</f>
        <v>0</v>
      </c>
      <c r="AU59" s="115">
        <f>'23 - ZDRAVOTNĚ TECHNICKÉ ...'!P96</f>
        <v>0</v>
      </c>
      <c r="AV59" s="114">
        <f>'23 - ZDRAVOTNĚ TECHNICKÉ ...'!J35</f>
        <v>0</v>
      </c>
      <c r="AW59" s="114">
        <f>'23 - ZDRAVOTNĚ TECHNICKÉ ...'!J36</f>
        <v>0</v>
      </c>
      <c r="AX59" s="114">
        <f>'23 - ZDRAVOTNĚ TECHNICKÉ ...'!J37</f>
        <v>0</v>
      </c>
      <c r="AY59" s="114">
        <f>'23 - ZDRAVOTNĚ TECHNICKÉ ...'!J38</f>
        <v>0</v>
      </c>
      <c r="AZ59" s="114">
        <f>'23 - ZDRAVOTNĚ TECHNICKÉ ...'!F35</f>
        <v>0</v>
      </c>
      <c r="BA59" s="114">
        <f>'23 - ZDRAVOTNĚ TECHNICKÉ ...'!F36</f>
        <v>0</v>
      </c>
      <c r="BB59" s="114">
        <f>'23 - ZDRAVOTNĚ TECHNICKÉ ...'!F37</f>
        <v>0</v>
      </c>
      <c r="BC59" s="114">
        <f>'23 - ZDRAVOTNĚ TECHNICKÉ ...'!F38</f>
        <v>0</v>
      </c>
      <c r="BD59" s="116">
        <f>'23 - ZDRAVOTNĚ TECHNICKÉ ...'!F39</f>
        <v>0</v>
      </c>
      <c r="BE59" s="4"/>
      <c r="BT59" s="26" t="s">
        <v>76</v>
      </c>
      <c r="BV59" s="26" t="s">
        <v>74</v>
      </c>
      <c r="BW59" s="26" t="s">
        <v>91</v>
      </c>
      <c r="BX59" s="26" t="s">
        <v>80</v>
      </c>
      <c r="CL59" s="26" t="s">
        <v>3</v>
      </c>
    </row>
    <row r="60" s="4" customFormat="1" ht="16.5" customHeight="1">
      <c r="A60" s="109" t="s">
        <v>81</v>
      </c>
      <c r="B60" s="58"/>
      <c r="C60" s="10"/>
      <c r="D60" s="10"/>
      <c r="E60" s="110" t="s">
        <v>92</v>
      </c>
      <c r="F60" s="110"/>
      <c r="G60" s="110"/>
      <c r="H60" s="110"/>
      <c r="I60" s="110"/>
      <c r="J60" s="10"/>
      <c r="K60" s="110" t="s">
        <v>93</v>
      </c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1">
        <f>'24 - PLYNOVÁ ZAŘÍZENÍ'!J32</f>
        <v>0</v>
      </c>
      <c r="AH60" s="10"/>
      <c r="AI60" s="10"/>
      <c r="AJ60" s="10"/>
      <c r="AK60" s="10"/>
      <c r="AL60" s="10"/>
      <c r="AM60" s="10"/>
      <c r="AN60" s="111">
        <f>SUM(AG60,AT60)</f>
        <v>0</v>
      </c>
      <c r="AO60" s="10"/>
      <c r="AP60" s="10"/>
      <c r="AQ60" s="112" t="s">
        <v>82</v>
      </c>
      <c r="AR60" s="58"/>
      <c r="AS60" s="113">
        <v>0</v>
      </c>
      <c r="AT60" s="114">
        <f>ROUND(SUM(AV60:AW60),2)</f>
        <v>0</v>
      </c>
      <c r="AU60" s="115">
        <f>'24 - PLYNOVÁ ZAŘÍZENÍ'!P88</f>
        <v>0</v>
      </c>
      <c r="AV60" s="114">
        <f>'24 - PLYNOVÁ ZAŘÍZENÍ'!J35</f>
        <v>0</v>
      </c>
      <c r="AW60" s="114">
        <f>'24 - PLYNOVÁ ZAŘÍZENÍ'!J36</f>
        <v>0</v>
      </c>
      <c r="AX60" s="114">
        <f>'24 - PLYNOVÁ ZAŘÍZENÍ'!J37</f>
        <v>0</v>
      </c>
      <c r="AY60" s="114">
        <f>'24 - PLYNOVÁ ZAŘÍZENÍ'!J38</f>
        <v>0</v>
      </c>
      <c r="AZ60" s="114">
        <f>'24 - PLYNOVÁ ZAŘÍZENÍ'!F35</f>
        <v>0</v>
      </c>
      <c r="BA60" s="114">
        <f>'24 - PLYNOVÁ ZAŘÍZENÍ'!F36</f>
        <v>0</v>
      </c>
      <c r="BB60" s="114">
        <f>'24 - PLYNOVÁ ZAŘÍZENÍ'!F37</f>
        <v>0</v>
      </c>
      <c r="BC60" s="114">
        <f>'24 - PLYNOVÁ ZAŘÍZENÍ'!F38</f>
        <v>0</v>
      </c>
      <c r="BD60" s="116">
        <f>'24 - PLYNOVÁ ZAŘÍZENÍ'!F39</f>
        <v>0</v>
      </c>
      <c r="BE60" s="4"/>
      <c r="BT60" s="26" t="s">
        <v>76</v>
      </c>
      <c r="BV60" s="26" t="s">
        <v>74</v>
      </c>
      <c r="BW60" s="26" t="s">
        <v>94</v>
      </c>
      <c r="BX60" s="26" t="s">
        <v>80</v>
      </c>
      <c r="CL60" s="26" t="s">
        <v>3</v>
      </c>
    </row>
    <row r="61" s="4" customFormat="1" ht="16.5" customHeight="1">
      <c r="A61" s="109" t="s">
        <v>81</v>
      </c>
      <c r="B61" s="58"/>
      <c r="C61" s="10"/>
      <c r="D61" s="10"/>
      <c r="E61" s="110" t="s">
        <v>95</v>
      </c>
      <c r="F61" s="110"/>
      <c r="G61" s="110"/>
      <c r="H61" s="110"/>
      <c r="I61" s="110"/>
      <c r="J61" s="10"/>
      <c r="K61" s="110" t="s">
        <v>96</v>
      </c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1">
        <f>'25 - Elektro'!J32</f>
        <v>0</v>
      </c>
      <c r="AH61" s="10"/>
      <c r="AI61" s="10"/>
      <c r="AJ61" s="10"/>
      <c r="AK61" s="10"/>
      <c r="AL61" s="10"/>
      <c r="AM61" s="10"/>
      <c r="AN61" s="111">
        <f>SUM(AG61,AT61)</f>
        <v>0</v>
      </c>
      <c r="AO61" s="10"/>
      <c r="AP61" s="10"/>
      <c r="AQ61" s="112" t="s">
        <v>82</v>
      </c>
      <c r="AR61" s="58"/>
      <c r="AS61" s="113">
        <v>0</v>
      </c>
      <c r="AT61" s="114">
        <f>ROUND(SUM(AV61:AW61),2)</f>
        <v>0</v>
      </c>
      <c r="AU61" s="115">
        <f>'25 - Elektro'!P106</f>
        <v>0</v>
      </c>
      <c r="AV61" s="114">
        <f>'25 - Elektro'!J35</f>
        <v>0</v>
      </c>
      <c r="AW61" s="114">
        <f>'25 - Elektro'!J36</f>
        <v>0</v>
      </c>
      <c r="AX61" s="114">
        <f>'25 - Elektro'!J37</f>
        <v>0</v>
      </c>
      <c r="AY61" s="114">
        <f>'25 - Elektro'!J38</f>
        <v>0</v>
      </c>
      <c r="AZ61" s="114">
        <f>'25 - Elektro'!F35</f>
        <v>0</v>
      </c>
      <c r="BA61" s="114">
        <f>'25 - Elektro'!F36</f>
        <v>0</v>
      </c>
      <c r="BB61" s="114">
        <f>'25 - Elektro'!F37</f>
        <v>0</v>
      </c>
      <c r="BC61" s="114">
        <f>'25 - Elektro'!F38</f>
        <v>0</v>
      </c>
      <c r="BD61" s="116">
        <f>'25 - Elektro'!F39</f>
        <v>0</v>
      </c>
      <c r="BE61" s="4"/>
      <c r="BT61" s="26" t="s">
        <v>76</v>
      </c>
      <c r="BV61" s="26" t="s">
        <v>74</v>
      </c>
      <c r="BW61" s="26" t="s">
        <v>97</v>
      </c>
      <c r="BX61" s="26" t="s">
        <v>80</v>
      </c>
      <c r="CL61" s="26" t="s">
        <v>3</v>
      </c>
    </row>
    <row r="62" s="4" customFormat="1" ht="23.25" customHeight="1">
      <c r="A62" s="109" t="s">
        <v>81</v>
      </c>
      <c r="B62" s="58"/>
      <c r="C62" s="10"/>
      <c r="D62" s="10"/>
      <c r="E62" s="110" t="s">
        <v>98</v>
      </c>
      <c r="F62" s="110"/>
      <c r="G62" s="110"/>
      <c r="H62" s="110"/>
      <c r="I62" s="110"/>
      <c r="J62" s="10"/>
      <c r="K62" s="110" t="s">
        <v>99</v>
      </c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1">
        <f>'26 - Vybavení dle návrhu ...'!J32</f>
        <v>0</v>
      </c>
      <c r="AH62" s="10"/>
      <c r="AI62" s="10"/>
      <c r="AJ62" s="10"/>
      <c r="AK62" s="10"/>
      <c r="AL62" s="10"/>
      <c r="AM62" s="10"/>
      <c r="AN62" s="111">
        <f>SUM(AG62,AT62)</f>
        <v>0</v>
      </c>
      <c r="AO62" s="10"/>
      <c r="AP62" s="10"/>
      <c r="AQ62" s="112" t="s">
        <v>82</v>
      </c>
      <c r="AR62" s="58"/>
      <c r="AS62" s="113">
        <v>0</v>
      </c>
      <c r="AT62" s="114">
        <f>ROUND(SUM(AV62:AW62),2)</f>
        <v>0</v>
      </c>
      <c r="AU62" s="115">
        <f>'26 - Vybavení dle návrhu ...'!P89</f>
        <v>0</v>
      </c>
      <c r="AV62" s="114">
        <f>'26 - Vybavení dle návrhu ...'!J35</f>
        <v>0</v>
      </c>
      <c r="AW62" s="114">
        <f>'26 - Vybavení dle návrhu ...'!J36</f>
        <v>0</v>
      </c>
      <c r="AX62" s="114">
        <f>'26 - Vybavení dle návrhu ...'!J37</f>
        <v>0</v>
      </c>
      <c r="AY62" s="114">
        <f>'26 - Vybavení dle návrhu ...'!J38</f>
        <v>0</v>
      </c>
      <c r="AZ62" s="114">
        <f>'26 - Vybavení dle návrhu ...'!F35</f>
        <v>0</v>
      </c>
      <c r="BA62" s="114">
        <f>'26 - Vybavení dle návrhu ...'!F36</f>
        <v>0</v>
      </c>
      <c r="BB62" s="114">
        <f>'26 - Vybavení dle návrhu ...'!F37</f>
        <v>0</v>
      </c>
      <c r="BC62" s="114">
        <f>'26 - Vybavení dle návrhu ...'!F38</f>
        <v>0</v>
      </c>
      <c r="BD62" s="116">
        <f>'26 - Vybavení dle návrhu ...'!F39</f>
        <v>0</v>
      </c>
      <c r="BE62" s="4"/>
      <c r="BT62" s="26" t="s">
        <v>76</v>
      </c>
      <c r="BV62" s="26" t="s">
        <v>74</v>
      </c>
      <c r="BW62" s="26" t="s">
        <v>100</v>
      </c>
      <c r="BX62" s="26" t="s">
        <v>80</v>
      </c>
      <c r="CL62" s="26" t="s">
        <v>3</v>
      </c>
    </row>
    <row r="63" s="7" customFormat="1" ht="16.5" customHeight="1">
      <c r="A63" s="109" t="s">
        <v>81</v>
      </c>
      <c r="B63" s="97"/>
      <c r="C63" s="98"/>
      <c r="D63" s="99" t="s">
        <v>101</v>
      </c>
      <c r="E63" s="99"/>
      <c r="F63" s="99"/>
      <c r="G63" s="99"/>
      <c r="H63" s="99"/>
      <c r="I63" s="100"/>
      <c r="J63" s="99" t="s">
        <v>102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102">
        <f>'3 - S004 - Opěrná stěna'!J30</f>
        <v>0</v>
      </c>
      <c r="AH63" s="100"/>
      <c r="AI63" s="100"/>
      <c r="AJ63" s="100"/>
      <c r="AK63" s="100"/>
      <c r="AL63" s="100"/>
      <c r="AM63" s="100"/>
      <c r="AN63" s="102">
        <f>SUM(AG63,AT63)</f>
        <v>0</v>
      </c>
      <c r="AO63" s="100"/>
      <c r="AP63" s="100"/>
      <c r="AQ63" s="103" t="s">
        <v>78</v>
      </c>
      <c r="AR63" s="97"/>
      <c r="AS63" s="104">
        <v>0</v>
      </c>
      <c r="AT63" s="105">
        <f>ROUND(SUM(AV63:AW63),2)</f>
        <v>0</v>
      </c>
      <c r="AU63" s="106">
        <f>'3 - S004 - Opěrná stěna'!P96</f>
        <v>0</v>
      </c>
      <c r="AV63" s="105">
        <f>'3 - S004 - Opěrná stěna'!J33</f>
        <v>0</v>
      </c>
      <c r="AW63" s="105">
        <f>'3 - S004 - Opěrná stěna'!J34</f>
        <v>0</v>
      </c>
      <c r="AX63" s="105">
        <f>'3 - S004 - Opěrná stěna'!J35</f>
        <v>0</v>
      </c>
      <c r="AY63" s="105">
        <f>'3 - S004 - Opěrná stěna'!J36</f>
        <v>0</v>
      </c>
      <c r="AZ63" s="105">
        <f>'3 - S004 - Opěrná stěna'!F33</f>
        <v>0</v>
      </c>
      <c r="BA63" s="105">
        <f>'3 - S004 - Opěrná stěna'!F34</f>
        <v>0</v>
      </c>
      <c r="BB63" s="105">
        <f>'3 - S004 - Opěrná stěna'!F35</f>
        <v>0</v>
      </c>
      <c r="BC63" s="105">
        <f>'3 - S004 - Opěrná stěna'!F36</f>
        <v>0</v>
      </c>
      <c r="BD63" s="107">
        <f>'3 - S004 - Opěrná stěna'!F37</f>
        <v>0</v>
      </c>
      <c r="BE63" s="7"/>
      <c r="BT63" s="108" t="s">
        <v>79</v>
      </c>
      <c r="BV63" s="108" t="s">
        <v>74</v>
      </c>
      <c r="BW63" s="108" t="s">
        <v>103</v>
      </c>
      <c r="BX63" s="108" t="s">
        <v>5</v>
      </c>
      <c r="CL63" s="108" t="s">
        <v>3</v>
      </c>
      <c r="CM63" s="108" t="s">
        <v>76</v>
      </c>
    </row>
    <row r="64" s="7" customFormat="1" ht="16.5" customHeight="1">
      <c r="A64" s="109" t="s">
        <v>81</v>
      </c>
      <c r="B64" s="97"/>
      <c r="C64" s="98"/>
      <c r="D64" s="99" t="s">
        <v>104</v>
      </c>
      <c r="E64" s="99"/>
      <c r="F64" s="99"/>
      <c r="G64" s="99"/>
      <c r="H64" s="99"/>
      <c r="I64" s="100"/>
      <c r="J64" s="99" t="s">
        <v>105</v>
      </c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102">
        <f>'4 - Dopravní řešení'!J30</f>
        <v>0</v>
      </c>
      <c r="AH64" s="100"/>
      <c r="AI64" s="100"/>
      <c r="AJ64" s="100"/>
      <c r="AK64" s="100"/>
      <c r="AL64" s="100"/>
      <c r="AM64" s="100"/>
      <c r="AN64" s="102">
        <f>SUM(AG64,AT64)</f>
        <v>0</v>
      </c>
      <c r="AO64" s="100"/>
      <c r="AP64" s="100"/>
      <c r="AQ64" s="103" t="s">
        <v>78</v>
      </c>
      <c r="AR64" s="97"/>
      <c r="AS64" s="104">
        <v>0</v>
      </c>
      <c r="AT64" s="105">
        <f>ROUND(SUM(AV64:AW64),2)</f>
        <v>0</v>
      </c>
      <c r="AU64" s="106">
        <f>'4 - Dopravní řešení'!P98</f>
        <v>0</v>
      </c>
      <c r="AV64" s="105">
        <f>'4 - Dopravní řešení'!J33</f>
        <v>0</v>
      </c>
      <c r="AW64" s="105">
        <f>'4 - Dopravní řešení'!J34</f>
        <v>0</v>
      </c>
      <c r="AX64" s="105">
        <f>'4 - Dopravní řešení'!J35</f>
        <v>0</v>
      </c>
      <c r="AY64" s="105">
        <f>'4 - Dopravní řešení'!J36</f>
        <v>0</v>
      </c>
      <c r="AZ64" s="105">
        <f>'4 - Dopravní řešení'!F33</f>
        <v>0</v>
      </c>
      <c r="BA64" s="105">
        <f>'4 - Dopravní řešení'!F34</f>
        <v>0</v>
      </c>
      <c r="BB64" s="105">
        <f>'4 - Dopravní řešení'!F35</f>
        <v>0</v>
      </c>
      <c r="BC64" s="105">
        <f>'4 - Dopravní řešení'!F36</f>
        <v>0</v>
      </c>
      <c r="BD64" s="107">
        <f>'4 - Dopravní řešení'!F37</f>
        <v>0</v>
      </c>
      <c r="BE64" s="7"/>
      <c r="BT64" s="108" t="s">
        <v>79</v>
      </c>
      <c r="BV64" s="108" t="s">
        <v>74</v>
      </c>
      <c r="BW64" s="108" t="s">
        <v>106</v>
      </c>
      <c r="BX64" s="108" t="s">
        <v>5</v>
      </c>
      <c r="CL64" s="108" t="s">
        <v>3</v>
      </c>
      <c r="CM64" s="108" t="s">
        <v>76</v>
      </c>
    </row>
    <row r="65" s="7" customFormat="1" ht="16.5" customHeight="1">
      <c r="A65" s="109" t="s">
        <v>81</v>
      </c>
      <c r="B65" s="97"/>
      <c r="C65" s="98"/>
      <c r="D65" s="99" t="s">
        <v>107</v>
      </c>
      <c r="E65" s="99"/>
      <c r="F65" s="99"/>
      <c r="G65" s="99"/>
      <c r="H65" s="99"/>
      <c r="I65" s="100"/>
      <c r="J65" s="99" t="s">
        <v>108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102">
        <f>'51 - SO05'!J30</f>
        <v>0</v>
      </c>
      <c r="AH65" s="100"/>
      <c r="AI65" s="100"/>
      <c r="AJ65" s="100"/>
      <c r="AK65" s="100"/>
      <c r="AL65" s="100"/>
      <c r="AM65" s="100"/>
      <c r="AN65" s="102">
        <f>SUM(AG65,AT65)</f>
        <v>0</v>
      </c>
      <c r="AO65" s="100"/>
      <c r="AP65" s="100"/>
      <c r="AQ65" s="103" t="s">
        <v>78</v>
      </c>
      <c r="AR65" s="97"/>
      <c r="AS65" s="104">
        <v>0</v>
      </c>
      <c r="AT65" s="105">
        <f>ROUND(SUM(AV65:AW65),2)</f>
        <v>0</v>
      </c>
      <c r="AU65" s="106">
        <f>'51 - SO05'!P86</f>
        <v>0</v>
      </c>
      <c r="AV65" s="105">
        <f>'51 - SO05'!J33</f>
        <v>0</v>
      </c>
      <c r="AW65" s="105">
        <f>'51 - SO05'!J34</f>
        <v>0</v>
      </c>
      <c r="AX65" s="105">
        <f>'51 - SO05'!J35</f>
        <v>0</v>
      </c>
      <c r="AY65" s="105">
        <f>'51 - SO05'!J36</f>
        <v>0</v>
      </c>
      <c r="AZ65" s="105">
        <f>'51 - SO05'!F33</f>
        <v>0</v>
      </c>
      <c r="BA65" s="105">
        <f>'51 - SO05'!F34</f>
        <v>0</v>
      </c>
      <c r="BB65" s="105">
        <f>'51 - SO05'!F35</f>
        <v>0</v>
      </c>
      <c r="BC65" s="105">
        <f>'51 - SO05'!F36</f>
        <v>0</v>
      </c>
      <c r="BD65" s="107">
        <f>'51 - SO05'!F37</f>
        <v>0</v>
      </c>
      <c r="BE65" s="7"/>
      <c r="BT65" s="108" t="s">
        <v>79</v>
      </c>
      <c r="BV65" s="108" t="s">
        <v>74</v>
      </c>
      <c r="BW65" s="108" t="s">
        <v>109</v>
      </c>
      <c r="BX65" s="108" t="s">
        <v>5</v>
      </c>
      <c r="CL65" s="108" t="s">
        <v>3</v>
      </c>
      <c r="CM65" s="108" t="s">
        <v>76</v>
      </c>
    </row>
    <row r="66" s="7" customFormat="1" ht="16.5" customHeight="1">
      <c r="A66" s="109" t="s">
        <v>81</v>
      </c>
      <c r="B66" s="97"/>
      <c r="C66" s="98"/>
      <c r="D66" s="99" t="s">
        <v>110</v>
      </c>
      <c r="E66" s="99"/>
      <c r="F66" s="99"/>
      <c r="G66" s="99"/>
      <c r="H66" s="99"/>
      <c r="I66" s="100"/>
      <c r="J66" s="99" t="s">
        <v>111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102">
        <f>'52 - SO06'!J30</f>
        <v>0</v>
      </c>
      <c r="AH66" s="100"/>
      <c r="AI66" s="100"/>
      <c r="AJ66" s="100"/>
      <c r="AK66" s="100"/>
      <c r="AL66" s="100"/>
      <c r="AM66" s="100"/>
      <c r="AN66" s="102">
        <f>SUM(AG66,AT66)</f>
        <v>0</v>
      </c>
      <c r="AO66" s="100"/>
      <c r="AP66" s="100"/>
      <c r="AQ66" s="103" t="s">
        <v>78</v>
      </c>
      <c r="AR66" s="97"/>
      <c r="AS66" s="104">
        <v>0</v>
      </c>
      <c r="AT66" s="105">
        <f>ROUND(SUM(AV66:AW66),2)</f>
        <v>0</v>
      </c>
      <c r="AU66" s="106">
        <f>'52 - SO06'!P86</f>
        <v>0</v>
      </c>
      <c r="AV66" s="105">
        <f>'52 - SO06'!J33</f>
        <v>0</v>
      </c>
      <c r="AW66" s="105">
        <f>'52 - SO06'!J34</f>
        <v>0</v>
      </c>
      <c r="AX66" s="105">
        <f>'52 - SO06'!J35</f>
        <v>0</v>
      </c>
      <c r="AY66" s="105">
        <f>'52 - SO06'!J36</f>
        <v>0</v>
      </c>
      <c r="AZ66" s="105">
        <f>'52 - SO06'!F33</f>
        <v>0</v>
      </c>
      <c r="BA66" s="105">
        <f>'52 - SO06'!F34</f>
        <v>0</v>
      </c>
      <c r="BB66" s="105">
        <f>'52 - SO06'!F35</f>
        <v>0</v>
      </c>
      <c r="BC66" s="105">
        <f>'52 - SO06'!F36</f>
        <v>0</v>
      </c>
      <c r="BD66" s="107">
        <f>'52 - SO06'!F37</f>
        <v>0</v>
      </c>
      <c r="BE66" s="7"/>
      <c r="BT66" s="108" t="s">
        <v>79</v>
      </c>
      <c r="BV66" s="108" t="s">
        <v>74</v>
      </c>
      <c r="BW66" s="108" t="s">
        <v>112</v>
      </c>
      <c r="BX66" s="108" t="s">
        <v>5</v>
      </c>
      <c r="CL66" s="108" t="s">
        <v>3</v>
      </c>
      <c r="CM66" s="108" t="s">
        <v>76</v>
      </c>
    </row>
    <row r="67" s="7" customFormat="1" ht="16.5" customHeight="1">
      <c r="A67" s="109" t="s">
        <v>81</v>
      </c>
      <c r="B67" s="97"/>
      <c r="C67" s="98"/>
      <c r="D67" s="99" t="s">
        <v>113</v>
      </c>
      <c r="E67" s="99"/>
      <c r="F67" s="99"/>
      <c r="G67" s="99"/>
      <c r="H67" s="99"/>
      <c r="I67" s="100"/>
      <c r="J67" s="99" t="s">
        <v>114</v>
      </c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102">
        <f>'53 - SO07'!J30</f>
        <v>0</v>
      </c>
      <c r="AH67" s="100"/>
      <c r="AI67" s="100"/>
      <c r="AJ67" s="100"/>
      <c r="AK67" s="100"/>
      <c r="AL67" s="100"/>
      <c r="AM67" s="100"/>
      <c r="AN67" s="102">
        <f>SUM(AG67,AT67)</f>
        <v>0</v>
      </c>
      <c r="AO67" s="100"/>
      <c r="AP67" s="100"/>
      <c r="AQ67" s="103" t="s">
        <v>78</v>
      </c>
      <c r="AR67" s="97"/>
      <c r="AS67" s="104">
        <v>0</v>
      </c>
      <c r="AT67" s="105">
        <f>ROUND(SUM(AV67:AW67),2)</f>
        <v>0</v>
      </c>
      <c r="AU67" s="106">
        <f>'53 - SO07'!P86</f>
        <v>0</v>
      </c>
      <c r="AV67" s="105">
        <f>'53 - SO07'!J33</f>
        <v>0</v>
      </c>
      <c r="AW67" s="105">
        <f>'53 - SO07'!J34</f>
        <v>0</v>
      </c>
      <c r="AX67" s="105">
        <f>'53 - SO07'!J35</f>
        <v>0</v>
      </c>
      <c r="AY67" s="105">
        <f>'53 - SO07'!J36</f>
        <v>0</v>
      </c>
      <c r="AZ67" s="105">
        <f>'53 - SO07'!F33</f>
        <v>0</v>
      </c>
      <c r="BA67" s="105">
        <f>'53 - SO07'!F34</f>
        <v>0</v>
      </c>
      <c r="BB67" s="105">
        <f>'53 - SO07'!F35</f>
        <v>0</v>
      </c>
      <c r="BC67" s="105">
        <f>'53 - SO07'!F36</f>
        <v>0</v>
      </c>
      <c r="BD67" s="107">
        <f>'53 - SO07'!F37</f>
        <v>0</v>
      </c>
      <c r="BE67" s="7"/>
      <c r="BT67" s="108" t="s">
        <v>79</v>
      </c>
      <c r="BV67" s="108" t="s">
        <v>74</v>
      </c>
      <c r="BW67" s="108" t="s">
        <v>115</v>
      </c>
      <c r="BX67" s="108" t="s">
        <v>5</v>
      </c>
      <c r="CL67" s="108" t="s">
        <v>3</v>
      </c>
      <c r="CM67" s="108" t="s">
        <v>76</v>
      </c>
    </row>
    <row r="68" s="7" customFormat="1" ht="16.5" customHeight="1">
      <c r="A68" s="109" t="s">
        <v>81</v>
      </c>
      <c r="B68" s="97"/>
      <c r="C68" s="98"/>
      <c r="D68" s="99" t="s">
        <v>116</v>
      </c>
      <c r="E68" s="99"/>
      <c r="F68" s="99"/>
      <c r="G68" s="99"/>
      <c r="H68" s="99"/>
      <c r="I68" s="100"/>
      <c r="J68" s="99" t="s">
        <v>117</v>
      </c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102">
        <f>'54 - SO08-9'!J30</f>
        <v>0</v>
      </c>
      <c r="AH68" s="100"/>
      <c r="AI68" s="100"/>
      <c r="AJ68" s="100"/>
      <c r="AK68" s="100"/>
      <c r="AL68" s="100"/>
      <c r="AM68" s="100"/>
      <c r="AN68" s="102">
        <f>SUM(AG68,AT68)</f>
        <v>0</v>
      </c>
      <c r="AO68" s="100"/>
      <c r="AP68" s="100"/>
      <c r="AQ68" s="103" t="s">
        <v>78</v>
      </c>
      <c r="AR68" s="97"/>
      <c r="AS68" s="104">
        <v>0</v>
      </c>
      <c r="AT68" s="105">
        <f>ROUND(SUM(AV68:AW68),2)</f>
        <v>0</v>
      </c>
      <c r="AU68" s="106">
        <f>'54 - SO08-9'!P84</f>
        <v>0</v>
      </c>
      <c r="AV68" s="105">
        <f>'54 - SO08-9'!J33</f>
        <v>0</v>
      </c>
      <c r="AW68" s="105">
        <f>'54 - SO08-9'!J34</f>
        <v>0</v>
      </c>
      <c r="AX68" s="105">
        <f>'54 - SO08-9'!J35</f>
        <v>0</v>
      </c>
      <c r="AY68" s="105">
        <f>'54 - SO08-9'!J36</f>
        <v>0</v>
      </c>
      <c r="AZ68" s="105">
        <f>'54 - SO08-9'!F33</f>
        <v>0</v>
      </c>
      <c r="BA68" s="105">
        <f>'54 - SO08-9'!F34</f>
        <v>0</v>
      </c>
      <c r="BB68" s="105">
        <f>'54 - SO08-9'!F35</f>
        <v>0</v>
      </c>
      <c r="BC68" s="105">
        <f>'54 - SO08-9'!F36</f>
        <v>0</v>
      </c>
      <c r="BD68" s="107">
        <f>'54 - SO08-9'!F37</f>
        <v>0</v>
      </c>
      <c r="BE68" s="7"/>
      <c r="BT68" s="108" t="s">
        <v>79</v>
      </c>
      <c r="BV68" s="108" t="s">
        <v>74</v>
      </c>
      <c r="BW68" s="108" t="s">
        <v>118</v>
      </c>
      <c r="BX68" s="108" t="s">
        <v>5</v>
      </c>
      <c r="CL68" s="108" t="s">
        <v>3</v>
      </c>
      <c r="CM68" s="108" t="s">
        <v>76</v>
      </c>
    </row>
    <row r="69" s="7" customFormat="1" ht="16.5" customHeight="1">
      <c r="A69" s="109" t="s">
        <v>81</v>
      </c>
      <c r="B69" s="97"/>
      <c r="C69" s="98"/>
      <c r="D69" s="99" t="s">
        <v>119</v>
      </c>
      <c r="E69" s="99"/>
      <c r="F69" s="99"/>
      <c r="G69" s="99"/>
      <c r="H69" s="99"/>
      <c r="I69" s="100"/>
      <c r="J69" s="99" t="s">
        <v>120</v>
      </c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102">
        <f>'56 - SO11'!J30</f>
        <v>0</v>
      </c>
      <c r="AH69" s="100"/>
      <c r="AI69" s="100"/>
      <c r="AJ69" s="100"/>
      <c r="AK69" s="100"/>
      <c r="AL69" s="100"/>
      <c r="AM69" s="100"/>
      <c r="AN69" s="102">
        <f>SUM(AG69,AT69)</f>
        <v>0</v>
      </c>
      <c r="AO69" s="100"/>
      <c r="AP69" s="100"/>
      <c r="AQ69" s="103" t="s">
        <v>78</v>
      </c>
      <c r="AR69" s="97"/>
      <c r="AS69" s="104">
        <v>0</v>
      </c>
      <c r="AT69" s="105">
        <f>ROUND(SUM(AV69:AW69),2)</f>
        <v>0</v>
      </c>
      <c r="AU69" s="106">
        <f>'56 - SO11'!P86</f>
        <v>0</v>
      </c>
      <c r="AV69" s="105">
        <f>'56 - SO11'!J33</f>
        <v>0</v>
      </c>
      <c r="AW69" s="105">
        <f>'56 - SO11'!J34</f>
        <v>0</v>
      </c>
      <c r="AX69" s="105">
        <f>'56 - SO11'!J35</f>
        <v>0</v>
      </c>
      <c r="AY69" s="105">
        <f>'56 - SO11'!J36</f>
        <v>0</v>
      </c>
      <c r="AZ69" s="105">
        <f>'56 - SO11'!F33</f>
        <v>0</v>
      </c>
      <c r="BA69" s="105">
        <f>'56 - SO11'!F34</f>
        <v>0</v>
      </c>
      <c r="BB69" s="105">
        <f>'56 - SO11'!F35</f>
        <v>0</v>
      </c>
      <c r="BC69" s="105">
        <f>'56 - SO11'!F36</f>
        <v>0</v>
      </c>
      <c r="BD69" s="107">
        <f>'56 - SO11'!F37</f>
        <v>0</v>
      </c>
      <c r="BE69" s="7"/>
      <c r="BT69" s="108" t="s">
        <v>79</v>
      </c>
      <c r="BV69" s="108" t="s">
        <v>74</v>
      </c>
      <c r="BW69" s="108" t="s">
        <v>121</v>
      </c>
      <c r="BX69" s="108" t="s">
        <v>5</v>
      </c>
      <c r="CL69" s="108" t="s">
        <v>3</v>
      </c>
      <c r="CM69" s="108" t="s">
        <v>76</v>
      </c>
    </row>
    <row r="70" s="7" customFormat="1" ht="16.5" customHeight="1">
      <c r="A70" s="109" t="s">
        <v>81</v>
      </c>
      <c r="B70" s="97"/>
      <c r="C70" s="98"/>
      <c r="D70" s="99" t="s">
        <v>122</v>
      </c>
      <c r="E70" s="99"/>
      <c r="F70" s="99"/>
      <c r="G70" s="99"/>
      <c r="H70" s="99"/>
      <c r="I70" s="100"/>
      <c r="J70" s="99" t="s">
        <v>123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102">
        <f>'58 - SO13'!J30</f>
        <v>0</v>
      </c>
      <c r="AH70" s="100"/>
      <c r="AI70" s="100"/>
      <c r="AJ70" s="100"/>
      <c r="AK70" s="100"/>
      <c r="AL70" s="100"/>
      <c r="AM70" s="100"/>
      <c r="AN70" s="102">
        <f>SUM(AG70,AT70)</f>
        <v>0</v>
      </c>
      <c r="AO70" s="100"/>
      <c r="AP70" s="100"/>
      <c r="AQ70" s="103" t="s">
        <v>78</v>
      </c>
      <c r="AR70" s="97"/>
      <c r="AS70" s="104">
        <v>0</v>
      </c>
      <c r="AT70" s="105">
        <f>ROUND(SUM(AV70:AW70),2)</f>
        <v>0</v>
      </c>
      <c r="AU70" s="106">
        <f>'58 - SO13'!P84</f>
        <v>0</v>
      </c>
      <c r="AV70" s="105">
        <f>'58 - SO13'!J33</f>
        <v>0</v>
      </c>
      <c r="AW70" s="105">
        <f>'58 - SO13'!J34</f>
        <v>0</v>
      </c>
      <c r="AX70" s="105">
        <f>'58 - SO13'!J35</f>
        <v>0</v>
      </c>
      <c r="AY70" s="105">
        <f>'58 - SO13'!J36</f>
        <v>0</v>
      </c>
      <c r="AZ70" s="105">
        <f>'58 - SO13'!F33</f>
        <v>0</v>
      </c>
      <c r="BA70" s="105">
        <f>'58 - SO13'!F34</f>
        <v>0</v>
      </c>
      <c r="BB70" s="105">
        <f>'58 - SO13'!F35</f>
        <v>0</v>
      </c>
      <c r="BC70" s="105">
        <f>'58 - SO13'!F36</f>
        <v>0</v>
      </c>
      <c r="BD70" s="107">
        <f>'58 - SO13'!F37</f>
        <v>0</v>
      </c>
      <c r="BE70" s="7"/>
      <c r="BT70" s="108" t="s">
        <v>79</v>
      </c>
      <c r="BV70" s="108" t="s">
        <v>74</v>
      </c>
      <c r="BW70" s="108" t="s">
        <v>124</v>
      </c>
      <c r="BX70" s="108" t="s">
        <v>5</v>
      </c>
      <c r="CL70" s="108" t="s">
        <v>3</v>
      </c>
      <c r="CM70" s="108" t="s">
        <v>76</v>
      </c>
    </row>
    <row r="71" s="7" customFormat="1" ht="16.5" customHeight="1">
      <c r="A71" s="109" t="s">
        <v>81</v>
      </c>
      <c r="B71" s="97"/>
      <c r="C71" s="98"/>
      <c r="D71" s="99" t="s">
        <v>125</v>
      </c>
      <c r="E71" s="99"/>
      <c r="F71" s="99"/>
      <c r="G71" s="99"/>
      <c r="H71" s="99"/>
      <c r="I71" s="100"/>
      <c r="J71" s="99" t="s">
        <v>126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102">
        <f>'59 - SO14'!J30</f>
        <v>0</v>
      </c>
      <c r="AH71" s="100"/>
      <c r="AI71" s="100"/>
      <c r="AJ71" s="100"/>
      <c r="AK71" s="100"/>
      <c r="AL71" s="100"/>
      <c r="AM71" s="100"/>
      <c r="AN71" s="102">
        <f>SUM(AG71,AT71)</f>
        <v>0</v>
      </c>
      <c r="AO71" s="100"/>
      <c r="AP71" s="100"/>
      <c r="AQ71" s="103" t="s">
        <v>78</v>
      </c>
      <c r="AR71" s="97"/>
      <c r="AS71" s="104">
        <v>0</v>
      </c>
      <c r="AT71" s="105">
        <f>ROUND(SUM(AV71:AW71),2)</f>
        <v>0</v>
      </c>
      <c r="AU71" s="106">
        <f>'59 - SO14'!P85</f>
        <v>0</v>
      </c>
      <c r="AV71" s="105">
        <f>'59 - SO14'!J33</f>
        <v>0</v>
      </c>
      <c r="AW71" s="105">
        <f>'59 - SO14'!J34</f>
        <v>0</v>
      </c>
      <c r="AX71" s="105">
        <f>'59 - SO14'!J35</f>
        <v>0</v>
      </c>
      <c r="AY71" s="105">
        <f>'59 - SO14'!J36</f>
        <v>0</v>
      </c>
      <c r="AZ71" s="105">
        <f>'59 - SO14'!F33</f>
        <v>0</v>
      </c>
      <c r="BA71" s="105">
        <f>'59 - SO14'!F34</f>
        <v>0</v>
      </c>
      <c r="BB71" s="105">
        <f>'59 - SO14'!F35</f>
        <v>0</v>
      </c>
      <c r="BC71" s="105">
        <f>'59 - SO14'!F36</f>
        <v>0</v>
      </c>
      <c r="BD71" s="107">
        <f>'59 - SO14'!F37</f>
        <v>0</v>
      </c>
      <c r="BE71" s="7"/>
      <c r="BT71" s="108" t="s">
        <v>79</v>
      </c>
      <c r="BV71" s="108" t="s">
        <v>74</v>
      </c>
      <c r="BW71" s="108" t="s">
        <v>127</v>
      </c>
      <c r="BX71" s="108" t="s">
        <v>5</v>
      </c>
      <c r="CL71" s="108" t="s">
        <v>3</v>
      </c>
      <c r="CM71" s="108" t="s">
        <v>76</v>
      </c>
    </row>
    <row r="72" s="7" customFormat="1" ht="16.5" customHeight="1">
      <c r="A72" s="109" t="s">
        <v>81</v>
      </c>
      <c r="B72" s="97"/>
      <c r="C72" s="98"/>
      <c r="D72" s="99" t="s">
        <v>128</v>
      </c>
      <c r="E72" s="99"/>
      <c r="F72" s="99"/>
      <c r="G72" s="99"/>
      <c r="H72" s="99"/>
      <c r="I72" s="100"/>
      <c r="J72" s="99" t="s">
        <v>129</v>
      </c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102">
        <f>'6 - Zpevněné plochy a ven...'!J30</f>
        <v>0</v>
      </c>
      <c r="AH72" s="100"/>
      <c r="AI72" s="100"/>
      <c r="AJ72" s="100"/>
      <c r="AK72" s="100"/>
      <c r="AL72" s="100"/>
      <c r="AM72" s="100"/>
      <c r="AN72" s="102">
        <f>SUM(AG72,AT72)</f>
        <v>0</v>
      </c>
      <c r="AO72" s="100"/>
      <c r="AP72" s="100"/>
      <c r="AQ72" s="103" t="s">
        <v>78</v>
      </c>
      <c r="AR72" s="97"/>
      <c r="AS72" s="104">
        <v>0</v>
      </c>
      <c r="AT72" s="105">
        <f>ROUND(SUM(AV72:AW72),2)</f>
        <v>0</v>
      </c>
      <c r="AU72" s="106">
        <f>'6 - Zpevněné plochy a ven...'!P93</f>
        <v>0</v>
      </c>
      <c r="AV72" s="105">
        <f>'6 - Zpevněné plochy a ven...'!J33</f>
        <v>0</v>
      </c>
      <c r="AW72" s="105">
        <f>'6 - Zpevněné plochy a ven...'!J34</f>
        <v>0</v>
      </c>
      <c r="AX72" s="105">
        <f>'6 - Zpevněné plochy a ven...'!J35</f>
        <v>0</v>
      </c>
      <c r="AY72" s="105">
        <f>'6 - Zpevněné plochy a ven...'!J36</f>
        <v>0</v>
      </c>
      <c r="AZ72" s="105">
        <f>'6 - Zpevněné plochy a ven...'!F33</f>
        <v>0</v>
      </c>
      <c r="BA72" s="105">
        <f>'6 - Zpevněné plochy a ven...'!F34</f>
        <v>0</v>
      </c>
      <c r="BB72" s="105">
        <f>'6 - Zpevněné plochy a ven...'!F35</f>
        <v>0</v>
      </c>
      <c r="BC72" s="105">
        <f>'6 - Zpevněné plochy a ven...'!F36</f>
        <v>0</v>
      </c>
      <c r="BD72" s="107">
        <f>'6 - Zpevněné plochy a ven...'!F37</f>
        <v>0</v>
      </c>
      <c r="BE72" s="7"/>
      <c r="BT72" s="108" t="s">
        <v>79</v>
      </c>
      <c r="BV72" s="108" t="s">
        <v>74</v>
      </c>
      <c r="BW72" s="108" t="s">
        <v>130</v>
      </c>
      <c r="BX72" s="108" t="s">
        <v>5</v>
      </c>
      <c r="CL72" s="108" t="s">
        <v>3</v>
      </c>
      <c r="CM72" s="108" t="s">
        <v>76</v>
      </c>
    </row>
    <row r="73" s="7" customFormat="1" ht="16.5" customHeight="1">
      <c r="A73" s="109" t="s">
        <v>81</v>
      </c>
      <c r="B73" s="97"/>
      <c r="C73" s="98"/>
      <c r="D73" s="99" t="s">
        <v>131</v>
      </c>
      <c r="E73" s="99"/>
      <c r="F73" s="99"/>
      <c r="G73" s="99"/>
      <c r="H73" s="99"/>
      <c r="I73" s="100"/>
      <c r="J73" s="99" t="s">
        <v>132</v>
      </c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102">
        <f>'9 - VRN'!J30</f>
        <v>0</v>
      </c>
      <c r="AH73" s="100"/>
      <c r="AI73" s="100"/>
      <c r="AJ73" s="100"/>
      <c r="AK73" s="100"/>
      <c r="AL73" s="100"/>
      <c r="AM73" s="100"/>
      <c r="AN73" s="102">
        <f>SUM(AG73,AT73)</f>
        <v>0</v>
      </c>
      <c r="AO73" s="100"/>
      <c r="AP73" s="100"/>
      <c r="AQ73" s="103" t="s">
        <v>78</v>
      </c>
      <c r="AR73" s="97"/>
      <c r="AS73" s="117">
        <v>0</v>
      </c>
      <c r="AT73" s="118">
        <f>ROUND(SUM(AV73:AW73),2)</f>
        <v>0</v>
      </c>
      <c r="AU73" s="119">
        <f>'9 - VRN'!P86</f>
        <v>0</v>
      </c>
      <c r="AV73" s="118">
        <f>'9 - VRN'!J33</f>
        <v>0</v>
      </c>
      <c r="AW73" s="118">
        <f>'9 - VRN'!J34</f>
        <v>0</v>
      </c>
      <c r="AX73" s="118">
        <f>'9 - VRN'!J35</f>
        <v>0</v>
      </c>
      <c r="AY73" s="118">
        <f>'9 - VRN'!J36</f>
        <v>0</v>
      </c>
      <c r="AZ73" s="118">
        <f>'9 - VRN'!F33</f>
        <v>0</v>
      </c>
      <c r="BA73" s="118">
        <f>'9 - VRN'!F34</f>
        <v>0</v>
      </c>
      <c r="BB73" s="118">
        <f>'9 - VRN'!F35</f>
        <v>0</v>
      </c>
      <c r="BC73" s="118">
        <f>'9 - VRN'!F36</f>
        <v>0</v>
      </c>
      <c r="BD73" s="120">
        <f>'9 - VRN'!F37</f>
        <v>0</v>
      </c>
      <c r="BE73" s="7"/>
      <c r="BT73" s="108" t="s">
        <v>79</v>
      </c>
      <c r="BV73" s="108" t="s">
        <v>74</v>
      </c>
      <c r="BW73" s="108" t="s">
        <v>133</v>
      </c>
      <c r="BX73" s="108" t="s">
        <v>5</v>
      </c>
      <c r="CL73" s="108" t="s">
        <v>3</v>
      </c>
      <c r="CM73" s="108" t="s">
        <v>76</v>
      </c>
    </row>
    <row r="74" s="2" customFormat="1" ht="30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8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="2" customFormat="1" ht="6.96" customHeight="1">
      <c r="A75" s="37"/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38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</sheetData>
  <mergeCells count="114">
    <mergeCell ref="C52:G52"/>
    <mergeCell ref="D63:H63"/>
    <mergeCell ref="D64:H64"/>
    <mergeCell ref="D55:H55"/>
    <mergeCell ref="E59:I59"/>
    <mergeCell ref="E60:I60"/>
    <mergeCell ref="E56:I56"/>
    <mergeCell ref="E57:I57"/>
    <mergeCell ref="E62:I62"/>
    <mergeCell ref="E58:I58"/>
    <mergeCell ref="E61:I61"/>
    <mergeCell ref="I52:AF52"/>
    <mergeCell ref="J64:AF64"/>
    <mergeCell ref="J55:AF55"/>
    <mergeCell ref="J63:AF63"/>
    <mergeCell ref="K56:AF56"/>
    <mergeCell ref="K58:AF58"/>
    <mergeCell ref="K59:AF59"/>
    <mergeCell ref="K60:AF60"/>
    <mergeCell ref="K62:AF62"/>
    <mergeCell ref="K57:AF57"/>
    <mergeCell ref="K61:AF61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1:AM61"/>
    <mergeCell ref="AG64:AM64"/>
    <mergeCell ref="AG56:AM56"/>
    <mergeCell ref="AG62:AM62"/>
    <mergeCell ref="AG55:AM55"/>
    <mergeCell ref="AG63:AM63"/>
    <mergeCell ref="AG59:AM59"/>
    <mergeCell ref="AG52:AM52"/>
    <mergeCell ref="AG60:AM60"/>
    <mergeCell ref="AG57:AM57"/>
    <mergeCell ref="AM50:AP50"/>
    <mergeCell ref="AM49:AP49"/>
    <mergeCell ref="AM47:AN47"/>
    <mergeCell ref="AN63:AP63"/>
    <mergeCell ref="AN58:AP58"/>
    <mergeCell ref="AN61:AP61"/>
    <mergeCell ref="AN60:AP60"/>
    <mergeCell ref="AN59:AP59"/>
    <mergeCell ref="AN57:AP57"/>
    <mergeCell ref="AN56:AP56"/>
    <mergeCell ref="AN55:AP55"/>
    <mergeCell ref="AN52:AP52"/>
    <mergeCell ref="AN62:AP62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N54:AP54"/>
  </mergeCells>
  <hyperlinks>
    <hyperlink ref="A56" location="'2 - SO02'!C2" display="/"/>
    <hyperlink ref="A57" location="'21 - VYTÁPĚNÍ'!C2" display="/"/>
    <hyperlink ref="A58" location="'22 - VZDUCHOTECHNIKA'!C2" display="/"/>
    <hyperlink ref="A59" location="'23 - ZDRAVOTNĚ TECHNICKÉ ...'!C2" display="/"/>
    <hyperlink ref="A60" location="'24 - PLYNOVÁ ZAŘÍZENÍ'!C2" display="/"/>
    <hyperlink ref="A61" location="'25 - Elektro'!C2" display="/"/>
    <hyperlink ref="A62" location="'26 - Vybavení dle návrhu ...'!C2" display="/"/>
    <hyperlink ref="A63" location="'3 - S004 - Opěrná stěna'!C2" display="/"/>
    <hyperlink ref="A64" location="'4 - Dopravní řešení'!C2" display="/"/>
    <hyperlink ref="A65" location="'51 - SO05'!C2" display="/"/>
    <hyperlink ref="A66" location="'52 - SO06'!C2" display="/"/>
    <hyperlink ref="A67" location="'53 - SO07'!C2" display="/"/>
    <hyperlink ref="A68" location="'54 - SO08-9'!C2" display="/"/>
    <hyperlink ref="A69" location="'56 - SO11'!C2" display="/"/>
    <hyperlink ref="A70" location="'58 - SO13'!C2" display="/"/>
    <hyperlink ref="A71" location="'59 - SO14'!C2" display="/"/>
    <hyperlink ref="A72" location="'6 - Zpevněné plochy a ven...'!C2" display="/"/>
    <hyperlink ref="A73" location="'9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4556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27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BS projekt s.r.o.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Tomáš Hrdlička, Jan Hajný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ROUND(J98,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ROUND((SUM(BE98:BE304)),  2)</f>
        <v>0</v>
      </c>
      <c r="G33" s="37"/>
      <c r="H33" s="37"/>
      <c r="I33" s="130">
        <v>0.20999999999999999</v>
      </c>
      <c r="J33" s="129">
        <f>ROUND(((SUM(BE98:BE304))*I33),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ROUND((SUM(BF98:BF304)),  2)</f>
        <v>0</v>
      </c>
      <c r="G34" s="37"/>
      <c r="H34" s="37"/>
      <c r="I34" s="130">
        <v>0.12</v>
      </c>
      <c r="J34" s="129">
        <f>ROUND(((SUM(BF98:BF304))*I34),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ROUND((SUM(BG98:BG304)),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ROUND((SUM(BH98:BH304)),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ROUND((SUM(BI98:BI304)),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4 - Dopravní řešení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 xml:space="preserve"> 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 xml:space="preserve">BS projekt s.r.o. 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5.6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Ing. Tomáš Hrdlička, Jan Hajný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J98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141</v>
      </c>
      <c r="E60" s="142"/>
      <c r="F60" s="142"/>
      <c r="G60" s="142"/>
      <c r="H60" s="142"/>
      <c r="I60" s="142"/>
      <c r="J60" s="143">
        <f>J99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J100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4"/>
      <c r="C62" s="10"/>
      <c r="D62" s="145" t="s">
        <v>143</v>
      </c>
      <c r="E62" s="146"/>
      <c r="F62" s="146"/>
      <c r="G62" s="146"/>
      <c r="H62" s="146"/>
      <c r="I62" s="146"/>
      <c r="J62" s="147">
        <f>J101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44"/>
      <c r="C63" s="10"/>
      <c r="D63" s="145" t="s">
        <v>144</v>
      </c>
      <c r="E63" s="146"/>
      <c r="F63" s="146"/>
      <c r="G63" s="146"/>
      <c r="H63" s="146"/>
      <c r="I63" s="146"/>
      <c r="J63" s="147">
        <f>J109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44"/>
      <c r="C64" s="10"/>
      <c r="D64" s="145" t="s">
        <v>145</v>
      </c>
      <c r="E64" s="146"/>
      <c r="F64" s="146"/>
      <c r="G64" s="146"/>
      <c r="H64" s="146"/>
      <c r="I64" s="146"/>
      <c r="J64" s="147">
        <f>J116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44"/>
      <c r="C65" s="10"/>
      <c r="D65" s="145" t="s">
        <v>146</v>
      </c>
      <c r="E65" s="146"/>
      <c r="F65" s="146"/>
      <c r="G65" s="146"/>
      <c r="H65" s="146"/>
      <c r="I65" s="146"/>
      <c r="J65" s="147">
        <f>J125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147</v>
      </c>
      <c r="E66" s="146"/>
      <c r="F66" s="146"/>
      <c r="G66" s="146"/>
      <c r="H66" s="146"/>
      <c r="I66" s="146"/>
      <c r="J66" s="147">
        <f>J134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4557</v>
      </c>
      <c r="E67" s="146"/>
      <c r="F67" s="146"/>
      <c r="G67" s="146"/>
      <c r="H67" s="146"/>
      <c r="I67" s="146"/>
      <c r="J67" s="147">
        <f>J148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44"/>
      <c r="C68" s="10"/>
      <c r="D68" s="145" t="s">
        <v>4558</v>
      </c>
      <c r="E68" s="146"/>
      <c r="F68" s="146"/>
      <c r="G68" s="146"/>
      <c r="H68" s="146"/>
      <c r="I68" s="146"/>
      <c r="J68" s="147">
        <f>J151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4"/>
      <c r="C69" s="10"/>
      <c r="D69" s="145" t="s">
        <v>180</v>
      </c>
      <c r="E69" s="146"/>
      <c r="F69" s="146"/>
      <c r="G69" s="146"/>
      <c r="H69" s="146"/>
      <c r="I69" s="146"/>
      <c r="J69" s="147">
        <f>J199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44"/>
      <c r="C70" s="10"/>
      <c r="D70" s="145" t="s">
        <v>4559</v>
      </c>
      <c r="E70" s="146"/>
      <c r="F70" s="146"/>
      <c r="G70" s="146"/>
      <c r="H70" s="146"/>
      <c r="I70" s="146"/>
      <c r="J70" s="147">
        <f>J208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44"/>
      <c r="C71" s="10"/>
      <c r="D71" s="145" t="s">
        <v>4560</v>
      </c>
      <c r="E71" s="146"/>
      <c r="F71" s="146"/>
      <c r="G71" s="146"/>
      <c r="H71" s="146"/>
      <c r="I71" s="146"/>
      <c r="J71" s="147">
        <f>J221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44"/>
      <c r="C72" s="10"/>
      <c r="D72" s="145" t="s">
        <v>4561</v>
      </c>
      <c r="E72" s="146"/>
      <c r="F72" s="146"/>
      <c r="G72" s="146"/>
      <c r="H72" s="146"/>
      <c r="I72" s="146"/>
      <c r="J72" s="147">
        <f>J245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4"/>
      <c r="C73" s="10"/>
      <c r="D73" s="145" t="s">
        <v>4562</v>
      </c>
      <c r="E73" s="146"/>
      <c r="F73" s="146"/>
      <c r="G73" s="146"/>
      <c r="H73" s="146"/>
      <c r="I73" s="146"/>
      <c r="J73" s="147">
        <f>J253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4"/>
      <c r="C74" s="10"/>
      <c r="D74" s="145" t="s">
        <v>4563</v>
      </c>
      <c r="E74" s="146"/>
      <c r="F74" s="146"/>
      <c r="G74" s="146"/>
      <c r="H74" s="146"/>
      <c r="I74" s="146"/>
      <c r="J74" s="147">
        <f>J269</f>
        <v>0</v>
      </c>
      <c r="K74" s="10"/>
      <c r="L74" s="14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4"/>
      <c r="C75" s="10"/>
      <c r="D75" s="145" t="s">
        <v>182</v>
      </c>
      <c r="E75" s="146"/>
      <c r="F75" s="146"/>
      <c r="G75" s="146"/>
      <c r="H75" s="146"/>
      <c r="I75" s="146"/>
      <c r="J75" s="147">
        <f>J282</f>
        <v>0</v>
      </c>
      <c r="K75" s="10"/>
      <c r="L75" s="14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40"/>
      <c r="C76" s="9"/>
      <c r="D76" s="141" t="s">
        <v>4564</v>
      </c>
      <c r="E76" s="142"/>
      <c r="F76" s="142"/>
      <c r="G76" s="142"/>
      <c r="H76" s="142"/>
      <c r="I76" s="142"/>
      <c r="J76" s="143">
        <f>J285</f>
        <v>0</v>
      </c>
      <c r="K76" s="9"/>
      <c r="L76" s="140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44"/>
      <c r="C77" s="10"/>
      <c r="D77" s="145" t="s">
        <v>4565</v>
      </c>
      <c r="E77" s="146"/>
      <c r="F77" s="146"/>
      <c r="G77" s="146"/>
      <c r="H77" s="146"/>
      <c r="I77" s="146"/>
      <c r="J77" s="147">
        <f>J286</f>
        <v>0</v>
      </c>
      <c r="K77" s="10"/>
      <c r="L77" s="14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40"/>
      <c r="C78" s="9"/>
      <c r="D78" s="141" t="s">
        <v>4566</v>
      </c>
      <c r="E78" s="142"/>
      <c r="F78" s="142"/>
      <c r="G78" s="142"/>
      <c r="H78" s="142"/>
      <c r="I78" s="142"/>
      <c r="J78" s="143">
        <f>J298</f>
        <v>0</v>
      </c>
      <c r="K78" s="9"/>
      <c r="L78" s="140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2" customFormat="1" ht="21.84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4" s="2" customFormat="1" ht="6.96" customHeight="1">
      <c r="A84" s="37"/>
      <c r="B84" s="56"/>
      <c r="C84" s="57"/>
      <c r="D84" s="57"/>
      <c r="E84" s="57"/>
      <c r="F84" s="57"/>
      <c r="G84" s="57"/>
      <c r="H84" s="57"/>
      <c r="I84" s="57"/>
      <c r="J84" s="57"/>
      <c r="K84" s="5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4.96" customHeight="1">
      <c r="A85" s="37"/>
      <c r="B85" s="38"/>
      <c r="C85" s="22" t="s">
        <v>219</v>
      </c>
      <c r="D85" s="37"/>
      <c r="E85" s="37"/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17</v>
      </c>
      <c r="D87" s="37"/>
      <c r="E87" s="37"/>
      <c r="F87" s="37"/>
      <c r="G87" s="37"/>
      <c r="H87" s="37"/>
      <c r="I87" s="37"/>
      <c r="J87" s="37"/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6.5" customHeight="1">
      <c r="A88" s="37"/>
      <c r="B88" s="38"/>
      <c r="C88" s="37"/>
      <c r="D88" s="37"/>
      <c r="E88" s="122" t="str">
        <f>E7</f>
        <v>Obecní dům Rudíkov smlouva č. 2 - SO02, 3,4,5,6,7,8,9,11,13,14</v>
      </c>
      <c r="F88" s="31"/>
      <c r="G88" s="31"/>
      <c r="H88" s="31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135</v>
      </c>
      <c r="D89" s="37"/>
      <c r="E89" s="37"/>
      <c r="F89" s="37"/>
      <c r="G89" s="37"/>
      <c r="H89" s="37"/>
      <c r="I89" s="37"/>
      <c r="J89" s="37"/>
      <c r="K89" s="3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6.5" customHeight="1">
      <c r="A90" s="37"/>
      <c r="B90" s="38"/>
      <c r="C90" s="37"/>
      <c r="D90" s="37"/>
      <c r="E90" s="61" t="str">
        <f>E9</f>
        <v>4 - Dopravní řešení</v>
      </c>
      <c r="F90" s="37"/>
      <c r="G90" s="37"/>
      <c r="H90" s="37"/>
      <c r="I90" s="37"/>
      <c r="J90" s="37"/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6.96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2" customHeight="1">
      <c r="A92" s="37"/>
      <c r="B92" s="38"/>
      <c r="C92" s="31" t="s">
        <v>21</v>
      </c>
      <c r="D92" s="37"/>
      <c r="E92" s="37"/>
      <c r="F92" s="26" t="str">
        <f>F12</f>
        <v xml:space="preserve"> </v>
      </c>
      <c r="G92" s="37"/>
      <c r="H92" s="37"/>
      <c r="I92" s="31" t="s">
        <v>23</v>
      </c>
      <c r="J92" s="63" t="str">
        <f>IF(J12="","",J12)</f>
        <v>10. 1. 2024</v>
      </c>
      <c r="K92" s="37"/>
      <c r="L92" s="12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6.96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12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25</v>
      </c>
      <c r="D94" s="37"/>
      <c r="E94" s="37"/>
      <c r="F94" s="26" t="str">
        <f>E15</f>
        <v xml:space="preserve"> </v>
      </c>
      <c r="G94" s="37"/>
      <c r="H94" s="37"/>
      <c r="I94" s="31" t="s">
        <v>31</v>
      </c>
      <c r="J94" s="35" t="str">
        <f>E21</f>
        <v xml:space="preserve">BS projekt s.r.o. </v>
      </c>
      <c r="K94" s="37"/>
      <c r="L94" s="12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5.65" customHeight="1">
      <c r="A95" s="37"/>
      <c r="B95" s="38"/>
      <c r="C95" s="31" t="s">
        <v>29</v>
      </c>
      <c r="D95" s="37"/>
      <c r="E95" s="37"/>
      <c r="F95" s="26" t="str">
        <f>IF(E18="","",E18)</f>
        <v>Vyplň údaj</v>
      </c>
      <c r="G95" s="37"/>
      <c r="H95" s="37"/>
      <c r="I95" s="31" t="s">
        <v>34</v>
      </c>
      <c r="J95" s="35" t="str">
        <f>E24</f>
        <v>Ing. Tomáš Hrdlička, Jan Hajný</v>
      </c>
      <c r="K95" s="37"/>
      <c r="L95" s="123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10.32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12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11" customFormat="1" ht="29.28" customHeight="1">
      <c r="A97" s="148"/>
      <c r="B97" s="149"/>
      <c r="C97" s="150" t="s">
        <v>220</v>
      </c>
      <c r="D97" s="151" t="s">
        <v>57</v>
      </c>
      <c r="E97" s="151" t="s">
        <v>53</v>
      </c>
      <c r="F97" s="151" t="s">
        <v>54</v>
      </c>
      <c r="G97" s="151" t="s">
        <v>221</v>
      </c>
      <c r="H97" s="151" t="s">
        <v>222</v>
      </c>
      <c r="I97" s="151" t="s">
        <v>223</v>
      </c>
      <c r="J97" s="151" t="s">
        <v>139</v>
      </c>
      <c r="K97" s="152" t="s">
        <v>224</v>
      </c>
      <c r="L97" s="153"/>
      <c r="M97" s="79" t="s">
        <v>3</v>
      </c>
      <c r="N97" s="80" t="s">
        <v>42</v>
      </c>
      <c r="O97" s="80" t="s">
        <v>225</v>
      </c>
      <c r="P97" s="80" t="s">
        <v>226</v>
      </c>
      <c r="Q97" s="80" t="s">
        <v>227</v>
      </c>
      <c r="R97" s="80" t="s">
        <v>228</v>
      </c>
      <c r="S97" s="80" t="s">
        <v>229</v>
      </c>
      <c r="T97" s="81" t="s">
        <v>230</v>
      </c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</row>
    <row r="98" s="2" customFormat="1" ht="22.8" customHeight="1">
      <c r="A98" s="37"/>
      <c r="B98" s="38"/>
      <c r="C98" s="86" t="s">
        <v>231</v>
      </c>
      <c r="D98" s="37"/>
      <c r="E98" s="37"/>
      <c r="F98" s="37"/>
      <c r="G98" s="37"/>
      <c r="H98" s="37"/>
      <c r="I98" s="37"/>
      <c r="J98" s="154">
        <f>BK98</f>
        <v>0</v>
      </c>
      <c r="K98" s="37"/>
      <c r="L98" s="38"/>
      <c r="M98" s="82"/>
      <c r="N98" s="67"/>
      <c r="O98" s="83"/>
      <c r="P98" s="155">
        <f>P99+P285+P298</f>
        <v>0</v>
      </c>
      <c r="Q98" s="83"/>
      <c r="R98" s="155">
        <f>R99+R285+R298</f>
        <v>362.08083881999994</v>
      </c>
      <c r="S98" s="83"/>
      <c r="T98" s="156">
        <f>T99+T285+T298</f>
        <v>754.37999999999988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71</v>
      </c>
      <c r="AU98" s="18" t="s">
        <v>140</v>
      </c>
      <c r="BK98" s="157">
        <f>BK99+BK285+BK298</f>
        <v>0</v>
      </c>
    </row>
    <row r="99" s="12" customFormat="1" ht="25.92" customHeight="1">
      <c r="A99" s="12"/>
      <c r="B99" s="158"/>
      <c r="C99" s="12"/>
      <c r="D99" s="159" t="s">
        <v>71</v>
      </c>
      <c r="E99" s="160" t="s">
        <v>232</v>
      </c>
      <c r="F99" s="160" t="s">
        <v>233</v>
      </c>
      <c r="G99" s="12"/>
      <c r="H99" s="12"/>
      <c r="I99" s="161"/>
      <c r="J99" s="162">
        <f>BK99</f>
        <v>0</v>
      </c>
      <c r="K99" s="12"/>
      <c r="L99" s="158"/>
      <c r="M99" s="163"/>
      <c r="N99" s="164"/>
      <c r="O99" s="164"/>
      <c r="P99" s="165">
        <f>P100+P134+P148+P199+P253+P269+P282</f>
        <v>0</v>
      </c>
      <c r="Q99" s="164"/>
      <c r="R99" s="165">
        <f>R100+R134+R148+R199+R253+R269+R282</f>
        <v>361.88763881999995</v>
      </c>
      <c r="S99" s="164"/>
      <c r="T99" s="166">
        <f>T100+T134+T148+T199+T253+T269+T282</f>
        <v>754.37999999999988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9" t="s">
        <v>79</v>
      </c>
      <c r="AT99" s="167" t="s">
        <v>71</v>
      </c>
      <c r="AU99" s="167" t="s">
        <v>72</v>
      </c>
      <c r="AY99" s="159" t="s">
        <v>234</v>
      </c>
      <c r="BK99" s="168">
        <f>BK100+BK134+BK148+BK199+BK253+BK269+BK282</f>
        <v>0</v>
      </c>
    </row>
    <row r="100" s="12" customFormat="1" ht="22.8" customHeight="1">
      <c r="A100" s="12"/>
      <c r="B100" s="158"/>
      <c r="C100" s="12"/>
      <c r="D100" s="159" t="s">
        <v>71</v>
      </c>
      <c r="E100" s="169" t="s">
        <v>79</v>
      </c>
      <c r="F100" s="169" t="s">
        <v>235</v>
      </c>
      <c r="G100" s="12"/>
      <c r="H100" s="12"/>
      <c r="I100" s="161"/>
      <c r="J100" s="170">
        <f>BK100</f>
        <v>0</v>
      </c>
      <c r="K100" s="12"/>
      <c r="L100" s="158"/>
      <c r="M100" s="163"/>
      <c r="N100" s="164"/>
      <c r="O100" s="164"/>
      <c r="P100" s="165">
        <f>P101+P109+P116+P125</f>
        <v>0</v>
      </c>
      <c r="Q100" s="164"/>
      <c r="R100" s="165">
        <f>R101+R109+R116+R125</f>
        <v>0.00037500000000000001</v>
      </c>
      <c r="S100" s="164"/>
      <c r="T100" s="166">
        <f>T101+T109+T116+T125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59" t="s">
        <v>79</v>
      </c>
      <c r="AT100" s="167" t="s">
        <v>71</v>
      </c>
      <c r="AU100" s="167" t="s">
        <v>79</v>
      </c>
      <c r="AY100" s="159" t="s">
        <v>234</v>
      </c>
      <c r="BK100" s="168">
        <f>BK101+BK109+BK116+BK125</f>
        <v>0</v>
      </c>
    </row>
    <row r="101" s="12" customFormat="1" ht="20.88" customHeight="1">
      <c r="A101" s="12"/>
      <c r="B101" s="158"/>
      <c r="C101" s="12"/>
      <c r="D101" s="159" t="s">
        <v>71</v>
      </c>
      <c r="E101" s="169" t="s">
        <v>236</v>
      </c>
      <c r="F101" s="169" t="s">
        <v>237</v>
      </c>
      <c r="G101" s="12"/>
      <c r="H101" s="12"/>
      <c r="I101" s="161"/>
      <c r="J101" s="170">
        <f>BK101</f>
        <v>0</v>
      </c>
      <c r="K101" s="12"/>
      <c r="L101" s="158"/>
      <c r="M101" s="163"/>
      <c r="N101" s="164"/>
      <c r="O101" s="164"/>
      <c r="P101" s="165">
        <f>SUM(P102:P108)</f>
        <v>0</v>
      </c>
      <c r="Q101" s="164"/>
      <c r="R101" s="165">
        <f>SUM(R102:R108)</f>
        <v>0.00037500000000000001</v>
      </c>
      <c r="S101" s="164"/>
      <c r="T101" s="166">
        <f>SUM(T102:T108)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9" t="s">
        <v>79</v>
      </c>
      <c r="AT101" s="167" t="s">
        <v>71</v>
      </c>
      <c r="AU101" s="167" t="s">
        <v>76</v>
      </c>
      <c r="AY101" s="159" t="s">
        <v>234</v>
      </c>
      <c r="BK101" s="168">
        <f>SUM(BK102:BK108)</f>
        <v>0</v>
      </c>
    </row>
    <row r="102" s="2" customFormat="1" ht="55.5" customHeight="1">
      <c r="A102" s="37"/>
      <c r="B102" s="171"/>
      <c r="C102" s="172" t="s">
        <v>79</v>
      </c>
      <c r="D102" s="172" t="s">
        <v>238</v>
      </c>
      <c r="E102" s="173" t="s">
        <v>4567</v>
      </c>
      <c r="F102" s="174" t="s">
        <v>4568</v>
      </c>
      <c r="G102" s="175" t="s">
        <v>241</v>
      </c>
      <c r="H102" s="176">
        <v>75</v>
      </c>
      <c r="I102" s="177"/>
      <c r="J102" s="178">
        <f>ROUND(I102*H102,2)</f>
        <v>0</v>
      </c>
      <c r="K102" s="174" t="s">
        <v>242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</v>
      </c>
      <c r="R102" s="181">
        <f>Q102*H102</f>
        <v>0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104</v>
      </c>
      <c r="AT102" s="183" t="s">
        <v>238</v>
      </c>
      <c r="AU102" s="183" t="s">
        <v>101</v>
      </c>
      <c r="AY102" s="18" t="s">
        <v>234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79</v>
      </c>
      <c r="BK102" s="184">
        <f>ROUND(I102*H102,2)</f>
        <v>0</v>
      </c>
      <c r="BL102" s="18" t="s">
        <v>104</v>
      </c>
      <c r="BM102" s="183" t="s">
        <v>4569</v>
      </c>
    </row>
    <row r="103" s="2" customFormat="1">
      <c r="A103" s="37"/>
      <c r="B103" s="38"/>
      <c r="C103" s="37"/>
      <c r="D103" s="185" t="s">
        <v>244</v>
      </c>
      <c r="E103" s="37"/>
      <c r="F103" s="186" t="s">
        <v>4570</v>
      </c>
      <c r="G103" s="37"/>
      <c r="H103" s="37"/>
      <c r="I103" s="187"/>
      <c r="J103" s="37"/>
      <c r="K103" s="37"/>
      <c r="L103" s="38"/>
      <c r="M103" s="188"/>
      <c r="N103" s="189"/>
      <c r="O103" s="71"/>
      <c r="P103" s="71"/>
      <c r="Q103" s="71"/>
      <c r="R103" s="71"/>
      <c r="S103" s="71"/>
      <c r="T103" s="72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8" t="s">
        <v>244</v>
      </c>
      <c r="AU103" s="18" t="s">
        <v>101</v>
      </c>
    </row>
    <row r="104" s="2" customFormat="1" ht="37.8" customHeight="1">
      <c r="A104" s="37"/>
      <c r="B104" s="171"/>
      <c r="C104" s="172" t="s">
        <v>76</v>
      </c>
      <c r="D104" s="172" t="s">
        <v>238</v>
      </c>
      <c r="E104" s="173" t="s">
        <v>257</v>
      </c>
      <c r="F104" s="174" t="s">
        <v>258</v>
      </c>
      <c r="G104" s="175" t="s">
        <v>241</v>
      </c>
      <c r="H104" s="176">
        <v>75</v>
      </c>
      <c r="I104" s="177"/>
      <c r="J104" s="178">
        <f>ROUND(I104*H104,2)</f>
        <v>0</v>
      </c>
      <c r="K104" s="174" t="s">
        <v>242</v>
      </c>
      <c r="L104" s="38"/>
      <c r="M104" s="179" t="s">
        <v>3</v>
      </c>
      <c r="N104" s="180" t="s">
        <v>43</v>
      </c>
      <c r="O104" s="71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104</v>
      </c>
      <c r="AT104" s="183" t="s">
        <v>238</v>
      </c>
      <c r="AU104" s="183" t="s">
        <v>101</v>
      </c>
      <c r="AY104" s="18" t="s">
        <v>234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79</v>
      </c>
      <c r="BK104" s="184">
        <f>ROUND(I104*H104,2)</f>
        <v>0</v>
      </c>
      <c r="BL104" s="18" t="s">
        <v>104</v>
      </c>
      <c r="BM104" s="183" t="s">
        <v>4571</v>
      </c>
    </row>
    <row r="105" s="2" customFormat="1">
      <c r="A105" s="37"/>
      <c r="B105" s="38"/>
      <c r="C105" s="37"/>
      <c r="D105" s="185" t="s">
        <v>244</v>
      </c>
      <c r="E105" s="37"/>
      <c r="F105" s="186" t="s">
        <v>260</v>
      </c>
      <c r="G105" s="37"/>
      <c r="H105" s="37"/>
      <c r="I105" s="187"/>
      <c r="J105" s="37"/>
      <c r="K105" s="37"/>
      <c r="L105" s="38"/>
      <c r="M105" s="188"/>
      <c r="N105" s="189"/>
      <c r="O105" s="71"/>
      <c r="P105" s="71"/>
      <c r="Q105" s="71"/>
      <c r="R105" s="71"/>
      <c r="S105" s="71"/>
      <c r="T105" s="72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8" t="s">
        <v>244</v>
      </c>
      <c r="AU105" s="18" t="s">
        <v>101</v>
      </c>
    </row>
    <row r="106" s="2" customFormat="1" ht="37.8" customHeight="1">
      <c r="A106" s="37"/>
      <c r="B106" s="171"/>
      <c r="C106" s="172" t="s">
        <v>101</v>
      </c>
      <c r="D106" s="172" t="s">
        <v>238</v>
      </c>
      <c r="E106" s="173" t="s">
        <v>4572</v>
      </c>
      <c r="F106" s="174" t="s">
        <v>4573</v>
      </c>
      <c r="G106" s="175" t="s">
        <v>241</v>
      </c>
      <c r="H106" s="176">
        <v>75</v>
      </c>
      <c r="I106" s="177"/>
      <c r="J106" s="178">
        <f>ROUND(I106*H106,2)</f>
        <v>0</v>
      </c>
      <c r="K106" s="174" t="s">
        <v>242</v>
      </c>
      <c r="L106" s="38"/>
      <c r="M106" s="179" t="s">
        <v>3</v>
      </c>
      <c r="N106" s="180" t="s">
        <v>43</v>
      </c>
      <c r="O106" s="71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104</v>
      </c>
      <c r="AT106" s="183" t="s">
        <v>238</v>
      </c>
      <c r="AU106" s="183" t="s">
        <v>101</v>
      </c>
      <c r="AY106" s="18" t="s">
        <v>234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79</v>
      </c>
      <c r="BK106" s="184">
        <f>ROUND(I106*H106,2)</f>
        <v>0</v>
      </c>
      <c r="BL106" s="18" t="s">
        <v>104</v>
      </c>
      <c r="BM106" s="183" t="s">
        <v>4574</v>
      </c>
    </row>
    <row r="107" s="2" customFormat="1">
      <c r="A107" s="37"/>
      <c r="B107" s="38"/>
      <c r="C107" s="37"/>
      <c r="D107" s="185" t="s">
        <v>244</v>
      </c>
      <c r="E107" s="37"/>
      <c r="F107" s="186" t="s">
        <v>4575</v>
      </c>
      <c r="G107" s="37"/>
      <c r="H107" s="37"/>
      <c r="I107" s="187"/>
      <c r="J107" s="37"/>
      <c r="K107" s="37"/>
      <c r="L107" s="38"/>
      <c r="M107" s="188"/>
      <c r="N107" s="189"/>
      <c r="O107" s="71"/>
      <c r="P107" s="71"/>
      <c r="Q107" s="71"/>
      <c r="R107" s="71"/>
      <c r="S107" s="71"/>
      <c r="T107" s="72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8" t="s">
        <v>244</v>
      </c>
      <c r="AU107" s="18" t="s">
        <v>101</v>
      </c>
    </row>
    <row r="108" s="2" customFormat="1" ht="16.5" customHeight="1">
      <c r="A108" s="37"/>
      <c r="B108" s="171"/>
      <c r="C108" s="192" t="s">
        <v>104</v>
      </c>
      <c r="D108" s="192" t="s">
        <v>310</v>
      </c>
      <c r="E108" s="193" t="s">
        <v>4576</v>
      </c>
      <c r="F108" s="194" t="s">
        <v>4577</v>
      </c>
      <c r="G108" s="195" t="s">
        <v>422</v>
      </c>
      <c r="H108" s="196">
        <v>0.375</v>
      </c>
      <c r="I108" s="197"/>
      <c r="J108" s="198">
        <f>ROUND(I108*H108,2)</f>
        <v>0</v>
      </c>
      <c r="K108" s="194" t="s">
        <v>242</v>
      </c>
      <c r="L108" s="199"/>
      <c r="M108" s="200" t="s">
        <v>3</v>
      </c>
      <c r="N108" s="201" t="s">
        <v>43</v>
      </c>
      <c r="O108" s="71"/>
      <c r="P108" s="181">
        <f>O108*H108</f>
        <v>0</v>
      </c>
      <c r="Q108" s="181">
        <v>0.001</v>
      </c>
      <c r="R108" s="181">
        <f>Q108*H108</f>
        <v>0.00037500000000000001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278</v>
      </c>
      <c r="AT108" s="183" t="s">
        <v>310</v>
      </c>
      <c r="AU108" s="183" t="s">
        <v>101</v>
      </c>
      <c r="AY108" s="18" t="s">
        <v>234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104</v>
      </c>
      <c r="BM108" s="183" t="s">
        <v>4578</v>
      </c>
    </row>
    <row r="109" s="12" customFormat="1" ht="20.88" customHeight="1">
      <c r="A109" s="12"/>
      <c r="B109" s="158"/>
      <c r="C109" s="12"/>
      <c r="D109" s="159" t="s">
        <v>71</v>
      </c>
      <c r="E109" s="169" t="s">
        <v>9</v>
      </c>
      <c r="F109" s="169" t="s">
        <v>261</v>
      </c>
      <c r="G109" s="12"/>
      <c r="H109" s="12"/>
      <c r="I109" s="161"/>
      <c r="J109" s="170">
        <f>BK109</f>
        <v>0</v>
      </c>
      <c r="K109" s="12"/>
      <c r="L109" s="158"/>
      <c r="M109" s="163"/>
      <c r="N109" s="164"/>
      <c r="O109" s="164"/>
      <c r="P109" s="165">
        <f>SUM(P110:P115)</f>
        <v>0</v>
      </c>
      <c r="Q109" s="164"/>
      <c r="R109" s="165">
        <f>SUM(R110:R115)</f>
        <v>0</v>
      </c>
      <c r="S109" s="164"/>
      <c r="T109" s="166">
        <f>SUM(T110:T115)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9" t="s">
        <v>79</v>
      </c>
      <c r="AT109" s="167" t="s">
        <v>71</v>
      </c>
      <c r="AU109" s="167" t="s">
        <v>76</v>
      </c>
      <c r="AY109" s="159" t="s">
        <v>234</v>
      </c>
      <c r="BK109" s="168">
        <f>SUM(BK110:BK115)</f>
        <v>0</v>
      </c>
    </row>
    <row r="110" s="2" customFormat="1" ht="49.05" customHeight="1">
      <c r="A110" s="37"/>
      <c r="B110" s="171"/>
      <c r="C110" s="172" t="s">
        <v>262</v>
      </c>
      <c r="D110" s="172" t="s">
        <v>238</v>
      </c>
      <c r="E110" s="173" t="s">
        <v>263</v>
      </c>
      <c r="F110" s="174" t="s">
        <v>264</v>
      </c>
      <c r="G110" s="175" t="s">
        <v>248</v>
      </c>
      <c r="H110" s="176">
        <v>509.75</v>
      </c>
      <c r="I110" s="177"/>
      <c r="J110" s="178">
        <f>ROUND(I110*H110,2)</f>
        <v>0</v>
      </c>
      <c r="K110" s="174" t="s">
        <v>242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104</v>
      </c>
      <c r="AT110" s="183" t="s">
        <v>238</v>
      </c>
      <c r="AU110" s="183" t="s">
        <v>101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104</v>
      </c>
      <c r="BM110" s="183" t="s">
        <v>4579</v>
      </c>
    </row>
    <row r="111" s="2" customFormat="1">
      <c r="A111" s="37"/>
      <c r="B111" s="38"/>
      <c r="C111" s="37"/>
      <c r="D111" s="185" t="s">
        <v>244</v>
      </c>
      <c r="E111" s="37"/>
      <c r="F111" s="186" t="s">
        <v>266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244</v>
      </c>
      <c r="AU111" s="18" t="s">
        <v>101</v>
      </c>
    </row>
    <row r="112" s="2" customFormat="1" ht="44.25" customHeight="1">
      <c r="A112" s="37"/>
      <c r="B112" s="171"/>
      <c r="C112" s="172" t="s">
        <v>128</v>
      </c>
      <c r="D112" s="172" t="s">
        <v>238</v>
      </c>
      <c r="E112" s="173" t="s">
        <v>4472</v>
      </c>
      <c r="F112" s="174" t="s">
        <v>4473</v>
      </c>
      <c r="G112" s="175" t="s">
        <v>248</v>
      </c>
      <c r="H112" s="176">
        <v>146.40000000000001</v>
      </c>
      <c r="I112" s="177"/>
      <c r="J112" s="178">
        <f>ROUND(I112*H112,2)</f>
        <v>0</v>
      </c>
      <c r="K112" s="174" t="s">
        <v>242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104</v>
      </c>
      <c r="AT112" s="183" t="s">
        <v>238</v>
      </c>
      <c r="AU112" s="183" t="s">
        <v>101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104</v>
      </c>
      <c r="BM112" s="183" t="s">
        <v>4580</v>
      </c>
    </row>
    <row r="113" s="2" customFormat="1">
      <c r="A113" s="37"/>
      <c r="B113" s="38"/>
      <c r="C113" s="37"/>
      <c r="D113" s="185" t="s">
        <v>244</v>
      </c>
      <c r="E113" s="37"/>
      <c r="F113" s="186" t="s">
        <v>4475</v>
      </c>
      <c r="G113" s="37"/>
      <c r="H113" s="37"/>
      <c r="I113" s="187"/>
      <c r="J113" s="37"/>
      <c r="K113" s="37"/>
      <c r="L113" s="38"/>
      <c r="M113" s="188"/>
      <c r="N113" s="189"/>
      <c r="O113" s="71"/>
      <c r="P113" s="71"/>
      <c r="Q113" s="71"/>
      <c r="R113" s="71"/>
      <c r="S113" s="71"/>
      <c r="T113" s="72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8" t="s">
        <v>244</v>
      </c>
      <c r="AU113" s="18" t="s">
        <v>101</v>
      </c>
    </row>
    <row r="114" s="2" customFormat="1" ht="37.8" customHeight="1">
      <c r="A114" s="37"/>
      <c r="B114" s="171"/>
      <c r="C114" s="172" t="s">
        <v>271</v>
      </c>
      <c r="D114" s="172" t="s">
        <v>238</v>
      </c>
      <c r="E114" s="173" t="s">
        <v>4581</v>
      </c>
      <c r="F114" s="174" t="s">
        <v>4582</v>
      </c>
      <c r="G114" s="175" t="s">
        <v>248</v>
      </c>
      <c r="H114" s="176">
        <v>30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101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4583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4584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101</v>
      </c>
    </row>
    <row r="116" s="12" customFormat="1" ht="20.88" customHeight="1">
      <c r="A116" s="12"/>
      <c r="B116" s="158"/>
      <c r="C116" s="12"/>
      <c r="D116" s="159" t="s">
        <v>71</v>
      </c>
      <c r="E116" s="169" t="s">
        <v>276</v>
      </c>
      <c r="F116" s="169" t="s">
        <v>277</v>
      </c>
      <c r="G116" s="12"/>
      <c r="H116" s="12"/>
      <c r="I116" s="161"/>
      <c r="J116" s="170">
        <f>BK116</f>
        <v>0</v>
      </c>
      <c r="K116" s="12"/>
      <c r="L116" s="158"/>
      <c r="M116" s="163"/>
      <c r="N116" s="164"/>
      <c r="O116" s="164"/>
      <c r="P116" s="165">
        <f>SUM(P117:P124)</f>
        <v>0</v>
      </c>
      <c r="Q116" s="164"/>
      <c r="R116" s="165">
        <f>SUM(R117:R124)</f>
        <v>0</v>
      </c>
      <c r="S116" s="164"/>
      <c r="T116" s="166">
        <f>SUM(T117:T124)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9" t="s">
        <v>79</v>
      </c>
      <c r="AT116" s="167" t="s">
        <v>71</v>
      </c>
      <c r="AU116" s="167" t="s">
        <v>76</v>
      </c>
      <c r="AY116" s="159" t="s">
        <v>234</v>
      </c>
      <c r="BK116" s="168">
        <f>SUM(BK117:BK124)</f>
        <v>0</v>
      </c>
    </row>
    <row r="117" s="2" customFormat="1" ht="44.25" customHeight="1">
      <c r="A117" s="37"/>
      <c r="B117" s="171"/>
      <c r="C117" s="172" t="s">
        <v>278</v>
      </c>
      <c r="D117" s="172" t="s">
        <v>238</v>
      </c>
      <c r="E117" s="173" t="s">
        <v>4585</v>
      </c>
      <c r="F117" s="174" t="s">
        <v>4586</v>
      </c>
      <c r="G117" s="175" t="s">
        <v>248</v>
      </c>
      <c r="H117" s="176">
        <v>70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104</v>
      </c>
      <c r="AT117" s="183" t="s">
        <v>238</v>
      </c>
      <c r="AU117" s="183" t="s">
        <v>101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104</v>
      </c>
      <c r="BM117" s="183" t="s">
        <v>4587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4588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101</v>
      </c>
    </row>
    <row r="119" s="2" customFormat="1" ht="44.25" customHeight="1">
      <c r="A119" s="37"/>
      <c r="B119" s="171"/>
      <c r="C119" s="172" t="s">
        <v>131</v>
      </c>
      <c r="D119" s="172" t="s">
        <v>238</v>
      </c>
      <c r="E119" s="173" t="s">
        <v>279</v>
      </c>
      <c r="F119" s="174" t="s">
        <v>280</v>
      </c>
      <c r="G119" s="175" t="s">
        <v>248</v>
      </c>
      <c r="H119" s="176">
        <v>152.89500000000001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104</v>
      </c>
      <c r="AT119" s="183" t="s">
        <v>238</v>
      </c>
      <c r="AU119" s="183" t="s">
        <v>101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104</v>
      </c>
      <c r="BM119" s="183" t="s">
        <v>4589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282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101</v>
      </c>
    </row>
    <row r="121" s="2" customFormat="1" ht="55.5" customHeight="1">
      <c r="A121" s="37"/>
      <c r="B121" s="171"/>
      <c r="C121" s="172" t="s">
        <v>284</v>
      </c>
      <c r="D121" s="172" t="s">
        <v>238</v>
      </c>
      <c r="E121" s="173" t="s">
        <v>4590</v>
      </c>
      <c r="F121" s="174" t="s">
        <v>4591</v>
      </c>
      <c r="G121" s="175" t="s">
        <v>248</v>
      </c>
      <c r="H121" s="176">
        <v>152.89500000000001</v>
      </c>
      <c r="I121" s="177"/>
      <c r="J121" s="178">
        <f>ROUND(I121*H121,2)</f>
        <v>0</v>
      </c>
      <c r="K121" s="174" t="s">
        <v>242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104</v>
      </c>
      <c r="AT121" s="183" t="s">
        <v>238</v>
      </c>
      <c r="AU121" s="183" t="s">
        <v>101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104</v>
      </c>
      <c r="BM121" s="183" t="s">
        <v>4592</v>
      </c>
    </row>
    <row r="122" s="2" customFormat="1">
      <c r="A122" s="37"/>
      <c r="B122" s="38"/>
      <c r="C122" s="37"/>
      <c r="D122" s="185" t="s">
        <v>244</v>
      </c>
      <c r="E122" s="37"/>
      <c r="F122" s="186" t="s">
        <v>4593</v>
      </c>
      <c r="G122" s="37"/>
      <c r="H122" s="37"/>
      <c r="I122" s="187"/>
      <c r="J122" s="37"/>
      <c r="K122" s="37"/>
      <c r="L122" s="38"/>
      <c r="M122" s="188"/>
      <c r="N122" s="189"/>
      <c r="O122" s="71"/>
      <c r="P122" s="71"/>
      <c r="Q122" s="71"/>
      <c r="R122" s="71"/>
      <c r="S122" s="71"/>
      <c r="T122" s="72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244</v>
      </c>
      <c r="AU122" s="18" t="s">
        <v>101</v>
      </c>
    </row>
    <row r="123" s="2" customFormat="1" ht="44.25" customHeight="1">
      <c r="A123" s="37"/>
      <c r="B123" s="171"/>
      <c r="C123" s="172" t="s">
        <v>236</v>
      </c>
      <c r="D123" s="172" t="s">
        <v>238</v>
      </c>
      <c r="E123" s="173" t="s">
        <v>253</v>
      </c>
      <c r="F123" s="174" t="s">
        <v>254</v>
      </c>
      <c r="G123" s="175" t="s">
        <v>248</v>
      </c>
      <c r="H123" s="176">
        <v>152.89500000000001</v>
      </c>
      <c r="I123" s="177"/>
      <c r="J123" s="178">
        <f>ROUND(I123*H123,2)</f>
        <v>0</v>
      </c>
      <c r="K123" s="174" t="s">
        <v>242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104</v>
      </c>
      <c r="AT123" s="183" t="s">
        <v>238</v>
      </c>
      <c r="AU123" s="183" t="s">
        <v>101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104</v>
      </c>
      <c r="BM123" s="183" t="s">
        <v>4594</v>
      </c>
    </row>
    <row r="124" s="2" customFormat="1">
      <c r="A124" s="37"/>
      <c r="B124" s="38"/>
      <c r="C124" s="37"/>
      <c r="D124" s="185" t="s">
        <v>244</v>
      </c>
      <c r="E124" s="37"/>
      <c r="F124" s="186" t="s">
        <v>256</v>
      </c>
      <c r="G124" s="37"/>
      <c r="H124" s="37"/>
      <c r="I124" s="187"/>
      <c r="J124" s="37"/>
      <c r="K124" s="37"/>
      <c r="L124" s="38"/>
      <c r="M124" s="188"/>
      <c r="N124" s="189"/>
      <c r="O124" s="71"/>
      <c r="P124" s="71"/>
      <c r="Q124" s="71"/>
      <c r="R124" s="71"/>
      <c r="S124" s="71"/>
      <c r="T124" s="7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244</v>
      </c>
      <c r="AU124" s="18" t="s">
        <v>101</v>
      </c>
    </row>
    <row r="125" s="12" customFormat="1" ht="20.88" customHeight="1">
      <c r="A125" s="12"/>
      <c r="B125" s="158"/>
      <c r="C125" s="12"/>
      <c r="D125" s="159" t="s">
        <v>71</v>
      </c>
      <c r="E125" s="169" t="s">
        <v>286</v>
      </c>
      <c r="F125" s="169" t="s">
        <v>287</v>
      </c>
      <c r="G125" s="12"/>
      <c r="H125" s="12"/>
      <c r="I125" s="161"/>
      <c r="J125" s="170">
        <f>BK125</f>
        <v>0</v>
      </c>
      <c r="K125" s="12"/>
      <c r="L125" s="158"/>
      <c r="M125" s="163"/>
      <c r="N125" s="164"/>
      <c r="O125" s="164"/>
      <c r="P125" s="165">
        <f>SUM(P126:P133)</f>
        <v>0</v>
      </c>
      <c r="Q125" s="164"/>
      <c r="R125" s="165">
        <f>SUM(R126:R133)</f>
        <v>0</v>
      </c>
      <c r="S125" s="164"/>
      <c r="T125" s="166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9" t="s">
        <v>79</v>
      </c>
      <c r="AT125" s="167" t="s">
        <v>71</v>
      </c>
      <c r="AU125" s="167" t="s">
        <v>76</v>
      </c>
      <c r="AY125" s="159" t="s">
        <v>234</v>
      </c>
      <c r="BK125" s="168">
        <f>SUM(BK126:BK133)</f>
        <v>0</v>
      </c>
    </row>
    <row r="126" s="2" customFormat="1" ht="62.7" customHeight="1">
      <c r="A126" s="37"/>
      <c r="B126" s="171"/>
      <c r="C126" s="172" t="s">
        <v>9</v>
      </c>
      <c r="D126" s="172" t="s">
        <v>238</v>
      </c>
      <c r="E126" s="173" t="s">
        <v>288</v>
      </c>
      <c r="F126" s="174" t="s">
        <v>289</v>
      </c>
      <c r="G126" s="175" t="s">
        <v>248</v>
      </c>
      <c r="H126" s="176">
        <v>503.255</v>
      </c>
      <c r="I126" s="177"/>
      <c r="J126" s="178">
        <f>ROUND(I126*H126,2)</f>
        <v>0</v>
      </c>
      <c r="K126" s="174" t="s">
        <v>242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104</v>
      </c>
      <c r="AT126" s="183" t="s">
        <v>238</v>
      </c>
      <c r="AU126" s="183" t="s">
        <v>101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104</v>
      </c>
      <c r="BM126" s="183" t="s">
        <v>4595</v>
      </c>
    </row>
    <row r="127" s="2" customFormat="1">
      <c r="A127" s="37"/>
      <c r="B127" s="38"/>
      <c r="C127" s="37"/>
      <c r="D127" s="185" t="s">
        <v>244</v>
      </c>
      <c r="E127" s="37"/>
      <c r="F127" s="186" t="s">
        <v>291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244</v>
      </c>
      <c r="AU127" s="18" t="s">
        <v>101</v>
      </c>
    </row>
    <row r="128" s="2" customFormat="1" ht="66.75" customHeight="1">
      <c r="A128" s="37"/>
      <c r="B128" s="171"/>
      <c r="C128" s="172" t="s">
        <v>276</v>
      </c>
      <c r="D128" s="172" t="s">
        <v>238</v>
      </c>
      <c r="E128" s="173" t="s">
        <v>292</v>
      </c>
      <c r="F128" s="174" t="s">
        <v>293</v>
      </c>
      <c r="G128" s="175" t="s">
        <v>248</v>
      </c>
      <c r="H128" s="176">
        <v>10065.1</v>
      </c>
      <c r="I128" s="177"/>
      <c r="J128" s="178">
        <f>ROUND(I128*H128,2)</f>
        <v>0</v>
      </c>
      <c r="K128" s="174" t="s">
        <v>242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104</v>
      </c>
      <c r="AT128" s="183" t="s">
        <v>238</v>
      </c>
      <c r="AU128" s="183" t="s">
        <v>101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104</v>
      </c>
      <c r="BM128" s="183" t="s">
        <v>4596</v>
      </c>
    </row>
    <row r="129" s="2" customFormat="1">
      <c r="A129" s="37"/>
      <c r="B129" s="38"/>
      <c r="C129" s="37"/>
      <c r="D129" s="185" t="s">
        <v>244</v>
      </c>
      <c r="E129" s="37"/>
      <c r="F129" s="186" t="s">
        <v>295</v>
      </c>
      <c r="G129" s="37"/>
      <c r="H129" s="37"/>
      <c r="I129" s="187"/>
      <c r="J129" s="37"/>
      <c r="K129" s="37"/>
      <c r="L129" s="38"/>
      <c r="M129" s="188"/>
      <c r="N129" s="189"/>
      <c r="O129" s="71"/>
      <c r="P129" s="71"/>
      <c r="Q129" s="71"/>
      <c r="R129" s="71"/>
      <c r="S129" s="71"/>
      <c r="T129" s="72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244</v>
      </c>
      <c r="AU129" s="18" t="s">
        <v>101</v>
      </c>
    </row>
    <row r="130" s="2" customFormat="1">
      <c r="A130" s="37"/>
      <c r="B130" s="38"/>
      <c r="C130" s="37"/>
      <c r="D130" s="190" t="s">
        <v>251</v>
      </c>
      <c r="E130" s="37"/>
      <c r="F130" s="191" t="s">
        <v>4597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251</v>
      </c>
      <c r="AU130" s="18" t="s">
        <v>101</v>
      </c>
    </row>
    <row r="131" s="2" customFormat="1" ht="44.25" customHeight="1">
      <c r="A131" s="37"/>
      <c r="B131" s="171"/>
      <c r="C131" s="172" t="s">
        <v>304</v>
      </c>
      <c r="D131" s="172" t="s">
        <v>238</v>
      </c>
      <c r="E131" s="173" t="s">
        <v>296</v>
      </c>
      <c r="F131" s="174" t="s">
        <v>297</v>
      </c>
      <c r="G131" s="175" t="s">
        <v>298</v>
      </c>
      <c r="H131" s="176">
        <v>931.02200000000005</v>
      </c>
      <c r="I131" s="177"/>
      <c r="J131" s="178">
        <f>ROUND(I131*H131,2)</f>
        <v>0</v>
      </c>
      <c r="K131" s="174" t="s">
        <v>242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104</v>
      </c>
      <c r="AT131" s="183" t="s">
        <v>238</v>
      </c>
      <c r="AU131" s="183" t="s">
        <v>101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104</v>
      </c>
      <c r="BM131" s="183" t="s">
        <v>4598</v>
      </c>
    </row>
    <row r="132" s="2" customFormat="1">
      <c r="A132" s="37"/>
      <c r="B132" s="38"/>
      <c r="C132" s="37"/>
      <c r="D132" s="185" t="s">
        <v>244</v>
      </c>
      <c r="E132" s="37"/>
      <c r="F132" s="186" t="s">
        <v>300</v>
      </c>
      <c r="G132" s="37"/>
      <c r="H132" s="37"/>
      <c r="I132" s="187"/>
      <c r="J132" s="37"/>
      <c r="K132" s="37"/>
      <c r="L132" s="38"/>
      <c r="M132" s="188"/>
      <c r="N132" s="189"/>
      <c r="O132" s="71"/>
      <c r="P132" s="71"/>
      <c r="Q132" s="71"/>
      <c r="R132" s="71"/>
      <c r="S132" s="71"/>
      <c r="T132" s="72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244</v>
      </c>
      <c r="AU132" s="18" t="s">
        <v>101</v>
      </c>
    </row>
    <row r="133" s="2" customFormat="1">
      <c r="A133" s="37"/>
      <c r="B133" s="38"/>
      <c r="C133" s="37"/>
      <c r="D133" s="190" t="s">
        <v>251</v>
      </c>
      <c r="E133" s="37"/>
      <c r="F133" s="191" t="s">
        <v>4599</v>
      </c>
      <c r="G133" s="37"/>
      <c r="H133" s="37"/>
      <c r="I133" s="187"/>
      <c r="J133" s="37"/>
      <c r="K133" s="37"/>
      <c r="L133" s="38"/>
      <c r="M133" s="188"/>
      <c r="N133" s="189"/>
      <c r="O133" s="71"/>
      <c r="P133" s="71"/>
      <c r="Q133" s="71"/>
      <c r="R133" s="71"/>
      <c r="S133" s="71"/>
      <c r="T133" s="72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251</v>
      </c>
      <c r="AU133" s="18" t="s">
        <v>101</v>
      </c>
    </row>
    <row r="134" s="12" customFormat="1" ht="22.8" customHeight="1">
      <c r="A134" s="12"/>
      <c r="B134" s="158"/>
      <c r="C134" s="12"/>
      <c r="D134" s="159" t="s">
        <v>71</v>
      </c>
      <c r="E134" s="169" t="s">
        <v>76</v>
      </c>
      <c r="F134" s="169" t="s">
        <v>301</v>
      </c>
      <c r="G134" s="12"/>
      <c r="H134" s="12"/>
      <c r="I134" s="161"/>
      <c r="J134" s="170">
        <f>BK134</f>
        <v>0</v>
      </c>
      <c r="K134" s="12"/>
      <c r="L134" s="158"/>
      <c r="M134" s="163"/>
      <c r="N134" s="164"/>
      <c r="O134" s="164"/>
      <c r="P134" s="165">
        <f>SUM(P135:P147)</f>
        <v>0</v>
      </c>
      <c r="Q134" s="164"/>
      <c r="R134" s="165">
        <f>SUM(R135:R147)</f>
        <v>22.247519375</v>
      </c>
      <c r="S134" s="164"/>
      <c r="T134" s="166">
        <f>SUM(T135:T147)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79</v>
      </c>
      <c r="AT134" s="167" t="s">
        <v>71</v>
      </c>
      <c r="AU134" s="167" t="s">
        <v>79</v>
      </c>
      <c r="AY134" s="159" t="s">
        <v>234</v>
      </c>
      <c r="BK134" s="168">
        <f>SUM(BK135:BK147)</f>
        <v>0</v>
      </c>
    </row>
    <row r="135" s="2" customFormat="1" ht="66.75" customHeight="1">
      <c r="A135" s="37"/>
      <c r="B135" s="171"/>
      <c r="C135" s="172" t="s">
        <v>286</v>
      </c>
      <c r="D135" s="172" t="s">
        <v>238</v>
      </c>
      <c r="E135" s="173" t="s">
        <v>436</v>
      </c>
      <c r="F135" s="174" t="s">
        <v>437</v>
      </c>
      <c r="G135" s="175" t="s">
        <v>248</v>
      </c>
      <c r="H135" s="176">
        <v>7.6799999999999997</v>
      </c>
      <c r="I135" s="177"/>
      <c r="J135" s="178">
        <f>ROUND(I135*H135,2)</f>
        <v>0</v>
      </c>
      <c r="K135" s="174" t="s">
        <v>242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314</v>
      </c>
      <c r="AT135" s="183" t="s">
        <v>238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314</v>
      </c>
      <c r="BM135" s="183" t="s">
        <v>4600</v>
      </c>
    </row>
    <row r="136" s="2" customFormat="1">
      <c r="A136" s="37"/>
      <c r="B136" s="38"/>
      <c r="C136" s="37"/>
      <c r="D136" s="185" t="s">
        <v>244</v>
      </c>
      <c r="E136" s="37"/>
      <c r="F136" s="186" t="s">
        <v>439</v>
      </c>
      <c r="G136" s="37"/>
      <c r="H136" s="37"/>
      <c r="I136" s="187"/>
      <c r="J136" s="37"/>
      <c r="K136" s="37"/>
      <c r="L136" s="38"/>
      <c r="M136" s="188"/>
      <c r="N136" s="189"/>
      <c r="O136" s="71"/>
      <c r="P136" s="71"/>
      <c r="Q136" s="71"/>
      <c r="R136" s="71"/>
      <c r="S136" s="71"/>
      <c r="T136" s="7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244</v>
      </c>
      <c r="AU136" s="18" t="s">
        <v>76</v>
      </c>
    </row>
    <row r="137" s="2" customFormat="1" ht="16.5" customHeight="1">
      <c r="A137" s="37"/>
      <c r="B137" s="171"/>
      <c r="C137" s="192" t="s">
        <v>314</v>
      </c>
      <c r="D137" s="192" t="s">
        <v>310</v>
      </c>
      <c r="E137" s="193" t="s">
        <v>4601</v>
      </c>
      <c r="F137" s="194" t="s">
        <v>4602</v>
      </c>
      <c r="G137" s="195" t="s">
        <v>298</v>
      </c>
      <c r="H137" s="196">
        <v>13.824</v>
      </c>
      <c r="I137" s="197"/>
      <c r="J137" s="198">
        <f>ROUND(I137*H137,2)</f>
        <v>0</v>
      </c>
      <c r="K137" s="194" t="s">
        <v>242</v>
      </c>
      <c r="L137" s="199"/>
      <c r="M137" s="200" t="s">
        <v>3</v>
      </c>
      <c r="N137" s="201" t="s">
        <v>43</v>
      </c>
      <c r="O137" s="71"/>
      <c r="P137" s="181">
        <f>O137*H137</f>
        <v>0</v>
      </c>
      <c r="Q137" s="181">
        <v>1</v>
      </c>
      <c r="R137" s="181">
        <f>Q137*H137</f>
        <v>13.824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392</v>
      </c>
      <c r="AT137" s="183" t="s">
        <v>310</v>
      </c>
      <c r="AU137" s="183" t="s">
        <v>76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314</v>
      </c>
      <c r="BM137" s="183" t="s">
        <v>4603</v>
      </c>
    </row>
    <row r="138" s="2" customFormat="1" ht="55.5" customHeight="1">
      <c r="A138" s="37"/>
      <c r="B138" s="171"/>
      <c r="C138" s="172" t="s">
        <v>320</v>
      </c>
      <c r="D138" s="172" t="s">
        <v>238</v>
      </c>
      <c r="E138" s="173" t="s">
        <v>445</v>
      </c>
      <c r="F138" s="174" t="s">
        <v>446</v>
      </c>
      <c r="G138" s="175" t="s">
        <v>241</v>
      </c>
      <c r="H138" s="176">
        <v>67.5</v>
      </c>
      <c r="I138" s="177"/>
      <c r="J138" s="178">
        <f>ROUND(I138*H138,2)</f>
        <v>0</v>
      </c>
      <c r="K138" s="174" t="s">
        <v>242</v>
      </c>
      <c r="L138" s="38"/>
      <c r="M138" s="179" t="s">
        <v>3</v>
      </c>
      <c r="N138" s="180" t="s">
        <v>43</v>
      </c>
      <c r="O138" s="71"/>
      <c r="P138" s="181">
        <f>O138*H138</f>
        <v>0</v>
      </c>
      <c r="Q138" s="181">
        <v>0.00030945000000000001</v>
      </c>
      <c r="R138" s="181">
        <f>Q138*H138</f>
        <v>0.020887875</v>
      </c>
      <c r="S138" s="181">
        <v>0</v>
      </c>
      <c r="T138" s="18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3" t="s">
        <v>104</v>
      </c>
      <c r="AT138" s="183" t="s">
        <v>238</v>
      </c>
      <c r="AU138" s="183" t="s">
        <v>76</v>
      </c>
      <c r="AY138" s="18" t="s">
        <v>234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8" t="s">
        <v>79</v>
      </c>
      <c r="BK138" s="184">
        <f>ROUND(I138*H138,2)</f>
        <v>0</v>
      </c>
      <c r="BL138" s="18" t="s">
        <v>104</v>
      </c>
      <c r="BM138" s="183" t="s">
        <v>4604</v>
      </c>
    </row>
    <row r="139" s="2" customFormat="1">
      <c r="A139" s="37"/>
      <c r="B139" s="38"/>
      <c r="C139" s="37"/>
      <c r="D139" s="185" t="s">
        <v>244</v>
      </c>
      <c r="E139" s="37"/>
      <c r="F139" s="186" t="s">
        <v>448</v>
      </c>
      <c r="G139" s="37"/>
      <c r="H139" s="37"/>
      <c r="I139" s="187"/>
      <c r="J139" s="37"/>
      <c r="K139" s="37"/>
      <c r="L139" s="38"/>
      <c r="M139" s="188"/>
      <c r="N139" s="189"/>
      <c r="O139" s="71"/>
      <c r="P139" s="71"/>
      <c r="Q139" s="71"/>
      <c r="R139" s="71"/>
      <c r="S139" s="71"/>
      <c r="T139" s="72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244</v>
      </c>
      <c r="AU139" s="18" t="s">
        <v>76</v>
      </c>
    </row>
    <row r="140" s="2" customFormat="1" ht="24.15" customHeight="1">
      <c r="A140" s="37"/>
      <c r="B140" s="171"/>
      <c r="C140" s="192" t="s">
        <v>325</v>
      </c>
      <c r="D140" s="192" t="s">
        <v>310</v>
      </c>
      <c r="E140" s="193" t="s">
        <v>4605</v>
      </c>
      <c r="F140" s="194" t="s">
        <v>4606</v>
      </c>
      <c r="G140" s="195" t="s">
        <v>241</v>
      </c>
      <c r="H140" s="196">
        <v>77.625</v>
      </c>
      <c r="I140" s="197"/>
      <c r="J140" s="198">
        <f>ROUND(I140*H140,2)</f>
        <v>0</v>
      </c>
      <c r="K140" s="194" t="s">
        <v>242</v>
      </c>
      <c r="L140" s="199"/>
      <c r="M140" s="200" t="s">
        <v>3</v>
      </c>
      <c r="N140" s="201" t="s">
        <v>43</v>
      </c>
      <c r="O140" s="71"/>
      <c r="P140" s="181">
        <f>O140*H140</f>
        <v>0</v>
      </c>
      <c r="Q140" s="181">
        <v>0.00020000000000000001</v>
      </c>
      <c r="R140" s="181">
        <f>Q140*H140</f>
        <v>0.015525000000000001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278</v>
      </c>
      <c r="AT140" s="183" t="s">
        <v>310</v>
      </c>
      <c r="AU140" s="183" t="s">
        <v>76</v>
      </c>
      <c r="AY140" s="18" t="s">
        <v>234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79</v>
      </c>
      <c r="BK140" s="184">
        <f>ROUND(I140*H140,2)</f>
        <v>0</v>
      </c>
      <c r="BL140" s="18" t="s">
        <v>104</v>
      </c>
      <c r="BM140" s="183" t="s">
        <v>4607</v>
      </c>
    </row>
    <row r="141" s="2" customFormat="1" ht="16.5" customHeight="1">
      <c r="A141" s="37"/>
      <c r="B141" s="171"/>
      <c r="C141" s="172" t="s">
        <v>330</v>
      </c>
      <c r="D141" s="172" t="s">
        <v>238</v>
      </c>
      <c r="E141" s="173" t="s">
        <v>4608</v>
      </c>
      <c r="F141" s="174" t="s">
        <v>4609</v>
      </c>
      <c r="G141" s="175" t="s">
        <v>248</v>
      </c>
      <c r="H141" s="176">
        <v>5.1200000000000001</v>
      </c>
      <c r="I141" s="177"/>
      <c r="J141" s="178">
        <f>ROUND(I141*H141,2)</f>
        <v>0</v>
      </c>
      <c r="K141" s="174" t="s">
        <v>242</v>
      </c>
      <c r="L141" s="38"/>
      <c r="M141" s="179" t="s">
        <v>3</v>
      </c>
      <c r="N141" s="180" t="s">
        <v>43</v>
      </c>
      <c r="O141" s="71"/>
      <c r="P141" s="181">
        <f>O141*H141</f>
        <v>0</v>
      </c>
      <c r="Q141" s="181">
        <v>1.6299999999999999</v>
      </c>
      <c r="R141" s="181">
        <f>Q141*H141</f>
        <v>8.3455999999999992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104</v>
      </c>
      <c r="AT141" s="183" t="s">
        <v>238</v>
      </c>
      <c r="AU141" s="183" t="s">
        <v>76</v>
      </c>
      <c r="AY141" s="18" t="s">
        <v>234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79</v>
      </c>
      <c r="BK141" s="184">
        <f>ROUND(I141*H141,2)</f>
        <v>0</v>
      </c>
      <c r="BL141" s="18" t="s">
        <v>104</v>
      </c>
      <c r="BM141" s="183" t="s">
        <v>4610</v>
      </c>
    </row>
    <row r="142" s="2" customFormat="1">
      <c r="A142" s="37"/>
      <c r="B142" s="38"/>
      <c r="C142" s="37"/>
      <c r="D142" s="185" t="s">
        <v>244</v>
      </c>
      <c r="E142" s="37"/>
      <c r="F142" s="186" t="s">
        <v>4611</v>
      </c>
      <c r="G142" s="37"/>
      <c r="H142" s="37"/>
      <c r="I142" s="187"/>
      <c r="J142" s="37"/>
      <c r="K142" s="37"/>
      <c r="L142" s="38"/>
      <c r="M142" s="188"/>
      <c r="N142" s="189"/>
      <c r="O142" s="71"/>
      <c r="P142" s="71"/>
      <c r="Q142" s="71"/>
      <c r="R142" s="71"/>
      <c r="S142" s="71"/>
      <c r="T142" s="72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244</v>
      </c>
      <c r="AU142" s="18" t="s">
        <v>76</v>
      </c>
    </row>
    <row r="143" s="2" customFormat="1" ht="24.15" customHeight="1">
      <c r="A143" s="37"/>
      <c r="B143" s="171"/>
      <c r="C143" s="172" t="s">
        <v>335</v>
      </c>
      <c r="D143" s="172" t="s">
        <v>238</v>
      </c>
      <c r="E143" s="173" t="s">
        <v>4612</v>
      </c>
      <c r="F143" s="174" t="s">
        <v>4613</v>
      </c>
      <c r="G143" s="175" t="s">
        <v>416</v>
      </c>
      <c r="H143" s="176">
        <v>21</v>
      </c>
      <c r="I143" s="177"/>
      <c r="J143" s="178">
        <f>ROUND(I143*H143,2)</f>
        <v>0</v>
      </c>
      <c r="K143" s="174" t="s">
        <v>242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0.0013259999999999999</v>
      </c>
      <c r="R143" s="181">
        <f>Q143*H143</f>
        <v>0.027845999999999999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104</v>
      </c>
      <c r="AT143" s="183" t="s">
        <v>238</v>
      </c>
      <c r="AU143" s="183" t="s">
        <v>76</v>
      </c>
      <c r="AY143" s="18" t="s">
        <v>234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104</v>
      </c>
      <c r="BM143" s="183" t="s">
        <v>4614</v>
      </c>
    </row>
    <row r="144" s="2" customFormat="1">
      <c r="A144" s="37"/>
      <c r="B144" s="38"/>
      <c r="C144" s="37"/>
      <c r="D144" s="185" t="s">
        <v>244</v>
      </c>
      <c r="E144" s="37"/>
      <c r="F144" s="186" t="s">
        <v>4615</v>
      </c>
      <c r="G144" s="37"/>
      <c r="H144" s="37"/>
      <c r="I144" s="187"/>
      <c r="J144" s="37"/>
      <c r="K144" s="37"/>
      <c r="L144" s="38"/>
      <c r="M144" s="188"/>
      <c r="N144" s="189"/>
      <c r="O144" s="71"/>
      <c r="P144" s="71"/>
      <c r="Q144" s="71"/>
      <c r="R144" s="71"/>
      <c r="S144" s="71"/>
      <c r="T144" s="72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244</v>
      </c>
      <c r="AU144" s="18" t="s">
        <v>76</v>
      </c>
    </row>
    <row r="145" s="2" customFormat="1" ht="37.8" customHeight="1">
      <c r="A145" s="37"/>
      <c r="B145" s="171"/>
      <c r="C145" s="172" t="s">
        <v>8</v>
      </c>
      <c r="D145" s="172" t="s">
        <v>238</v>
      </c>
      <c r="E145" s="173" t="s">
        <v>4616</v>
      </c>
      <c r="F145" s="174" t="s">
        <v>4617</v>
      </c>
      <c r="G145" s="175" t="s">
        <v>241</v>
      </c>
      <c r="H145" s="176">
        <v>30</v>
      </c>
      <c r="I145" s="177"/>
      <c r="J145" s="178">
        <f>ROUND(I145*H145,2)</f>
        <v>0</v>
      </c>
      <c r="K145" s="174" t="s">
        <v>242</v>
      </c>
      <c r="L145" s="38"/>
      <c r="M145" s="179" t="s">
        <v>3</v>
      </c>
      <c r="N145" s="180" t="s">
        <v>43</v>
      </c>
      <c r="O145" s="71"/>
      <c r="P145" s="181">
        <f>O145*H145</f>
        <v>0</v>
      </c>
      <c r="Q145" s="181">
        <v>0.00010000000000000001</v>
      </c>
      <c r="R145" s="181">
        <f>Q145*H145</f>
        <v>0.0030000000000000001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104</v>
      </c>
      <c r="AT145" s="183" t="s">
        <v>238</v>
      </c>
      <c r="AU145" s="183" t="s">
        <v>76</v>
      </c>
      <c r="AY145" s="18" t="s">
        <v>234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104</v>
      </c>
      <c r="BM145" s="183" t="s">
        <v>4618</v>
      </c>
    </row>
    <row r="146" s="2" customFormat="1">
      <c r="A146" s="37"/>
      <c r="B146" s="38"/>
      <c r="C146" s="37"/>
      <c r="D146" s="185" t="s">
        <v>244</v>
      </c>
      <c r="E146" s="37"/>
      <c r="F146" s="186" t="s">
        <v>4619</v>
      </c>
      <c r="G146" s="37"/>
      <c r="H146" s="37"/>
      <c r="I146" s="187"/>
      <c r="J146" s="37"/>
      <c r="K146" s="37"/>
      <c r="L146" s="38"/>
      <c r="M146" s="188"/>
      <c r="N146" s="189"/>
      <c r="O146" s="71"/>
      <c r="P146" s="71"/>
      <c r="Q146" s="71"/>
      <c r="R146" s="71"/>
      <c r="S146" s="71"/>
      <c r="T146" s="72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244</v>
      </c>
      <c r="AU146" s="18" t="s">
        <v>76</v>
      </c>
    </row>
    <row r="147" s="2" customFormat="1" ht="24.15" customHeight="1">
      <c r="A147" s="37"/>
      <c r="B147" s="171"/>
      <c r="C147" s="192" t="s">
        <v>86</v>
      </c>
      <c r="D147" s="192" t="s">
        <v>310</v>
      </c>
      <c r="E147" s="193" t="s">
        <v>4620</v>
      </c>
      <c r="F147" s="194" t="s">
        <v>4621</v>
      </c>
      <c r="G147" s="195" t="s">
        <v>241</v>
      </c>
      <c r="H147" s="196">
        <v>35.534999999999997</v>
      </c>
      <c r="I147" s="197"/>
      <c r="J147" s="198">
        <f>ROUND(I147*H147,2)</f>
        <v>0</v>
      </c>
      <c r="K147" s="194" t="s">
        <v>242</v>
      </c>
      <c r="L147" s="199"/>
      <c r="M147" s="200" t="s">
        <v>3</v>
      </c>
      <c r="N147" s="201" t="s">
        <v>43</v>
      </c>
      <c r="O147" s="71"/>
      <c r="P147" s="181">
        <f>O147*H147</f>
        <v>0</v>
      </c>
      <c r="Q147" s="181">
        <v>0.00029999999999999997</v>
      </c>
      <c r="R147" s="181">
        <f>Q147*H147</f>
        <v>0.010660499999999998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278</v>
      </c>
      <c r="AT147" s="183" t="s">
        <v>310</v>
      </c>
      <c r="AU147" s="183" t="s">
        <v>76</v>
      </c>
      <c r="AY147" s="18" t="s">
        <v>234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79</v>
      </c>
      <c r="BK147" s="184">
        <f>ROUND(I147*H147,2)</f>
        <v>0</v>
      </c>
      <c r="BL147" s="18" t="s">
        <v>104</v>
      </c>
      <c r="BM147" s="183" t="s">
        <v>4622</v>
      </c>
    </row>
    <row r="148" s="12" customFormat="1" ht="22.8" customHeight="1">
      <c r="A148" s="12"/>
      <c r="B148" s="158"/>
      <c r="C148" s="12"/>
      <c r="D148" s="159" t="s">
        <v>71</v>
      </c>
      <c r="E148" s="169" t="s">
        <v>262</v>
      </c>
      <c r="F148" s="169" t="s">
        <v>4623</v>
      </c>
      <c r="G148" s="12"/>
      <c r="H148" s="12"/>
      <c r="I148" s="161"/>
      <c r="J148" s="170">
        <f>BK148</f>
        <v>0</v>
      </c>
      <c r="K148" s="12"/>
      <c r="L148" s="158"/>
      <c r="M148" s="163"/>
      <c r="N148" s="164"/>
      <c r="O148" s="164"/>
      <c r="P148" s="165">
        <f>P149+P150+P151</f>
        <v>0</v>
      </c>
      <c r="Q148" s="164"/>
      <c r="R148" s="165">
        <f>R149+R150+R151</f>
        <v>193.95287809999999</v>
      </c>
      <c r="S148" s="164"/>
      <c r="T148" s="166">
        <f>T149+T150+T151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9" t="s">
        <v>79</v>
      </c>
      <c r="AT148" s="167" t="s">
        <v>71</v>
      </c>
      <c r="AU148" s="167" t="s">
        <v>79</v>
      </c>
      <c r="AY148" s="159" t="s">
        <v>234</v>
      </c>
      <c r="BK148" s="168">
        <f>BK149+BK150+BK151</f>
        <v>0</v>
      </c>
    </row>
    <row r="149" s="2" customFormat="1" ht="24.15" customHeight="1">
      <c r="A149" s="37"/>
      <c r="B149" s="171"/>
      <c r="C149" s="172" t="s">
        <v>89</v>
      </c>
      <c r="D149" s="172" t="s">
        <v>238</v>
      </c>
      <c r="E149" s="173" t="s">
        <v>4624</v>
      </c>
      <c r="F149" s="174" t="s">
        <v>4625</v>
      </c>
      <c r="G149" s="175" t="s">
        <v>241</v>
      </c>
      <c r="H149" s="176">
        <v>866</v>
      </c>
      <c r="I149" s="177"/>
      <c r="J149" s="178">
        <f>ROUND(I149*H149,2)</f>
        <v>0</v>
      </c>
      <c r="K149" s="174" t="s">
        <v>242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104</v>
      </c>
      <c r="AT149" s="183" t="s">
        <v>238</v>
      </c>
      <c r="AU149" s="183" t="s">
        <v>76</v>
      </c>
      <c r="AY149" s="18" t="s">
        <v>234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104</v>
      </c>
      <c r="BM149" s="183" t="s">
        <v>4626</v>
      </c>
    </row>
    <row r="150" s="2" customFormat="1">
      <c r="A150" s="37"/>
      <c r="B150" s="38"/>
      <c r="C150" s="37"/>
      <c r="D150" s="185" t="s">
        <v>244</v>
      </c>
      <c r="E150" s="37"/>
      <c r="F150" s="186" t="s">
        <v>4627</v>
      </c>
      <c r="G150" s="37"/>
      <c r="H150" s="37"/>
      <c r="I150" s="187"/>
      <c r="J150" s="37"/>
      <c r="K150" s="37"/>
      <c r="L150" s="38"/>
      <c r="M150" s="188"/>
      <c r="N150" s="189"/>
      <c r="O150" s="71"/>
      <c r="P150" s="71"/>
      <c r="Q150" s="71"/>
      <c r="R150" s="71"/>
      <c r="S150" s="71"/>
      <c r="T150" s="7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244</v>
      </c>
      <c r="AU150" s="18" t="s">
        <v>76</v>
      </c>
    </row>
    <row r="151" s="12" customFormat="1" ht="20.88" customHeight="1">
      <c r="A151" s="12"/>
      <c r="B151" s="158"/>
      <c r="C151" s="12"/>
      <c r="D151" s="159" t="s">
        <v>71</v>
      </c>
      <c r="E151" s="169" t="s">
        <v>107</v>
      </c>
      <c r="F151" s="169" t="s">
        <v>4628</v>
      </c>
      <c r="G151" s="12"/>
      <c r="H151" s="12"/>
      <c r="I151" s="161"/>
      <c r="J151" s="170">
        <f>BK151</f>
        <v>0</v>
      </c>
      <c r="K151" s="12"/>
      <c r="L151" s="158"/>
      <c r="M151" s="163"/>
      <c r="N151" s="164"/>
      <c r="O151" s="164"/>
      <c r="P151" s="165">
        <f>SUM(P152:P198)</f>
        <v>0</v>
      </c>
      <c r="Q151" s="164"/>
      <c r="R151" s="165">
        <f>SUM(R152:R198)</f>
        <v>193.95287809999999</v>
      </c>
      <c r="S151" s="164"/>
      <c r="T151" s="166">
        <f>SUM(T152:T198)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9" t="s">
        <v>79</v>
      </c>
      <c r="AT151" s="167" t="s">
        <v>71</v>
      </c>
      <c r="AU151" s="167" t="s">
        <v>76</v>
      </c>
      <c r="AY151" s="159" t="s">
        <v>234</v>
      </c>
      <c r="BK151" s="168">
        <f>SUM(BK152:BK198)</f>
        <v>0</v>
      </c>
    </row>
    <row r="152" s="2" customFormat="1" ht="37.8" customHeight="1">
      <c r="A152" s="37"/>
      <c r="B152" s="171"/>
      <c r="C152" s="172" t="s">
        <v>92</v>
      </c>
      <c r="D152" s="172" t="s">
        <v>238</v>
      </c>
      <c r="E152" s="173" t="s">
        <v>4629</v>
      </c>
      <c r="F152" s="174" t="s">
        <v>306</v>
      </c>
      <c r="G152" s="175" t="s">
        <v>241</v>
      </c>
      <c r="H152" s="176">
        <v>1161</v>
      </c>
      <c r="I152" s="177"/>
      <c r="J152" s="178">
        <f>ROUND(I152*H152,2)</f>
        <v>0</v>
      </c>
      <c r="K152" s="174" t="s">
        <v>242</v>
      </c>
      <c r="L152" s="38"/>
      <c r="M152" s="179" t="s">
        <v>3</v>
      </c>
      <c r="N152" s="180" t="s">
        <v>43</v>
      </c>
      <c r="O152" s="71"/>
      <c r="P152" s="181">
        <f>O152*H152</f>
        <v>0</v>
      </c>
      <c r="Q152" s="181">
        <v>9.8999999999999994E-05</v>
      </c>
      <c r="R152" s="181">
        <f>Q152*H152</f>
        <v>0.114939</v>
      </c>
      <c r="S152" s="181">
        <v>0</v>
      </c>
      <c r="T152" s="18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3" t="s">
        <v>104</v>
      </c>
      <c r="AT152" s="183" t="s">
        <v>238</v>
      </c>
      <c r="AU152" s="183" t="s">
        <v>101</v>
      </c>
      <c r="AY152" s="18" t="s">
        <v>234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79</v>
      </c>
      <c r="BK152" s="184">
        <f>ROUND(I152*H152,2)</f>
        <v>0</v>
      </c>
      <c r="BL152" s="18" t="s">
        <v>104</v>
      </c>
      <c r="BM152" s="183" t="s">
        <v>4630</v>
      </c>
    </row>
    <row r="153" s="2" customFormat="1">
      <c r="A153" s="37"/>
      <c r="B153" s="38"/>
      <c r="C153" s="37"/>
      <c r="D153" s="185" t="s">
        <v>244</v>
      </c>
      <c r="E153" s="37"/>
      <c r="F153" s="186" t="s">
        <v>4631</v>
      </c>
      <c r="G153" s="37"/>
      <c r="H153" s="37"/>
      <c r="I153" s="187"/>
      <c r="J153" s="37"/>
      <c r="K153" s="37"/>
      <c r="L153" s="38"/>
      <c r="M153" s="188"/>
      <c r="N153" s="189"/>
      <c r="O153" s="71"/>
      <c r="P153" s="71"/>
      <c r="Q153" s="71"/>
      <c r="R153" s="71"/>
      <c r="S153" s="71"/>
      <c r="T153" s="72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8" t="s">
        <v>244</v>
      </c>
      <c r="AU153" s="18" t="s">
        <v>101</v>
      </c>
    </row>
    <row r="154" s="2" customFormat="1" ht="16.5" customHeight="1">
      <c r="A154" s="37"/>
      <c r="B154" s="171"/>
      <c r="C154" s="192" t="s">
        <v>95</v>
      </c>
      <c r="D154" s="192" t="s">
        <v>310</v>
      </c>
      <c r="E154" s="193" t="s">
        <v>4632</v>
      </c>
      <c r="F154" s="194" t="s">
        <v>4633</v>
      </c>
      <c r="G154" s="195" t="s">
        <v>241</v>
      </c>
      <c r="H154" s="196">
        <v>504.85000000000002</v>
      </c>
      <c r="I154" s="197"/>
      <c r="J154" s="198">
        <f>ROUND(I154*H154,2)</f>
        <v>0</v>
      </c>
      <c r="K154" s="194" t="s">
        <v>242</v>
      </c>
      <c r="L154" s="199"/>
      <c r="M154" s="200" t="s">
        <v>3</v>
      </c>
      <c r="N154" s="201" t="s">
        <v>43</v>
      </c>
      <c r="O154" s="71"/>
      <c r="P154" s="181">
        <f>O154*H154</f>
        <v>0</v>
      </c>
      <c r="Q154" s="181">
        <v>0.00046999999999999999</v>
      </c>
      <c r="R154" s="181">
        <f>Q154*H154</f>
        <v>0.2372795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278</v>
      </c>
      <c r="AT154" s="183" t="s">
        <v>310</v>
      </c>
      <c r="AU154" s="183" t="s">
        <v>101</v>
      </c>
      <c r="AY154" s="18" t="s">
        <v>234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79</v>
      </c>
      <c r="BK154" s="184">
        <f>ROUND(I154*H154,2)</f>
        <v>0</v>
      </c>
      <c r="BL154" s="18" t="s">
        <v>104</v>
      </c>
      <c r="BM154" s="183" t="s">
        <v>4634</v>
      </c>
    </row>
    <row r="155" s="2" customFormat="1" ht="16.5" customHeight="1">
      <c r="A155" s="37"/>
      <c r="B155" s="171"/>
      <c r="C155" s="192" t="s">
        <v>98</v>
      </c>
      <c r="D155" s="192" t="s">
        <v>310</v>
      </c>
      <c r="E155" s="193" t="s">
        <v>4635</v>
      </c>
      <c r="F155" s="194" t="s">
        <v>4636</v>
      </c>
      <c r="G155" s="195" t="s">
        <v>241</v>
      </c>
      <c r="H155" s="196">
        <v>794.20000000000005</v>
      </c>
      <c r="I155" s="197"/>
      <c r="J155" s="198">
        <f>ROUND(I155*H155,2)</f>
        <v>0</v>
      </c>
      <c r="K155" s="194" t="s">
        <v>242</v>
      </c>
      <c r="L155" s="199"/>
      <c r="M155" s="200" t="s">
        <v>3</v>
      </c>
      <c r="N155" s="201" t="s">
        <v>43</v>
      </c>
      <c r="O155" s="71"/>
      <c r="P155" s="181">
        <f>O155*H155</f>
        <v>0</v>
      </c>
      <c r="Q155" s="181">
        <v>0.0011900000000000001</v>
      </c>
      <c r="R155" s="181">
        <f>Q155*H155</f>
        <v>0.9450980000000001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278</v>
      </c>
      <c r="AT155" s="183" t="s">
        <v>310</v>
      </c>
      <c r="AU155" s="183" t="s">
        <v>101</v>
      </c>
      <c r="AY155" s="18" t="s">
        <v>234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79</v>
      </c>
      <c r="BK155" s="184">
        <f>ROUND(I155*H155,2)</f>
        <v>0</v>
      </c>
      <c r="BL155" s="18" t="s">
        <v>104</v>
      </c>
      <c r="BM155" s="183" t="s">
        <v>4637</v>
      </c>
    </row>
    <row r="156" s="2" customFormat="1" ht="66.75" customHeight="1">
      <c r="A156" s="37"/>
      <c r="B156" s="171"/>
      <c r="C156" s="172" t="s">
        <v>366</v>
      </c>
      <c r="D156" s="172" t="s">
        <v>238</v>
      </c>
      <c r="E156" s="173" t="s">
        <v>4638</v>
      </c>
      <c r="F156" s="174" t="s">
        <v>4639</v>
      </c>
      <c r="G156" s="175" t="s">
        <v>241</v>
      </c>
      <c r="H156" s="176">
        <v>219.5</v>
      </c>
      <c r="I156" s="177"/>
      <c r="J156" s="178">
        <f>ROUND(I156*H156,2)</f>
        <v>0</v>
      </c>
      <c r="K156" s="174" t="s">
        <v>242</v>
      </c>
      <c r="L156" s="38"/>
      <c r="M156" s="179" t="s">
        <v>3</v>
      </c>
      <c r="N156" s="180" t="s">
        <v>43</v>
      </c>
      <c r="O156" s="71"/>
      <c r="P156" s="181">
        <f>O156*H156</f>
        <v>0</v>
      </c>
      <c r="Q156" s="181">
        <v>0</v>
      </c>
      <c r="R156" s="181">
        <f>Q156*H156</f>
        <v>0</v>
      </c>
      <c r="S156" s="181">
        <v>0</v>
      </c>
      <c r="T156" s="18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3" t="s">
        <v>104</v>
      </c>
      <c r="AT156" s="183" t="s">
        <v>238</v>
      </c>
      <c r="AU156" s="183" t="s">
        <v>101</v>
      </c>
      <c r="AY156" s="18" t="s">
        <v>234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79</v>
      </c>
      <c r="BK156" s="184">
        <f>ROUND(I156*H156,2)</f>
        <v>0</v>
      </c>
      <c r="BL156" s="18" t="s">
        <v>104</v>
      </c>
      <c r="BM156" s="183" t="s">
        <v>4640</v>
      </c>
    </row>
    <row r="157" s="2" customFormat="1">
      <c r="A157" s="37"/>
      <c r="B157" s="38"/>
      <c r="C157" s="37"/>
      <c r="D157" s="185" t="s">
        <v>244</v>
      </c>
      <c r="E157" s="37"/>
      <c r="F157" s="186" t="s">
        <v>4641</v>
      </c>
      <c r="G157" s="37"/>
      <c r="H157" s="37"/>
      <c r="I157" s="187"/>
      <c r="J157" s="37"/>
      <c r="K157" s="37"/>
      <c r="L157" s="38"/>
      <c r="M157" s="188"/>
      <c r="N157" s="189"/>
      <c r="O157" s="71"/>
      <c r="P157" s="71"/>
      <c r="Q157" s="71"/>
      <c r="R157" s="71"/>
      <c r="S157" s="71"/>
      <c r="T157" s="72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8" t="s">
        <v>244</v>
      </c>
      <c r="AU157" s="18" t="s">
        <v>101</v>
      </c>
    </row>
    <row r="158" s="2" customFormat="1" ht="21.75" customHeight="1">
      <c r="A158" s="37"/>
      <c r="B158" s="171"/>
      <c r="C158" s="192" t="s">
        <v>371</v>
      </c>
      <c r="D158" s="192" t="s">
        <v>310</v>
      </c>
      <c r="E158" s="193" t="s">
        <v>4642</v>
      </c>
      <c r="F158" s="194" t="s">
        <v>4643</v>
      </c>
      <c r="G158" s="195" t="s">
        <v>298</v>
      </c>
      <c r="H158" s="196">
        <v>13.17</v>
      </c>
      <c r="I158" s="197"/>
      <c r="J158" s="198">
        <f>ROUND(I158*H158,2)</f>
        <v>0</v>
      </c>
      <c r="K158" s="194" t="s">
        <v>242</v>
      </c>
      <c r="L158" s="199"/>
      <c r="M158" s="200" t="s">
        <v>3</v>
      </c>
      <c r="N158" s="201" t="s">
        <v>43</v>
      </c>
      <c r="O158" s="71"/>
      <c r="P158" s="181">
        <f>O158*H158</f>
        <v>0</v>
      </c>
      <c r="Q158" s="181">
        <v>1</v>
      </c>
      <c r="R158" s="181">
        <f>Q158*H158</f>
        <v>13.17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278</v>
      </c>
      <c r="AT158" s="183" t="s">
        <v>310</v>
      </c>
      <c r="AU158" s="183" t="s">
        <v>101</v>
      </c>
      <c r="AY158" s="18" t="s">
        <v>234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79</v>
      </c>
      <c r="BK158" s="184">
        <f>ROUND(I158*H158,2)</f>
        <v>0</v>
      </c>
      <c r="BL158" s="18" t="s">
        <v>104</v>
      </c>
      <c r="BM158" s="183" t="s">
        <v>4644</v>
      </c>
    </row>
    <row r="159" s="2" customFormat="1">
      <c r="A159" s="37"/>
      <c r="B159" s="38"/>
      <c r="C159" s="37"/>
      <c r="D159" s="190" t="s">
        <v>251</v>
      </c>
      <c r="E159" s="37"/>
      <c r="F159" s="191" t="s">
        <v>4645</v>
      </c>
      <c r="G159" s="37"/>
      <c r="H159" s="37"/>
      <c r="I159" s="187"/>
      <c r="J159" s="37"/>
      <c r="K159" s="37"/>
      <c r="L159" s="38"/>
      <c r="M159" s="188"/>
      <c r="N159" s="189"/>
      <c r="O159" s="71"/>
      <c r="P159" s="71"/>
      <c r="Q159" s="71"/>
      <c r="R159" s="71"/>
      <c r="S159" s="71"/>
      <c r="T159" s="72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8" t="s">
        <v>251</v>
      </c>
      <c r="AU159" s="18" t="s">
        <v>101</v>
      </c>
    </row>
    <row r="160" s="2" customFormat="1" ht="33" customHeight="1">
      <c r="A160" s="37"/>
      <c r="B160" s="171"/>
      <c r="C160" s="172" t="s">
        <v>376</v>
      </c>
      <c r="D160" s="172" t="s">
        <v>238</v>
      </c>
      <c r="E160" s="173" t="s">
        <v>4646</v>
      </c>
      <c r="F160" s="174" t="s">
        <v>4647</v>
      </c>
      <c r="G160" s="175" t="s">
        <v>241</v>
      </c>
      <c r="H160" s="176">
        <v>406</v>
      </c>
      <c r="I160" s="177"/>
      <c r="J160" s="178">
        <f>ROUND(I160*H160,2)</f>
        <v>0</v>
      </c>
      <c r="K160" s="174" t="s">
        <v>242</v>
      </c>
      <c r="L160" s="38"/>
      <c r="M160" s="179" t="s">
        <v>3</v>
      </c>
      <c r="N160" s="180" t="s">
        <v>43</v>
      </c>
      <c r="O160" s="71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3" t="s">
        <v>104</v>
      </c>
      <c r="AT160" s="183" t="s">
        <v>238</v>
      </c>
      <c r="AU160" s="183" t="s">
        <v>101</v>
      </c>
      <c r="AY160" s="18" t="s">
        <v>234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79</v>
      </c>
      <c r="BK160" s="184">
        <f>ROUND(I160*H160,2)</f>
        <v>0</v>
      </c>
      <c r="BL160" s="18" t="s">
        <v>104</v>
      </c>
      <c r="BM160" s="183" t="s">
        <v>4648</v>
      </c>
    </row>
    <row r="161" s="2" customFormat="1">
      <c r="A161" s="37"/>
      <c r="B161" s="38"/>
      <c r="C161" s="37"/>
      <c r="D161" s="185" t="s">
        <v>244</v>
      </c>
      <c r="E161" s="37"/>
      <c r="F161" s="186" t="s">
        <v>4649</v>
      </c>
      <c r="G161" s="37"/>
      <c r="H161" s="37"/>
      <c r="I161" s="187"/>
      <c r="J161" s="37"/>
      <c r="K161" s="37"/>
      <c r="L161" s="38"/>
      <c r="M161" s="188"/>
      <c r="N161" s="189"/>
      <c r="O161" s="71"/>
      <c r="P161" s="71"/>
      <c r="Q161" s="71"/>
      <c r="R161" s="71"/>
      <c r="S161" s="71"/>
      <c r="T161" s="72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8" t="s">
        <v>244</v>
      </c>
      <c r="AU161" s="18" t="s">
        <v>101</v>
      </c>
    </row>
    <row r="162" s="2" customFormat="1">
      <c r="A162" s="37"/>
      <c r="B162" s="38"/>
      <c r="C162" s="37"/>
      <c r="D162" s="190" t="s">
        <v>251</v>
      </c>
      <c r="E162" s="37"/>
      <c r="F162" s="191" t="s">
        <v>4650</v>
      </c>
      <c r="G162" s="37"/>
      <c r="H162" s="37"/>
      <c r="I162" s="187"/>
      <c r="J162" s="37"/>
      <c r="K162" s="37"/>
      <c r="L162" s="38"/>
      <c r="M162" s="188"/>
      <c r="N162" s="189"/>
      <c r="O162" s="71"/>
      <c r="P162" s="71"/>
      <c r="Q162" s="71"/>
      <c r="R162" s="71"/>
      <c r="S162" s="71"/>
      <c r="T162" s="72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251</v>
      </c>
      <c r="AU162" s="18" t="s">
        <v>101</v>
      </c>
    </row>
    <row r="163" s="2" customFormat="1" ht="33" customHeight="1">
      <c r="A163" s="37"/>
      <c r="B163" s="171"/>
      <c r="C163" s="172" t="s">
        <v>382</v>
      </c>
      <c r="D163" s="172" t="s">
        <v>238</v>
      </c>
      <c r="E163" s="173" t="s">
        <v>4651</v>
      </c>
      <c r="F163" s="174" t="s">
        <v>4652</v>
      </c>
      <c r="G163" s="175" t="s">
        <v>241</v>
      </c>
      <c r="H163" s="176">
        <v>538</v>
      </c>
      <c r="I163" s="177"/>
      <c r="J163" s="178">
        <f>ROUND(I163*H163,2)</f>
        <v>0</v>
      </c>
      <c r="K163" s="174" t="s">
        <v>242</v>
      </c>
      <c r="L163" s="38"/>
      <c r="M163" s="179" t="s">
        <v>3</v>
      </c>
      <c r="N163" s="180" t="s">
        <v>43</v>
      </c>
      <c r="O163" s="71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104</v>
      </c>
      <c r="AT163" s="183" t="s">
        <v>238</v>
      </c>
      <c r="AU163" s="183" t="s">
        <v>101</v>
      </c>
      <c r="AY163" s="18" t="s">
        <v>234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79</v>
      </c>
      <c r="BK163" s="184">
        <f>ROUND(I163*H163,2)</f>
        <v>0</v>
      </c>
      <c r="BL163" s="18" t="s">
        <v>104</v>
      </c>
      <c r="BM163" s="183" t="s">
        <v>4653</v>
      </c>
    </row>
    <row r="164" s="2" customFormat="1">
      <c r="A164" s="37"/>
      <c r="B164" s="38"/>
      <c r="C164" s="37"/>
      <c r="D164" s="185" t="s">
        <v>244</v>
      </c>
      <c r="E164" s="37"/>
      <c r="F164" s="186" t="s">
        <v>4654</v>
      </c>
      <c r="G164" s="37"/>
      <c r="H164" s="37"/>
      <c r="I164" s="187"/>
      <c r="J164" s="37"/>
      <c r="K164" s="37"/>
      <c r="L164" s="38"/>
      <c r="M164" s="188"/>
      <c r="N164" s="189"/>
      <c r="O164" s="71"/>
      <c r="P164" s="71"/>
      <c r="Q164" s="71"/>
      <c r="R164" s="71"/>
      <c r="S164" s="71"/>
      <c r="T164" s="72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244</v>
      </c>
      <c r="AU164" s="18" t="s">
        <v>101</v>
      </c>
    </row>
    <row r="165" s="2" customFormat="1">
      <c r="A165" s="37"/>
      <c r="B165" s="38"/>
      <c r="C165" s="37"/>
      <c r="D165" s="190" t="s">
        <v>251</v>
      </c>
      <c r="E165" s="37"/>
      <c r="F165" s="191" t="s">
        <v>4655</v>
      </c>
      <c r="G165" s="37"/>
      <c r="H165" s="37"/>
      <c r="I165" s="187"/>
      <c r="J165" s="37"/>
      <c r="K165" s="37"/>
      <c r="L165" s="38"/>
      <c r="M165" s="188"/>
      <c r="N165" s="189"/>
      <c r="O165" s="71"/>
      <c r="P165" s="71"/>
      <c r="Q165" s="71"/>
      <c r="R165" s="71"/>
      <c r="S165" s="71"/>
      <c r="T165" s="72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251</v>
      </c>
      <c r="AU165" s="18" t="s">
        <v>101</v>
      </c>
    </row>
    <row r="166" s="2" customFormat="1" ht="33" customHeight="1">
      <c r="A166" s="37"/>
      <c r="B166" s="171"/>
      <c r="C166" s="172" t="s">
        <v>387</v>
      </c>
      <c r="D166" s="172" t="s">
        <v>238</v>
      </c>
      <c r="E166" s="173" t="s">
        <v>4656</v>
      </c>
      <c r="F166" s="174" t="s">
        <v>4657</v>
      </c>
      <c r="G166" s="175" t="s">
        <v>241</v>
      </c>
      <c r="H166" s="176">
        <v>540</v>
      </c>
      <c r="I166" s="177"/>
      <c r="J166" s="178">
        <f>ROUND(I166*H166,2)</f>
        <v>0</v>
      </c>
      <c r="K166" s="174" t="s">
        <v>242</v>
      </c>
      <c r="L166" s="38"/>
      <c r="M166" s="179" t="s">
        <v>3</v>
      </c>
      <c r="N166" s="180" t="s">
        <v>43</v>
      </c>
      <c r="O166" s="71"/>
      <c r="P166" s="181">
        <f>O166*H166</f>
        <v>0</v>
      </c>
      <c r="Q166" s="181">
        <v>0</v>
      </c>
      <c r="R166" s="181">
        <f>Q166*H166</f>
        <v>0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104</v>
      </c>
      <c r="AT166" s="183" t="s">
        <v>238</v>
      </c>
      <c r="AU166" s="183" t="s">
        <v>101</v>
      </c>
      <c r="AY166" s="18" t="s">
        <v>234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79</v>
      </c>
      <c r="BK166" s="184">
        <f>ROUND(I166*H166,2)</f>
        <v>0</v>
      </c>
      <c r="BL166" s="18" t="s">
        <v>104</v>
      </c>
      <c r="BM166" s="183" t="s">
        <v>4658</v>
      </c>
    </row>
    <row r="167" s="2" customFormat="1">
      <c r="A167" s="37"/>
      <c r="B167" s="38"/>
      <c r="C167" s="37"/>
      <c r="D167" s="185" t="s">
        <v>244</v>
      </c>
      <c r="E167" s="37"/>
      <c r="F167" s="186" t="s">
        <v>4659</v>
      </c>
      <c r="G167" s="37"/>
      <c r="H167" s="37"/>
      <c r="I167" s="187"/>
      <c r="J167" s="37"/>
      <c r="K167" s="37"/>
      <c r="L167" s="38"/>
      <c r="M167" s="188"/>
      <c r="N167" s="189"/>
      <c r="O167" s="71"/>
      <c r="P167" s="71"/>
      <c r="Q167" s="71"/>
      <c r="R167" s="71"/>
      <c r="S167" s="71"/>
      <c r="T167" s="72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244</v>
      </c>
      <c r="AU167" s="18" t="s">
        <v>101</v>
      </c>
    </row>
    <row r="168" s="2" customFormat="1" ht="33" customHeight="1">
      <c r="A168" s="37"/>
      <c r="B168" s="171"/>
      <c r="C168" s="172" t="s">
        <v>392</v>
      </c>
      <c r="D168" s="172" t="s">
        <v>238</v>
      </c>
      <c r="E168" s="173" t="s">
        <v>4660</v>
      </c>
      <c r="F168" s="174" t="s">
        <v>4661</v>
      </c>
      <c r="G168" s="175" t="s">
        <v>241</v>
      </c>
      <c r="H168" s="176">
        <v>879</v>
      </c>
      <c r="I168" s="177"/>
      <c r="J168" s="178">
        <f>ROUND(I168*H168,2)</f>
        <v>0</v>
      </c>
      <c r="K168" s="174" t="s">
        <v>242</v>
      </c>
      <c r="L168" s="38"/>
      <c r="M168" s="179" t="s">
        <v>3</v>
      </c>
      <c r="N168" s="180" t="s">
        <v>43</v>
      </c>
      <c r="O168" s="71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104</v>
      </c>
      <c r="AT168" s="183" t="s">
        <v>238</v>
      </c>
      <c r="AU168" s="183" t="s">
        <v>101</v>
      </c>
      <c r="AY168" s="18" t="s">
        <v>234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79</v>
      </c>
      <c r="BK168" s="184">
        <f>ROUND(I168*H168,2)</f>
        <v>0</v>
      </c>
      <c r="BL168" s="18" t="s">
        <v>104</v>
      </c>
      <c r="BM168" s="183" t="s">
        <v>4662</v>
      </c>
    </row>
    <row r="169" s="2" customFormat="1">
      <c r="A169" s="37"/>
      <c r="B169" s="38"/>
      <c r="C169" s="37"/>
      <c r="D169" s="185" t="s">
        <v>244</v>
      </c>
      <c r="E169" s="37"/>
      <c r="F169" s="186" t="s">
        <v>4663</v>
      </c>
      <c r="G169" s="37"/>
      <c r="H169" s="37"/>
      <c r="I169" s="187"/>
      <c r="J169" s="37"/>
      <c r="K169" s="37"/>
      <c r="L169" s="38"/>
      <c r="M169" s="188"/>
      <c r="N169" s="189"/>
      <c r="O169" s="71"/>
      <c r="P169" s="71"/>
      <c r="Q169" s="71"/>
      <c r="R169" s="71"/>
      <c r="S169" s="71"/>
      <c r="T169" s="72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244</v>
      </c>
      <c r="AU169" s="18" t="s">
        <v>101</v>
      </c>
    </row>
    <row r="170" s="2" customFormat="1" ht="37.8" customHeight="1">
      <c r="A170" s="37"/>
      <c r="B170" s="171"/>
      <c r="C170" s="172" t="s">
        <v>397</v>
      </c>
      <c r="D170" s="172" t="s">
        <v>238</v>
      </c>
      <c r="E170" s="173" t="s">
        <v>4664</v>
      </c>
      <c r="F170" s="174" t="s">
        <v>4665</v>
      </c>
      <c r="G170" s="175" t="s">
        <v>241</v>
      </c>
      <c r="H170" s="176">
        <v>1</v>
      </c>
      <c r="I170" s="177"/>
      <c r="J170" s="178">
        <f>ROUND(I170*H170,2)</f>
        <v>0</v>
      </c>
      <c r="K170" s="174" t="s">
        <v>242</v>
      </c>
      <c r="L170" s="38"/>
      <c r="M170" s="179" t="s">
        <v>3</v>
      </c>
      <c r="N170" s="180" t="s">
        <v>43</v>
      </c>
      <c r="O170" s="71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104</v>
      </c>
      <c r="AT170" s="183" t="s">
        <v>238</v>
      </c>
      <c r="AU170" s="183" t="s">
        <v>101</v>
      </c>
      <c r="AY170" s="18" t="s">
        <v>234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79</v>
      </c>
      <c r="BK170" s="184">
        <f>ROUND(I170*H170,2)</f>
        <v>0</v>
      </c>
      <c r="BL170" s="18" t="s">
        <v>104</v>
      </c>
      <c r="BM170" s="183" t="s">
        <v>4666</v>
      </c>
    </row>
    <row r="171" s="2" customFormat="1">
      <c r="A171" s="37"/>
      <c r="B171" s="38"/>
      <c r="C171" s="37"/>
      <c r="D171" s="185" t="s">
        <v>244</v>
      </c>
      <c r="E171" s="37"/>
      <c r="F171" s="186" t="s">
        <v>4667</v>
      </c>
      <c r="G171" s="37"/>
      <c r="H171" s="37"/>
      <c r="I171" s="187"/>
      <c r="J171" s="37"/>
      <c r="K171" s="37"/>
      <c r="L171" s="38"/>
      <c r="M171" s="188"/>
      <c r="N171" s="189"/>
      <c r="O171" s="71"/>
      <c r="P171" s="71"/>
      <c r="Q171" s="71"/>
      <c r="R171" s="71"/>
      <c r="S171" s="71"/>
      <c r="T171" s="72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8" t="s">
        <v>244</v>
      </c>
      <c r="AU171" s="18" t="s">
        <v>101</v>
      </c>
    </row>
    <row r="172" s="2" customFormat="1" ht="37.8" customHeight="1">
      <c r="A172" s="37"/>
      <c r="B172" s="171"/>
      <c r="C172" s="172" t="s">
        <v>402</v>
      </c>
      <c r="D172" s="172" t="s">
        <v>238</v>
      </c>
      <c r="E172" s="173" t="s">
        <v>4668</v>
      </c>
      <c r="F172" s="174" t="s">
        <v>4669</v>
      </c>
      <c r="G172" s="175" t="s">
        <v>241</v>
      </c>
      <c r="H172" s="176">
        <v>1</v>
      </c>
      <c r="I172" s="177"/>
      <c r="J172" s="178">
        <f>ROUND(I172*H172,2)</f>
        <v>0</v>
      </c>
      <c r="K172" s="174" t="s">
        <v>242</v>
      </c>
      <c r="L172" s="38"/>
      <c r="M172" s="179" t="s">
        <v>3</v>
      </c>
      <c r="N172" s="180" t="s">
        <v>43</v>
      </c>
      <c r="O172" s="71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104</v>
      </c>
      <c r="AT172" s="183" t="s">
        <v>238</v>
      </c>
      <c r="AU172" s="183" t="s">
        <v>101</v>
      </c>
      <c r="AY172" s="18" t="s">
        <v>234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79</v>
      </c>
      <c r="BK172" s="184">
        <f>ROUND(I172*H172,2)</f>
        <v>0</v>
      </c>
      <c r="BL172" s="18" t="s">
        <v>104</v>
      </c>
      <c r="BM172" s="183" t="s">
        <v>4670</v>
      </c>
    </row>
    <row r="173" s="2" customFormat="1">
      <c r="A173" s="37"/>
      <c r="B173" s="38"/>
      <c r="C173" s="37"/>
      <c r="D173" s="185" t="s">
        <v>244</v>
      </c>
      <c r="E173" s="37"/>
      <c r="F173" s="186" t="s">
        <v>4671</v>
      </c>
      <c r="G173" s="37"/>
      <c r="H173" s="37"/>
      <c r="I173" s="187"/>
      <c r="J173" s="37"/>
      <c r="K173" s="37"/>
      <c r="L173" s="38"/>
      <c r="M173" s="188"/>
      <c r="N173" s="189"/>
      <c r="O173" s="71"/>
      <c r="P173" s="71"/>
      <c r="Q173" s="71"/>
      <c r="R173" s="71"/>
      <c r="S173" s="71"/>
      <c r="T173" s="72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8" t="s">
        <v>244</v>
      </c>
      <c r="AU173" s="18" t="s">
        <v>101</v>
      </c>
    </row>
    <row r="174" s="2" customFormat="1" ht="24.15" customHeight="1">
      <c r="A174" s="37"/>
      <c r="B174" s="171"/>
      <c r="C174" s="172" t="s">
        <v>407</v>
      </c>
      <c r="D174" s="172" t="s">
        <v>238</v>
      </c>
      <c r="E174" s="173" t="s">
        <v>4672</v>
      </c>
      <c r="F174" s="174" t="s">
        <v>4673</v>
      </c>
      <c r="G174" s="175" t="s">
        <v>241</v>
      </c>
      <c r="H174" s="176">
        <v>43</v>
      </c>
      <c r="I174" s="177"/>
      <c r="J174" s="178">
        <f>ROUND(I174*H174,2)</f>
        <v>0</v>
      </c>
      <c r="K174" s="174" t="s">
        <v>242</v>
      </c>
      <c r="L174" s="38"/>
      <c r="M174" s="179" t="s">
        <v>3</v>
      </c>
      <c r="N174" s="180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104</v>
      </c>
      <c r="AT174" s="183" t="s">
        <v>238</v>
      </c>
      <c r="AU174" s="183" t="s">
        <v>101</v>
      </c>
      <c r="AY174" s="18" t="s">
        <v>234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79</v>
      </c>
      <c r="BK174" s="184">
        <f>ROUND(I174*H174,2)</f>
        <v>0</v>
      </c>
      <c r="BL174" s="18" t="s">
        <v>104</v>
      </c>
      <c r="BM174" s="183" t="s">
        <v>4674</v>
      </c>
    </row>
    <row r="175" s="2" customFormat="1">
      <c r="A175" s="37"/>
      <c r="B175" s="38"/>
      <c r="C175" s="37"/>
      <c r="D175" s="185" t="s">
        <v>244</v>
      </c>
      <c r="E175" s="37"/>
      <c r="F175" s="186" t="s">
        <v>4675</v>
      </c>
      <c r="G175" s="37"/>
      <c r="H175" s="37"/>
      <c r="I175" s="187"/>
      <c r="J175" s="37"/>
      <c r="K175" s="37"/>
      <c r="L175" s="38"/>
      <c r="M175" s="188"/>
      <c r="N175" s="189"/>
      <c r="O175" s="71"/>
      <c r="P175" s="71"/>
      <c r="Q175" s="71"/>
      <c r="R175" s="71"/>
      <c r="S175" s="71"/>
      <c r="T175" s="72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8" t="s">
        <v>244</v>
      </c>
      <c r="AU175" s="18" t="s">
        <v>101</v>
      </c>
    </row>
    <row r="176" s="2" customFormat="1" ht="24.15" customHeight="1">
      <c r="A176" s="37"/>
      <c r="B176" s="171"/>
      <c r="C176" s="172" t="s">
        <v>413</v>
      </c>
      <c r="D176" s="172" t="s">
        <v>238</v>
      </c>
      <c r="E176" s="173" t="s">
        <v>4676</v>
      </c>
      <c r="F176" s="174" t="s">
        <v>4677</v>
      </c>
      <c r="G176" s="175" t="s">
        <v>241</v>
      </c>
      <c r="H176" s="176">
        <v>86</v>
      </c>
      <c r="I176" s="177"/>
      <c r="J176" s="178">
        <f>ROUND(I176*H176,2)</f>
        <v>0</v>
      </c>
      <c r="K176" s="174" t="s">
        <v>242</v>
      </c>
      <c r="L176" s="38"/>
      <c r="M176" s="179" t="s">
        <v>3</v>
      </c>
      <c r="N176" s="180" t="s">
        <v>43</v>
      </c>
      <c r="O176" s="71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104</v>
      </c>
      <c r="AT176" s="183" t="s">
        <v>238</v>
      </c>
      <c r="AU176" s="183" t="s">
        <v>101</v>
      </c>
      <c r="AY176" s="18" t="s">
        <v>234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79</v>
      </c>
      <c r="BK176" s="184">
        <f>ROUND(I176*H176,2)</f>
        <v>0</v>
      </c>
      <c r="BL176" s="18" t="s">
        <v>104</v>
      </c>
      <c r="BM176" s="183" t="s">
        <v>4678</v>
      </c>
    </row>
    <row r="177" s="2" customFormat="1">
      <c r="A177" s="37"/>
      <c r="B177" s="38"/>
      <c r="C177" s="37"/>
      <c r="D177" s="185" t="s">
        <v>244</v>
      </c>
      <c r="E177" s="37"/>
      <c r="F177" s="186" t="s">
        <v>4679</v>
      </c>
      <c r="G177" s="37"/>
      <c r="H177" s="37"/>
      <c r="I177" s="187"/>
      <c r="J177" s="37"/>
      <c r="K177" s="37"/>
      <c r="L177" s="38"/>
      <c r="M177" s="188"/>
      <c r="N177" s="189"/>
      <c r="O177" s="71"/>
      <c r="P177" s="71"/>
      <c r="Q177" s="71"/>
      <c r="R177" s="71"/>
      <c r="S177" s="71"/>
      <c r="T177" s="72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8" t="s">
        <v>244</v>
      </c>
      <c r="AU177" s="18" t="s">
        <v>101</v>
      </c>
    </row>
    <row r="178" s="2" customFormat="1" ht="49.05" customHeight="1">
      <c r="A178" s="37"/>
      <c r="B178" s="171"/>
      <c r="C178" s="172" t="s">
        <v>419</v>
      </c>
      <c r="D178" s="172" t="s">
        <v>238</v>
      </c>
      <c r="E178" s="173" t="s">
        <v>4680</v>
      </c>
      <c r="F178" s="174" t="s">
        <v>4681</v>
      </c>
      <c r="G178" s="175" t="s">
        <v>241</v>
      </c>
      <c r="H178" s="176">
        <v>43</v>
      </c>
      <c r="I178" s="177"/>
      <c r="J178" s="178">
        <f>ROUND(I178*H178,2)</f>
        <v>0</v>
      </c>
      <c r="K178" s="174" t="s">
        <v>242</v>
      </c>
      <c r="L178" s="38"/>
      <c r="M178" s="179" t="s">
        <v>3</v>
      </c>
      <c r="N178" s="180" t="s">
        <v>43</v>
      </c>
      <c r="O178" s="71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3" t="s">
        <v>104</v>
      </c>
      <c r="AT178" s="183" t="s">
        <v>238</v>
      </c>
      <c r="AU178" s="183" t="s">
        <v>101</v>
      </c>
      <c r="AY178" s="18" t="s">
        <v>234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79</v>
      </c>
      <c r="BK178" s="184">
        <f>ROUND(I178*H178,2)</f>
        <v>0</v>
      </c>
      <c r="BL178" s="18" t="s">
        <v>104</v>
      </c>
      <c r="BM178" s="183" t="s">
        <v>4682</v>
      </c>
    </row>
    <row r="179" s="2" customFormat="1">
      <c r="A179" s="37"/>
      <c r="B179" s="38"/>
      <c r="C179" s="37"/>
      <c r="D179" s="185" t="s">
        <v>244</v>
      </c>
      <c r="E179" s="37"/>
      <c r="F179" s="186" t="s">
        <v>4683</v>
      </c>
      <c r="G179" s="37"/>
      <c r="H179" s="37"/>
      <c r="I179" s="187"/>
      <c r="J179" s="37"/>
      <c r="K179" s="37"/>
      <c r="L179" s="38"/>
      <c r="M179" s="188"/>
      <c r="N179" s="189"/>
      <c r="O179" s="71"/>
      <c r="P179" s="71"/>
      <c r="Q179" s="71"/>
      <c r="R179" s="71"/>
      <c r="S179" s="71"/>
      <c r="T179" s="72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8" t="s">
        <v>244</v>
      </c>
      <c r="AU179" s="18" t="s">
        <v>101</v>
      </c>
    </row>
    <row r="180" s="2" customFormat="1" ht="44.25" customHeight="1">
      <c r="A180" s="37"/>
      <c r="B180" s="171"/>
      <c r="C180" s="172" t="s">
        <v>424</v>
      </c>
      <c r="D180" s="172" t="s">
        <v>238</v>
      </c>
      <c r="E180" s="173" t="s">
        <v>4684</v>
      </c>
      <c r="F180" s="174" t="s">
        <v>4685</v>
      </c>
      <c r="G180" s="175" t="s">
        <v>241</v>
      </c>
      <c r="H180" s="176">
        <v>43</v>
      </c>
      <c r="I180" s="177"/>
      <c r="J180" s="178">
        <f>ROUND(I180*H180,2)</f>
        <v>0</v>
      </c>
      <c r="K180" s="174" t="s">
        <v>242</v>
      </c>
      <c r="L180" s="38"/>
      <c r="M180" s="179" t="s">
        <v>3</v>
      </c>
      <c r="N180" s="180" t="s">
        <v>43</v>
      </c>
      <c r="O180" s="71"/>
      <c r="P180" s="181">
        <f>O180*H180</f>
        <v>0</v>
      </c>
      <c r="Q180" s="181">
        <v>0</v>
      </c>
      <c r="R180" s="181">
        <f>Q180*H180</f>
        <v>0</v>
      </c>
      <c r="S180" s="181">
        <v>0</v>
      </c>
      <c r="T180" s="18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104</v>
      </c>
      <c r="AT180" s="183" t="s">
        <v>238</v>
      </c>
      <c r="AU180" s="183" t="s">
        <v>101</v>
      </c>
      <c r="AY180" s="18" t="s">
        <v>234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79</v>
      </c>
      <c r="BK180" s="184">
        <f>ROUND(I180*H180,2)</f>
        <v>0</v>
      </c>
      <c r="BL180" s="18" t="s">
        <v>104</v>
      </c>
      <c r="BM180" s="183" t="s">
        <v>4686</v>
      </c>
    </row>
    <row r="181" s="2" customFormat="1">
      <c r="A181" s="37"/>
      <c r="B181" s="38"/>
      <c r="C181" s="37"/>
      <c r="D181" s="185" t="s">
        <v>244</v>
      </c>
      <c r="E181" s="37"/>
      <c r="F181" s="186" t="s">
        <v>4687</v>
      </c>
      <c r="G181" s="37"/>
      <c r="H181" s="37"/>
      <c r="I181" s="187"/>
      <c r="J181" s="37"/>
      <c r="K181" s="37"/>
      <c r="L181" s="38"/>
      <c r="M181" s="188"/>
      <c r="N181" s="189"/>
      <c r="O181" s="71"/>
      <c r="P181" s="71"/>
      <c r="Q181" s="71"/>
      <c r="R181" s="71"/>
      <c r="S181" s="71"/>
      <c r="T181" s="72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8" t="s">
        <v>244</v>
      </c>
      <c r="AU181" s="18" t="s">
        <v>101</v>
      </c>
    </row>
    <row r="182" s="2" customFormat="1" ht="44.25" customHeight="1">
      <c r="A182" s="37"/>
      <c r="B182" s="171"/>
      <c r="C182" s="172" t="s">
        <v>430</v>
      </c>
      <c r="D182" s="172" t="s">
        <v>238</v>
      </c>
      <c r="E182" s="173" t="s">
        <v>4688</v>
      </c>
      <c r="F182" s="174" t="s">
        <v>4689</v>
      </c>
      <c r="G182" s="175" t="s">
        <v>241</v>
      </c>
      <c r="H182" s="176">
        <v>43</v>
      </c>
      <c r="I182" s="177"/>
      <c r="J182" s="178">
        <f>ROUND(I182*H182,2)</f>
        <v>0</v>
      </c>
      <c r="K182" s="174" t="s">
        <v>242</v>
      </c>
      <c r="L182" s="38"/>
      <c r="M182" s="179" t="s">
        <v>3</v>
      </c>
      <c r="N182" s="180" t="s">
        <v>43</v>
      </c>
      <c r="O182" s="71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104</v>
      </c>
      <c r="AT182" s="183" t="s">
        <v>238</v>
      </c>
      <c r="AU182" s="183" t="s">
        <v>101</v>
      </c>
      <c r="AY182" s="18" t="s">
        <v>234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79</v>
      </c>
      <c r="BK182" s="184">
        <f>ROUND(I182*H182,2)</f>
        <v>0</v>
      </c>
      <c r="BL182" s="18" t="s">
        <v>104</v>
      </c>
      <c r="BM182" s="183" t="s">
        <v>4690</v>
      </c>
    </row>
    <row r="183" s="2" customFormat="1">
      <c r="A183" s="37"/>
      <c r="B183" s="38"/>
      <c r="C183" s="37"/>
      <c r="D183" s="185" t="s">
        <v>244</v>
      </c>
      <c r="E183" s="37"/>
      <c r="F183" s="186" t="s">
        <v>4691</v>
      </c>
      <c r="G183" s="37"/>
      <c r="H183" s="37"/>
      <c r="I183" s="187"/>
      <c r="J183" s="37"/>
      <c r="K183" s="37"/>
      <c r="L183" s="38"/>
      <c r="M183" s="188"/>
      <c r="N183" s="189"/>
      <c r="O183" s="71"/>
      <c r="P183" s="71"/>
      <c r="Q183" s="71"/>
      <c r="R183" s="71"/>
      <c r="S183" s="71"/>
      <c r="T183" s="72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8" t="s">
        <v>244</v>
      </c>
      <c r="AU183" s="18" t="s">
        <v>101</v>
      </c>
    </row>
    <row r="184" s="2" customFormat="1" ht="78" customHeight="1">
      <c r="A184" s="37"/>
      <c r="B184" s="171"/>
      <c r="C184" s="172" t="s">
        <v>435</v>
      </c>
      <c r="D184" s="172" t="s">
        <v>238</v>
      </c>
      <c r="E184" s="173" t="s">
        <v>4692</v>
      </c>
      <c r="F184" s="174" t="s">
        <v>4693</v>
      </c>
      <c r="G184" s="175" t="s">
        <v>241</v>
      </c>
      <c r="H184" s="176">
        <v>259.69999999999999</v>
      </c>
      <c r="I184" s="177"/>
      <c r="J184" s="178">
        <f>ROUND(I184*H184,2)</f>
        <v>0</v>
      </c>
      <c r="K184" s="174" t="s">
        <v>242</v>
      </c>
      <c r="L184" s="38"/>
      <c r="M184" s="179" t="s">
        <v>3</v>
      </c>
      <c r="N184" s="180" t="s">
        <v>43</v>
      </c>
      <c r="O184" s="71"/>
      <c r="P184" s="181">
        <f>O184*H184</f>
        <v>0</v>
      </c>
      <c r="Q184" s="181">
        <v>0.11162</v>
      </c>
      <c r="R184" s="181">
        <f>Q184*H184</f>
        <v>28.987713999999997</v>
      </c>
      <c r="S184" s="181">
        <v>0</v>
      </c>
      <c r="T184" s="18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3" t="s">
        <v>104</v>
      </c>
      <c r="AT184" s="183" t="s">
        <v>238</v>
      </c>
      <c r="AU184" s="183" t="s">
        <v>101</v>
      </c>
      <c r="AY184" s="18" t="s">
        <v>234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8" t="s">
        <v>79</v>
      </c>
      <c r="BK184" s="184">
        <f>ROUND(I184*H184,2)</f>
        <v>0</v>
      </c>
      <c r="BL184" s="18" t="s">
        <v>104</v>
      </c>
      <c r="BM184" s="183" t="s">
        <v>4694</v>
      </c>
    </row>
    <row r="185" s="2" customFormat="1">
      <c r="A185" s="37"/>
      <c r="B185" s="38"/>
      <c r="C185" s="37"/>
      <c r="D185" s="185" t="s">
        <v>244</v>
      </c>
      <c r="E185" s="37"/>
      <c r="F185" s="186" t="s">
        <v>4695</v>
      </c>
      <c r="G185" s="37"/>
      <c r="H185" s="37"/>
      <c r="I185" s="187"/>
      <c r="J185" s="37"/>
      <c r="K185" s="37"/>
      <c r="L185" s="38"/>
      <c r="M185" s="188"/>
      <c r="N185" s="189"/>
      <c r="O185" s="71"/>
      <c r="P185" s="71"/>
      <c r="Q185" s="71"/>
      <c r="R185" s="71"/>
      <c r="S185" s="71"/>
      <c r="T185" s="72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244</v>
      </c>
      <c r="AU185" s="18" t="s">
        <v>101</v>
      </c>
    </row>
    <row r="186" s="2" customFormat="1" ht="24.15" customHeight="1">
      <c r="A186" s="37"/>
      <c r="B186" s="171"/>
      <c r="C186" s="192" t="s">
        <v>440</v>
      </c>
      <c r="D186" s="192" t="s">
        <v>310</v>
      </c>
      <c r="E186" s="193" t="s">
        <v>4696</v>
      </c>
      <c r="F186" s="194" t="s">
        <v>4697</v>
      </c>
      <c r="G186" s="195" t="s">
        <v>241</v>
      </c>
      <c r="H186" s="196">
        <v>257.04000000000002</v>
      </c>
      <c r="I186" s="197"/>
      <c r="J186" s="198">
        <f>ROUND(I186*H186,2)</f>
        <v>0</v>
      </c>
      <c r="K186" s="194" t="s">
        <v>242</v>
      </c>
      <c r="L186" s="199"/>
      <c r="M186" s="200" t="s">
        <v>3</v>
      </c>
      <c r="N186" s="201" t="s">
        <v>43</v>
      </c>
      <c r="O186" s="71"/>
      <c r="P186" s="181">
        <f>O186*H186</f>
        <v>0</v>
      </c>
      <c r="Q186" s="181">
        <v>0.17599999999999999</v>
      </c>
      <c r="R186" s="181">
        <f>Q186*H186</f>
        <v>45.239040000000003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278</v>
      </c>
      <c r="AT186" s="183" t="s">
        <v>310</v>
      </c>
      <c r="AU186" s="183" t="s">
        <v>101</v>
      </c>
      <c r="AY186" s="18" t="s">
        <v>234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79</v>
      </c>
      <c r="BK186" s="184">
        <f>ROUND(I186*H186,2)</f>
        <v>0</v>
      </c>
      <c r="BL186" s="18" t="s">
        <v>104</v>
      </c>
      <c r="BM186" s="183" t="s">
        <v>4698</v>
      </c>
    </row>
    <row r="187" s="2" customFormat="1" ht="24.15" customHeight="1">
      <c r="A187" s="37"/>
      <c r="B187" s="171"/>
      <c r="C187" s="192" t="s">
        <v>444</v>
      </c>
      <c r="D187" s="192" t="s">
        <v>310</v>
      </c>
      <c r="E187" s="193" t="s">
        <v>4699</v>
      </c>
      <c r="F187" s="194" t="s">
        <v>4700</v>
      </c>
      <c r="G187" s="195" t="s">
        <v>241</v>
      </c>
      <c r="H187" s="196">
        <v>8.0850000000000009</v>
      </c>
      <c r="I187" s="197"/>
      <c r="J187" s="198">
        <f>ROUND(I187*H187,2)</f>
        <v>0</v>
      </c>
      <c r="K187" s="194" t="s">
        <v>242</v>
      </c>
      <c r="L187" s="199"/>
      <c r="M187" s="200" t="s">
        <v>3</v>
      </c>
      <c r="N187" s="201" t="s">
        <v>43</v>
      </c>
      <c r="O187" s="71"/>
      <c r="P187" s="181">
        <f>O187*H187</f>
        <v>0</v>
      </c>
      <c r="Q187" s="181">
        <v>0.17599999999999999</v>
      </c>
      <c r="R187" s="181">
        <f>Q187*H187</f>
        <v>1.42296</v>
      </c>
      <c r="S187" s="181">
        <v>0</v>
      </c>
      <c r="T187" s="18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3" t="s">
        <v>278</v>
      </c>
      <c r="AT187" s="183" t="s">
        <v>310</v>
      </c>
      <c r="AU187" s="183" t="s">
        <v>101</v>
      </c>
      <c r="AY187" s="18" t="s">
        <v>234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8" t="s">
        <v>79</v>
      </c>
      <c r="BK187" s="184">
        <f>ROUND(I187*H187,2)</f>
        <v>0</v>
      </c>
      <c r="BL187" s="18" t="s">
        <v>104</v>
      </c>
      <c r="BM187" s="183" t="s">
        <v>4701</v>
      </c>
    </row>
    <row r="188" s="2" customFormat="1" ht="66.75" customHeight="1">
      <c r="A188" s="37"/>
      <c r="B188" s="171"/>
      <c r="C188" s="172" t="s">
        <v>449</v>
      </c>
      <c r="D188" s="172" t="s">
        <v>238</v>
      </c>
      <c r="E188" s="173" t="s">
        <v>4702</v>
      </c>
      <c r="F188" s="174" t="s">
        <v>4703</v>
      </c>
      <c r="G188" s="175" t="s">
        <v>241</v>
      </c>
      <c r="H188" s="176">
        <v>190</v>
      </c>
      <c r="I188" s="177"/>
      <c r="J188" s="178">
        <f>ROUND(I188*H188,2)</f>
        <v>0</v>
      </c>
      <c r="K188" s="174" t="s">
        <v>242</v>
      </c>
      <c r="L188" s="38"/>
      <c r="M188" s="179" t="s">
        <v>3</v>
      </c>
      <c r="N188" s="180" t="s">
        <v>43</v>
      </c>
      <c r="O188" s="71"/>
      <c r="P188" s="181">
        <f>O188*H188</f>
        <v>0</v>
      </c>
      <c r="Q188" s="181">
        <v>0.098000000000000004</v>
      </c>
      <c r="R188" s="181">
        <f>Q188*H188</f>
        <v>18.620000000000001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104</v>
      </c>
      <c r="AT188" s="183" t="s">
        <v>238</v>
      </c>
      <c r="AU188" s="183" t="s">
        <v>101</v>
      </c>
      <c r="AY188" s="18" t="s">
        <v>234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79</v>
      </c>
      <c r="BK188" s="184">
        <f>ROUND(I188*H188,2)</f>
        <v>0</v>
      </c>
      <c r="BL188" s="18" t="s">
        <v>104</v>
      </c>
      <c r="BM188" s="183" t="s">
        <v>4704</v>
      </c>
    </row>
    <row r="189" s="2" customFormat="1">
      <c r="A189" s="37"/>
      <c r="B189" s="38"/>
      <c r="C189" s="37"/>
      <c r="D189" s="185" t="s">
        <v>244</v>
      </c>
      <c r="E189" s="37"/>
      <c r="F189" s="186" t="s">
        <v>4705</v>
      </c>
      <c r="G189" s="37"/>
      <c r="H189" s="37"/>
      <c r="I189" s="187"/>
      <c r="J189" s="37"/>
      <c r="K189" s="37"/>
      <c r="L189" s="38"/>
      <c r="M189" s="188"/>
      <c r="N189" s="189"/>
      <c r="O189" s="71"/>
      <c r="P189" s="71"/>
      <c r="Q189" s="71"/>
      <c r="R189" s="71"/>
      <c r="S189" s="71"/>
      <c r="T189" s="72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244</v>
      </c>
      <c r="AU189" s="18" t="s">
        <v>101</v>
      </c>
    </row>
    <row r="190" s="2" customFormat="1" ht="24.15" customHeight="1">
      <c r="A190" s="37"/>
      <c r="B190" s="171"/>
      <c r="C190" s="192" t="s">
        <v>451</v>
      </c>
      <c r="D190" s="192" t="s">
        <v>310</v>
      </c>
      <c r="E190" s="193" t="s">
        <v>4706</v>
      </c>
      <c r="F190" s="194" t="s">
        <v>4707</v>
      </c>
      <c r="G190" s="195" t="s">
        <v>241</v>
      </c>
      <c r="H190" s="196">
        <v>193.80000000000001</v>
      </c>
      <c r="I190" s="197"/>
      <c r="J190" s="198">
        <f>ROUND(I190*H190,2)</f>
        <v>0</v>
      </c>
      <c r="K190" s="194" t="s">
        <v>242</v>
      </c>
      <c r="L190" s="199"/>
      <c r="M190" s="200" t="s">
        <v>3</v>
      </c>
      <c r="N190" s="201" t="s">
        <v>43</v>
      </c>
      <c r="O190" s="71"/>
      <c r="P190" s="181">
        <f>O190*H190</f>
        <v>0</v>
      </c>
      <c r="Q190" s="181">
        <v>0.14499999999999999</v>
      </c>
      <c r="R190" s="181">
        <f>Q190*H190</f>
        <v>28.100999999999999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278</v>
      </c>
      <c r="AT190" s="183" t="s">
        <v>310</v>
      </c>
      <c r="AU190" s="183" t="s">
        <v>101</v>
      </c>
      <c r="AY190" s="18" t="s">
        <v>234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79</v>
      </c>
      <c r="BK190" s="184">
        <f>ROUND(I190*H190,2)</f>
        <v>0</v>
      </c>
      <c r="BL190" s="18" t="s">
        <v>104</v>
      </c>
      <c r="BM190" s="183" t="s">
        <v>4708</v>
      </c>
    </row>
    <row r="191" s="2" customFormat="1" ht="55.5" customHeight="1">
      <c r="A191" s="37"/>
      <c r="B191" s="171"/>
      <c r="C191" s="172" t="s">
        <v>456</v>
      </c>
      <c r="D191" s="172" t="s">
        <v>238</v>
      </c>
      <c r="E191" s="173" t="s">
        <v>4709</v>
      </c>
      <c r="F191" s="174" t="s">
        <v>4710</v>
      </c>
      <c r="G191" s="175" t="s">
        <v>416</v>
      </c>
      <c r="H191" s="176">
        <v>160</v>
      </c>
      <c r="I191" s="177"/>
      <c r="J191" s="178">
        <f>ROUND(I191*H191,2)</f>
        <v>0</v>
      </c>
      <c r="K191" s="174" t="s">
        <v>242</v>
      </c>
      <c r="L191" s="38"/>
      <c r="M191" s="179" t="s">
        <v>3</v>
      </c>
      <c r="N191" s="180" t="s">
        <v>43</v>
      </c>
      <c r="O191" s="71"/>
      <c r="P191" s="181">
        <f>O191*H191</f>
        <v>0</v>
      </c>
      <c r="Q191" s="181">
        <v>0.00017479999999999999</v>
      </c>
      <c r="R191" s="181">
        <f>Q191*H191</f>
        <v>0.027968</v>
      </c>
      <c r="S191" s="181">
        <v>0</v>
      </c>
      <c r="T191" s="18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3" t="s">
        <v>104</v>
      </c>
      <c r="AT191" s="183" t="s">
        <v>238</v>
      </c>
      <c r="AU191" s="183" t="s">
        <v>101</v>
      </c>
      <c r="AY191" s="18" t="s">
        <v>234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8" t="s">
        <v>79</v>
      </c>
      <c r="BK191" s="184">
        <f>ROUND(I191*H191,2)</f>
        <v>0</v>
      </c>
      <c r="BL191" s="18" t="s">
        <v>104</v>
      </c>
      <c r="BM191" s="183" t="s">
        <v>4711</v>
      </c>
    </row>
    <row r="192" s="2" customFormat="1">
      <c r="A192" s="37"/>
      <c r="B192" s="38"/>
      <c r="C192" s="37"/>
      <c r="D192" s="185" t="s">
        <v>244</v>
      </c>
      <c r="E192" s="37"/>
      <c r="F192" s="186" t="s">
        <v>4712</v>
      </c>
      <c r="G192" s="37"/>
      <c r="H192" s="37"/>
      <c r="I192" s="187"/>
      <c r="J192" s="37"/>
      <c r="K192" s="37"/>
      <c r="L192" s="38"/>
      <c r="M192" s="188"/>
      <c r="N192" s="189"/>
      <c r="O192" s="71"/>
      <c r="P192" s="71"/>
      <c r="Q192" s="71"/>
      <c r="R192" s="71"/>
      <c r="S192" s="71"/>
      <c r="T192" s="72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8" t="s">
        <v>244</v>
      </c>
      <c r="AU192" s="18" t="s">
        <v>101</v>
      </c>
    </row>
    <row r="193" s="2" customFormat="1" ht="16.5" customHeight="1">
      <c r="A193" s="37"/>
      <c r="B193" s="171"/>
      <c r="C193" s="172" t="s">
        <v>461</v>
      </c>
      <c r="D193" s="172" t="s">
        <v>238</v>
      </c>
      <c r="E193" s="173" t="s">
        <v>4713</v>
      </c>
      <c r="F193" s="174" t="s">
        <v>4714</v>
      </c>
      <c r="G193" s="175" t="s">
        <v>241</v>
      </c>
      <c r="H193" s="176">
        <v>439</v>
      </c>
      <c r="I193" s="177"/>
      <c r="J193" s="178">
        <f>ROUND(I193*H193,2)</f>
        <v>0</v>
      </c>
      <c r="K193" s="174" t="s">
        <v>1067</v>
      </c>
      <c r="L193" s="38"/>
      <c r="M193" s="179" t="s">
        <v>3</v>
      </c>
      <c r="N193" s="180" t="s">
        <v>43</v>
      </c>
      <c r="O193" s="71"/>
      <c r="P193" s="181">
        <f>O193*H193</f>
        <v>0</v>
      </c>
      <c r="Q193" s="181">
        <v>0</v>
      </c>
      <c r="R193" s="181">
        <f>Q193*H193</f>
        <v>0</v>
      </c>
      <c r="S193" s="181">
        <v>0</v>
      </c>
      <c r="T193" s="18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3" t="s">
        <v>104</v>
      </c>
      <c r="AT193" s="183" t="s">
        <v>238</v>
      </c>
      <c r="AU193" s="183" t="s">
        <v>101</v>
      </c>
      <c r="AY193" s="18" t="s">
        <v>234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8" t="s">
        <v>79</v>
      </c>
      <c r="BK193" s="184">
        <f>ROUND(I193*H193,2)</f>
        <v>0</v>
      </c>
      <c r="BL193" s="18" t="s">
        <v>104</v>
      </c>
      <c r="BM193" s="183" t="s">
        <v>4715</v>
      </c>
    </row>
    <row r="194" s="2" customFormat="1">
      <c r="A194" s="37"/>
      <c r="B194" s="38"/>
      <c r="C194" s="37"/>
      <c r="D194" s="190" t="s">
        <v>251</v>
      </c>
      <c r="E194" s="37"/>
      <c r="F194" s="191" t="s">
        <v>4716</v>
      </c>
      <c r="G194" s="37"/>
      <c r="H194" s="37"/>
      <c r="I194" s="187"/>
      <c r="J194" s="37"/>
      <c r="K194" s="37"/>
      <c r="L194" s="38"/>
      <c r="M194" s="188"/>
      <c r="N194" s="189"/>
      <c r="O194" s="71"/>
      <c r="P194" s="71"/>
      <c r="Q194" s="71"/>
      <c r="R194" s="71"/>
      <c r="S194" s="71"/>
      <c r="T194" s="72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8" t="s">
        <v>251</v>
      </c>
      <c r="AU194" s="18" t="s">
        <v>101</v>
      </c>
    </row>
    <row r="195" s="2" customFormat="1" ht="78" customHeight="1">
      <c r="A195" s="37"/>
      <c r="B195" s="171"/>
      <c r="C195" s="172" t="s">
        <v>466</v>
      </c>
      <c r="D195" s="172" t="s">
        <v>238</v>
      </c>
      <c r="E195" s="173" t="s">
        <v>4717</v>
      </c>
      <c r="F195" s="174" t="s">
        <v>4718</v>
      </c>
      <c r="G195" s="175" t="s">
        <v>241</v>
      </c>
      <c r="H195" s="176">
        <v>255.08000000000001</v>
      </c>
      <c r="I195" s="177"/>
      <c r="J195" s="178">
        <f>ROUND(I195*H195,2)</f>
        <v>0</v>
      </c>
      <c r="K195" s="174" t="s">
        <v>242</v>
      </c>
      <c r="L195" s="38"/>
      <c r="M195" s="179" t="s">
        <v>3</v>
      </c>
      <c r="N195" s="180" t="s">
        <v>43</v>
      </c>
      <c r="O195" s="71"/>
      <c r="P195" s="181">
        <f>O195*H195</f>
        <v>0</v>
      </c>
      <c r="Q195" s="181">
        <v>0.089219999999999994</v>
      </c>
      <c r="R195" s="181">
        <f>Q195*H195</f>
        <v>22.758237600000001</v>
      </c>
      <c r="S195" s="181">
        <v>0</v>
      </c>
      <c r="T195" s="18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3" t="s">
        <v>104</v>
      </c>
      <c r="AT195" s="183" t="s">
        <v>238</v>
      </c>
      <c r="AU195" s="183" t="s">
        <v>101</v>
      </c>
      <c r="AY195" s="18" t="s">
        <v>234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79</v>
      </c>
      <c r="BK195" s="184">
        <f>ROUND(I195*H195,2)</f>
        <v>0</v>
      </c>
      <c r="BL195" s="18" t="s">
        <v>104</v>
      </c>
      <c r="BM195" s="183" t="s">
        <v>4719</v>
      </c>
    </row>
    <row r="196" s="2" customFormat="1">
      <c r="A196" s="37"/>
      <c r="B196" s="38"/>
      <c r="C196" s="37"/>
      <c r="D196" s="185" t="s">
        <v>244</v>
      </c>
      <c r="E196" s="37"/>
      <c r="F196" s="186" t="s">
        <v>4720</v>
      </c>
      <c r="G196" s="37"/>
      <c r="H196" s="37"/>
      <c r="I196" s="187"/>
      <c r="J196" s="37"/>
      <c r="K196" s="37"/>
      <c r="L196" s="38"/>
      <c r="M196" s="188"/>
      <c r="N196" s="189"/>
      <c r="O196" s="71"/>
      <c r="P196" s="71"/>
      <c r="Q196" s="71"/>
      <c r="R196" s="71"/>
      <c r="S196" s="71"/>
      <c r="T196" s="72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8" t="s">
        <v>244</v>
      </c>
      <c r="AU196" s="18" t="s">
        <v>101</v>
      </c>
    </row>
    <row r="197" s="2" customFormat="1" ht="24.15" customHeight="1">
      <c r="A197" s="37"/>
      <c r="B197" s="171"/>
      <c r="C197" s="192" t="s">
        <v>471</v>
      </c>
      <c r="D197" s="192" t="s">
        <v>310</v>
      </c>
      <c r="E197" s="193" t="s">
        <v>4721</v>
      </c>
      <c r="F197" s="194" t="s">
        <v>4722</v>
      </c>
      <c r="G197" s="195" t="s">
        <v>241</v>
      </c>
      <c r="H197" s="196">
        <v>244.80000000000001</v>
      </c>
      <c r="I197" s="197"/>
      <c r="J197" s="198">
        <f>ROUND(I197*H197,2)</f>
        <v>0</v>
      </c>
      <c r="K197" s="194" t="s">
        <v>242</v>
      </c>
      <c r="L197" s="199"/>
      <c r="M197" s="200" t="s">
        <v>3</v>
      </c>
      <c r="N197" s="201" t="s">
        <v>43</v>
      </c>
      <c r="O197" s="71"/>
      <c r="P197" s="181">
        <f>O197*H197</f>
        <v>0</v>
      </c>
      <c r="Q197" s="181">
        <v>0.13200000000000001</v>
      </c>
      <c r="R197" s="181">
        <f>Q197*H197</f>
        <v>32.313600000000001</v>
      </c>
      <c r="S197" s="181">
        <v>0</v>
      </c>
      <c r="T197" s="18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3" t="s">
        <v>278</v>
      </c>
      <c r="AT197" s="183" t="s">
        <v>310</v>
      </c>
      <c r="AU197" s="183" t="s">
        <v>101</v>
      </c>
      <c r="AY197" s="18" t="s">
        <v>234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8" t="s">
        <v>79</v>
      </c>
      <c r="BK197" s="184">
        <f>ROUND(I197*H197,2)</f>
        <v>0</v>
      </c>
      <c r="BL197" s="18" t="s">
        <v>104</v>
      </c>
      <c r="BM197" s="183" t="s">
        <v>4723</v>
      </c>
    </row>
    <row r="198" s="2" customFormat="1" ht="24.15" customHeight="1">
      <c r="A198" s="37"/>
      <c r="B198" s="171"/>
      <c r="C198" s="192" t="s">
        <v>476</v>
      </c>
      <c r="D198" s="192" t="s">
        <v>310</v>
      </c>
      <c r="E198" s="193" t="s">
        <v>4724</v>
      </c>
      <c r="F198" s="194" t="s">
        <v>4725</v>
      </c>
      <c r="G198" s="195" t="s">
        <v>241</v>
      </c>
      <c r="H198" s="196">
        <v>15.382</v>
      </c>
      <c r="I198" s="197"/>
      <c r="J198" s="198">
        <f>ROUND(I198*H198,2)</f>
        <v>0</v>
      </c>
      <c r="K198" s="194" t="s">
        <v>242</v>
      </c>
      <c r="L198" s="199"/>
      <c r="M198" s="200" t="s">
        <v>3</v>
      </c>
      <c r="N198" s="201" t="s">
        <v>43</v>
      </c>
      <c r="O198" s="71"/>
      <c r="P198" s="181">
        <f>O198*H198</f>
        <v>0</v>
      </c>
      <c r="Q198" s="181">
        <v>0.13100000000000001</v>
      </c>
      <c r="R198" s="181">
        <f>Q198*H198</f>
        <v>2.0150420000000002</v>
      </c>
      <c r="S198" s="181">
        <v>0</v>
      </c>
      <c r="T198" s="18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3" t="s">
        <v>278</v>
      </c>
      <c r="AT198" s="183" t="s">
        <v>310</v>
      </c>
      <c r="AU198" s="183" t="s">
        <v>101</v>
      </c>
      <c r="AY198" s="18" t="s">
        <v>234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8" t="s">
        <v>79</v>
      </c>
      <c r="BK198" s="184">
        <f>ROUND(I198*H198,2)</f>
        <v>0</v>
      </c>
      <c r="BL198" s="18" t="s">
        <v>104</v>
      </c>
      <c r="BM198" s="183" t="s">
        <v>4726</v>
      </c>
    </row>
    <row r="199" s="12" customFormat="1" ht="22.8" customHeight="1">
      <c r="A199" s="12"/>
      <c r="B199" s="158"/>
      <c r="C199" s="12"/>
      <c r="D199" s="159" t="s">
        <v>71</v>
      </c>
      <c r="E199" s="169" t="s">
        <v>131</v>
      </c>
      <c r="F199" s="169" t="s">
        <v>1153</v>
      </c>
      <c r="G199" s="12"/>
      <c r="H199" s="12"/>
      <c r="I199" s="161"/>
      <c r="J199" s="170">
        <f>BK199</f>
        <v>0</v>
      </c>
      <c r="K199" s="12"/>
      <c r="L199" s="158"/>
      <c r="M199" s="163"/>
      <c r="N199" s="164"/>
      <c r="O199" s="164"/>
      <c r="P199" s="165">
        <f>P200+SUM(P201:P208)+P221+P245</f>
        <v>0</v>
      </c>
      <c r="Q199" s="164"/>
      <c r="R199" s="165">
        <f>R200+SUM(R201:R208)+R221+R245</f>
        <v>145.68249871999998</v>
      </c>
      <c r="S199" s="164"/>
      <c r="T199" s="166">
        <f>T200+SUM(T201:T208)+T221+T245</f>
        <v>2.5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59" t="s">
        <v>79</v>
      </c>
      <c r="AT199" s="167" t="s">
        <v>71</v>
      </c>
      <c r="AU199" s="167" t="s">
        <v>79</v>
      </c>
      <c r="AY199" s="159" t="s">
        <v>234</v>
      </c>
      <c r="BK199" s="168">
        <f>BK200+SUM(BK201:BK208)+BK221+BK245</f>
        <v>0</v>
      </c>
    </row>
    <row r="200" s="2" customFormat="1" ht="44.25" customHeight="1">
      <c r="A200" s="37"/>
      <c r="B200" s="171"/>
      <c r="C200" s="172" t="s">
        <v>481</v>
      </c>
      <c r="D200" s="172" t="s">
        <v>238</v>
      </c>
      <c r="E200" s="173" t="s">
        <v>4727</v>
      </c>
      <c r="F200" s="174" t="s">
        <v>4728</v>
      </c>
      <c r="G200" s="175" t="s">
        <v>358</v>
      </c>
      <c r="H200" s="176">
        <v>5</v>
      </c>
      <c r="I200" s="177"/>
      <c r="J200" s="178">
        <f>ROUND(I200*H200,2)</f>
        <v>0</v>
      </c>
      <c r="K200" s="174" t="s">
        <v>242</v>
      </c>
      <c r="L200" s="38"/>
      <c r="M200" s="179" t="s">
        <v>3</v>
      </c>
      <c r="N200" s="180" t="s">
        <v>43</v>
      </c>
      <c r="O200" s="71"/>
      <c r="P200" s="181">
        <f>O200*H200</f>
        <v>0</v>
      </c>
      <c r="Q200" s="181">
        <v>0.51794899999999999</v>
      </c>
      <c r="R200" s="181">
        <f>Q200*H200</f>
        <v>2.5897449999999997</v>
      </c>
      <c r="S200" s="181">
        <v>0.5</v>
      </c>
      <c r="T200" s="182">
        <f>S200*H200</f>
        <v>2.5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3" t="s">
        <v>104</v>
      </c>
      <c r="AT200" s="183" t="s">
        <v>238</v>
      </c>
      <c r="AU200" s="183" t="s">
        <v>76</v>
      </c>
      <c r="AY200" s="18" t="s">
        <v>234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8" t="s">
        <v>79</v>
      </c>
      <c r="BK200" s="184">
        <f>ROUND(I200*H200,2)</f>
        <v>0</v>
      </c>
      <c r="BL200" s="18" t="s">
        <v>104</v>
      </c>
      <c r="BM200" s="183" t="s">
        <v>4729</v>
      </c>
    </row>
    <row r="201" s="2" customFormat="1">
      <c r="A201" s="37"/>
      <c r="B201" s="38"/>
      <c r="C201" s="37"/>
      <c r="D201" s="185" t="s">
        <v>244</v>
      </c>
      <c r="E201" s="37"/>
      <c r="F201" s="186" t="s">
        <v>4730</v>
      </c>
      <c r="G201" s="37"/>
      <c r="H201" s="37"/>
      <c r="I201" s="187"/>
      <c r="J201" s="37"/>
      <c r="K201" s="37"/>
      <c r="L201" s="38"/>
      <c r="M201" s="188"/>
      <c r="N201" s="189"/>
      <c r="O201" s="71"/>
      <c r="P201" s="71"/>
      <c r="Q201" s="71"/>
      <c r="R201" s="71"/>
      <c r="S201" s="71"/>
      <c r="T201" s="72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244</v>
      </c>
      <c r="AU201" s="18" t="s">
        <v>76</v>
      </c>
    </row>
    <row r="202" s="2" customFormat="1" ht="24.15" customHeight="1">
      <c r="A202" s="37"/>
      <c r="B202" s="171"/>
      <c r="C202" s="172" t="s">
        <v>107</v>
      </c>
      <c r="D202" s="172" t="s">
        <v>238</v>
      </c>
      <c r="E202" s="173" t="s">
        <v>4731</v>
      </c>
      <c r="F202" s="174" t="s">
        <v>4732</v>
      </c>
      <c r="G202" s="175" t="s">
        <v>416</v>
      </c>
      <c r="H202" s="176">
        <v>12</v>
      </c>
      <c r="I202" s="177"/>
      <c r="J202" s="178">
        <f>ROUND(I202*H202,2)</f>
        <v>0</v>
      </c>
      <c r="K202" s="174" t="s">
        <v>242</v>
      </c>
      <c r="L202" s="38"/>
      <c r="M202" s="179" t="s">
        <v>3</v>
      </c>
      <c r="N202" s="180" t="s">
        <v>43</v>
      </c>
      <c r="O202" s="71"/>
      <c r="P202" s="181">
        <f>O202*H202</f>
        <v>0</v>
      </c>
      <c r="Q202" s="181">
        <v>0.00029999999999999997</v>
      </c>
      <c r="R202" s="181">
        <f>Q202*H202</f>
        <v>0.0035999999999999999</v>
      </c>
      <c r="S202" s="181">
        <v>0</v>
      </c>
      <c r="T202" s="18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3" t="s">
        <v>104</v>
      </c>
      <c r="AT202" s="183" t="s">
        <v>238</v>
      </c>
      <c r="AU202" s="183" t="s">
        <v>76</v>
      </c>
      <c r="AY202" s="18" t="s">
        <v>234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79</v>
      </c>
      <c r="BK202" s="184">
        <f>ROUND(I202*H202,2)</f>
        <v>0</v>
      </c>
      <c r="BL202" s="18" t="s">
        <v>104</v>
      </c>
      <c r="BM202" s="183" t="s">
        <v>4733</v>
      </c>
    </row>
    <row r="203" s="2" customFormat="1">
      <c r="A203" s="37"/>
      <c r="B203" s="38"/>
      <c r="C203" s="37"/>
      <c r="D203" s="185" t="s">
        <v>244</v>
      </c>
      <c r="E203" s="37"/>
      <c r="F203" s="186" t="s">
        <v>4734</v>
      </c>
      <c r="G203" s="37"/>
      <c r="H203" s="37"/>
      <c r="I203" s="187"/>
      <c r="J203" s="37"/>
      <c r="K203" s="37"/>
      <c r="L203" s="38"/>
      <c r="M203" s="188"/>
      <c r="N203" s="189"/>
      <c r="O203" s="71"/>
      <c r="P203" s="71"/>
      <c r="Q203" s="71"/>
      <c r="R203" s="71"/>
      <c r="S203" s="71"/>
      <c r="T203" s="72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244</v>
      </c>
      <c r="AU203" s="18" t="s">
        <v>76</v>
      </c>
    </row>
    <row r="204" s="2" customFormat="1" ht="24.15" customHeight="1">
      <c r="A204" s="37"/>
      <c r="B204" s="171"/>
      <c r="C204" s="192" t="s">
        <v>110</v>
      </c>
      <c r="D204" s="192" t="s">
        <v>310</v>
      </c>
      <c r="E204" s="193" t="s">
        <v>4735</v>
      </c>
      <c r="F204" s="194" t="s">
        <v>4736</v>
      </c>
      <c r="G204" s="195" t="s">
        <v>416</v>
      </c>
      <c r="H204" s="196">
        <v>12</v>
      </c>
      <c r="I204" s="197"/>
      <c r="J204" s="198">
        <f>ROUND(I204*H204,2)</f>
        <v>0</v>
      </c>
      <c r="K204" s="194" t="s">
        <v>242</v>
      </c>
      <c r="L204" s="199"/>
      <c r="M204" s="200" t="s">
        <v>3</v>
      </c>
      <c r="N204" s="201" t="s">
        <v>43</v>
      </c>
      <c r="O204" s="71"/>
      <c r="P204" s="181">
        <f>O204*H204</f>
        <v>0</v>
      </c>
      <c r="Q204" s="181">
        <v>0.013860000000000001</v>
      </c>
      <c r="R204" s="181">
        <f>Q204*H204</f>
        <v>0.16632000000000002</v>
      </c>
      <c r="S204" s="181">
        <v>0</v>
      </c>
      <c r="T204" s="18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3" t="s">
        <v>278</v>
      </c>
      <c r="AT204" s="183" t="s">
        <v>310</v>
      </c>
      <c r="AU204" s="183" t="s">
        <v>76</v>
      </c>
      <c r="AY204" s="18" t="s">
        <v>234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8" t="s">
        <v>79</v>
      </c>
      <c r="BK204" s="184">
        <f>ROUND(I204*H204,2)</f>
        <v>0</v>
      </c>
      <c r="BL204" s="18" t="s">
        <v>104</v>
      </c>
      <c r="BM204" s="183" t="s">
        <v>4737</v>
      </c>
    </row>
    <row r="205" s="2" customFormat="1" ht="24.15" customHeight="1">
      <c r="A205" s="37"/>
      <c r="B205" s="171"/>
      <c r="C205" s="172" t="s">
        <v>113</v>
      </c>
      <c r="D205" s="172" t="s">
        <v>238</v>
      </c>
      <c r="E205" s="173" t="s">
        <v>4731</v>
      </c>
      <c r="F205" s="174" t="s">
        <v>4732</v>
      </c>
      <c r="G205" s="175" t="s">
        <v>416</v>
      </c>
      <c r="H205" s="176">
        <v>62</v>
      </c>
      <c r="I205" s="177"/>
      <c r="J205" s="178">
        <f>ROUND(I205*H205,2)</f>
        <v>0</v>
      </c>
      <c r="K205" s="174" t="s">
        <v>242</v>
      </c>
      <c r="L205" s="38"/>
      <c r="M205" s="179" t="s">
        <v>3</v>
      </c>
      <c r="N205" s="180" t="s">
        <v>43</v>
      </c>
      <c r="O205" s="71"/>
      <c r="P205" s="181">
        <f>O205*H205</f>
        <v>0</v>
      </c>
      <c r="Q205" s="181">
        <v>0.00029999999999999997</v>
      </c>
      <c r="R205" s="181">
        <f>Q205*H205</f>
        <v>0.018599999999999998</v>
      </c>
      <c r="S205" s="181">
        <v>0</v>
      </c>
      <c r="T205" s="18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3" t="s">
        <v>104</v>
      </c>
      <c r="AT205" s="183" t="s">
        <v>238</v>
      </c>
      <c r="AU205" s="183" t="s">
        <v>76</v>
      </c>
      <c r="AY205" s="18" t="s">
        <v>234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8" t="s">
        <v>79</v>
      </c>
      <c r="BK205" s="184">
        <f>ROUND(I205*H205,2)</f>
        <v>0</v>
      </c>
      <c r="BL205" s="18" t="s">
        <v>104</v>
      </c>
      <c r="BM205" s="183" t="s">
        <v>4738</v>
      </c>
    </row>
    <row r="206" s="2" customFormat="1">
      <c r="A206" s="37"/>
      <c r="B206" s="38"/>
      <c r="C206" s="37"/>
      <c r="D206" s="185" t="s">
        <v>244</v>
      </c>
      <c r="E206" s="37"/>
      <c r="F206" s="186" t="s">
        <v>4734</v>
      </c>
      <c r="G206" s="37"/>
      <c r="H206" s="37"/>
      <c r="I206" s="187"/>
      <c r="J206" s="37"/>
      <c r="K206" s="37"/>
      <c r="L206" s="38"/>
      <c r="M206" s="188"/>
      <c r="N206" s="189"/>
      <c r="O206" s="71"/>
      <c r="P206" s="71"/>
      <c r="Q206" s="71"/>
      <c r="R206" s="71"/>
      <c r="S206" s="71"/>
      <c r="T206" s="72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244</v>
      </c>
      <c r="AU206" s="18" t="s">
        <v>76</v>
      </c>
    </row>
    <row r="207" s="2" customFormat="1" ht="16.5" customHeight="1">
      <c r="A207" s="37"/>
      <c r="B207" s="171"/>
      <c r="C207" s="192" t="s">
        <v>116</v>
      </c>
      <c r="D207" s="192" t="s">
        <v>310</v>
      </c>
      <c r="E207" s="193" t="s">
        <v>4739</v>
      </c>
      <c r="F207" s="194" t="s">
        <v>4740</v>
      </c>
      <c r="G207" s="195" t="s">
        <v>1768</v>
      </c>
      <c r="H207" s="196">
        <v>62</v>
      </c>
      <c r="I207" s="197"/>
      <c r="J207" s="198">
        <f>ROUND(I207*H207,2)</f>
        <v>0</v>
      </c>
      <c r="K207" s="194" t="s">
        <v>1067</v>
      </c>
      <c r="L207" s="199"/>
      <c r="M207" s="200" t="s">
        <v>3</v>
      </c>
      <c r="N207" s="201" t="s">
        <v>43</v>
      </c>
      <c r="O207" s="71"/>
      <c r="P207" s="181">
        <f>O207*H207</f>
        <v>0</v>
      </c>
      <c r="Q207" s="181">
        <v>0</v>
      </c>
      <c r="R207" s="181">
        <f>Q207*H207</f>
        <v>0</v>
      </c>
      <c r="S207" s="181">
        <v>0</v>
      </c>
      <c r="T207" s="18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3" t="s">
        <v>278</v>
      </c>
      <c r="AT207" s="183" t="s">
        <v>310</v>
      </c>
      <c r="AU207" s="183" t="s">
        <v>76</v>
      </c>
      <c r="AY207" s="18" t="s">
        <v>234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8" t="s">
        <v>79</v>
      </c>
      <c r="BK207" s="184">
        <f>ROUND(I207*H207,2)</f>
        <v>0</v>
      </c>
      <c r="BL207" s="18" t="s">
        <v>104</v>
      </c>
      <c r="BM207" s="183" t="s">
        <v>4741</v>
      </c>
    </row>
    <row r="208" s="12" customFormat="1" ht="20.88" customHeight="1">
      <c r="A208" s="12"/>
      <c r="B208" s="158"/>
      <c r="C208" s="12"/>
      <c r="D208" s="159" t="s">
        <v>71</v>
      </c>
      <c r="E208" s="169" t="s">
        <v>4742</v>
      </c>
      <c r="F208" s="169" t="s">
        <v>4743</v>
      </c>
      <c r="G208" s="12"/>
      <c r="H208" s="12"/>
      <c r="I208" s="161"/>
      <c r="J208" s="170">
        <f>BK208</f>
        <v>0</v>
      </c>
      <c r="K208" s="12"/>
      <c r="L208" s="158"/>
      <c r="M208" s="163"/>
      <c r="N208" s="164"/>
      <c r="O208" s="164"/>
      <c r="P208" s="165">
        <f>SUM(P209:P220)</f>
        <v>0</v>
      </c>
      <c r="Q208" s="164"/>
      <c r="R208" s="165">
        <f>SUM(R209:R220)</f>
        <v>99.431662719999991</v>
      </c>
      <c r="S208" s="164"/>
      <c r="T208" s="166">
        <f>SUM(T209:T220)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59" t="s">
        <v>79</v>
      </c>
      <c r="AT208" s="167" t="s">
        <v>71</v>
      </c>
      <c r="AU208" s="167" t="s">
        <v>76</v>
      </c>
      <c r="AY208" s="159" t="s">
        <v>234</v>
      </c>
      <c r="BK208" s="168">
        <f>SUM(BK209:BK220)</f>
        <v>0</v>
      </c>
    </row>
    <row r="209" s="2" customFormat="1" ht="49.05" customHeight="1">
      <c r="A209" s="37"/>
      <c r="B209" s="171"/>
      <c r="C209" s="172" t="s">
        <v>499</v>
      </c>
      <c r="D209" s="172" t="s">
        <v>238</v>
      </c>
      <c r="E209" s="173" t="s">
        <v>4744</v>
      </c>
      <c r="F209" s="174" t="s">
        <v>4745</v>
      </c>
      <c r="G209" s="175" t="s">
        <v>416</v>
      </c>
      <c r="H209" s="176">
        <v>11</v>
      </c>
      <c r="I209" s="177"/>
      <c r="J209" s="178">
        <f>ROUND(I209*H209,2)</f>
        <v>0</v>
      </c>
      <c r="K209" s="174" t="s">
        <v>242</v>
      </c>
      <c r="L209" s="38"/>
      <c r="M209" s="179" t="s">
        <v>3</v>
      </c>
      <c r="N209" s="180" t="s">
        <v>43</v>
      </c>
      <c r="O209" s="71"/>
      <c r="P209" s="181">
        <f>O209*H209</f>
        <v>0</v>
      </c>
      <c r="Q209" s="181">
        <v>0.15539952000000001</v>
      </c>
      <c r="R209" s="181">
        <f>Q209*H209</f>
        <v>1.7093947200000002</v>
      </c>
      <c r="S209" s="181">
        <v>0</v>
      </c>
      <c r="T209" s="18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3" t="s">
        <v>104</v>
      </c>
      <c r="AT209" s="183" t="s">
        <v>238</v>
      </c>
      <c r="AU209" s="183" t="s">
        <v>101</v>
      </c>
      <c r="AY209" s="18" t="s">
        <v>234</v>
      </c>
      <c r="BE209" s="184">
        <f>IF(N209="základní",J209,0)</f>
        <v>0</v>
      </c>
      <c r="BF209" s="184">
        <f>IF(N209="snížená",J209,0)</f>
        <v>0</v>
      </c>
      <c r="BG209" s="184">
        <f>IF(N209="zákl. přenesená",J209,0)</f>
        <v>0</v>
      </c>
      <c r="BH209" s="184">
        <f>IF(N209="sníž. přenesená",J209,0)</f>
        <v>0</v>
      </c>
      <c r="BI209" s="184">
        <f>IF(N209="nulová",J209,0)</f>
        <v>0</v>
      </c>
      <c r="BJ209" s="18" t="s">
        <v>79</v>
      </c>
      <c r="BK209" s="184">
        <f>ROUND(I209*H209,2)</f>
        <v>0</v>
      </c>
      <c r="BL209" s="18" t="s">
        <v>104</v>
      </c>
      <c r="BM209" s="183" t="s">
        <v>4746</v>
      </c>
    </row>
    <row r="210" s="2" customFormat="1">
      <c r="A210" s="37"/>
      <c r="B210" s="38"/>
      <c r="C210" s="37"/>
      <c r="D210" s="185" t="s">
        <v>244</v>
      </c>
      <c r="E210" s="37"/>
      <c r="F210" s="186" t="s">
        <v>4747</v>
      </c>
      <c r="G210" s="37"/>
      <c r="H210" s="37"/>
      <c r="I210" s="187"/>
      <c r="J210" s="37"/>
      <c r="K210" s="37"/>
      <c r="L210" s="38"/>
      <c r="M210" s="188"/>
      <c r="N210" s="189"/>
      <c r="O210" s="71"/>
      <c r="P210" s="71"/>
      <c r="Q210" s="71"/>
      <c r="R210" s="71"/>
      <c r="S210" s="71"/>
      <c r="T210" s="72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244</v>
      </c>
      <c r="AU210" s="18" t="s">
        <v>101</v>
      </c>
    </row>
    <row r="211" s="2" customFormat="1" ht="24.15" customHeight="1">
      <c r="A211" s="37"/>
      <c r="B211" s="171"/>
      <c r="C211" s="192" t="s">
        <v>119</v>
      </c>
      <c r="D211" s="192" t="s">
        <v>310</v>
      </c>
      <c r="E211" s="193" t="s">
        <v>4748</v>
      </c>
      <c r="F211" s="194" t="s">
        <v>4749</v>
      </c>
      <c r="G211" s="195" t="s">
        <v>416</v>
      </c>
      <c r="H211" s="196">
        <v>4</v>
      </c>
      <c r="I211" s="197"/>
      <c r="J211" s="198">
        <f>ROUND(I211*H211,2)</f>
        <v>0</v>
      </c>
      <c r="K211" s="194" t="s">
        <v>242</v>
      </c>
      <c r="L211" s="199"/>
      <c r="M211" s="200" t="s">
        <v>3</v>
      </c>
      <c r="N211" s="201" t="s">
        <v>43</v>
      </c>
      <c r="O211" s="71"/>
      <c r="P211" s="181">
        <f>O211*H211</f>
        <v>0</v>
      </c>
      <c r="Q211" s="181">
        <v>0.048300000000000003</v>
      </c>
      <c r="R211" s="181">
        <f>Q211*H211</f>
        <v>0.19320000000000001</v>
      </c>
      <c r="S211" s="181">
        <v>0</v>
      </c>
      <c r="T211" s="18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3" t="s">
        <v>278</v>
      </c>
      <c r="AT211" s="183" t="s">
        <v>310</v>
      </c>
      <c r="AU211" s="183" t="s">
        <v>101</v>
      </c>
      <c r="AY211" s="18" t="s">
        <v>234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8" t="s">
        <v>79</v>
      </c>
      <c r="BK211" s="184">
        <f>ROUND(I211*H211,2)</f>
        <v>0</v>
      </c>
      <c r="BL211" s="18" t="s">
        <v>104</v>
      </c>
      <c r="BM211" s="183" t="s">
        <v>4750</v>
      </c>
    </row>
    <row r="212" s="2" customFormat="1" ht="24.15" customHeight="1">
      <c r="A212" s="37"/>
      <c r="B212" s="171"/>
      <c r="C212" s="192" t="s">
        <v>509</v>
      </c>
      <c r="D212" s="192" t="s">
        <v>310</v>
      </c>
      <c r="E212" s="193" t="s">
        <v>4751</v>
      </c>
      <c r="F212" s="194" t="s">
        <v>4752</v>
      </c>
      <c r="G212" s="195" t="s">
        <v>416</v>
      </c>
      <c r="H212" s="196">
        <v>7</v>
      </c>
      <c r="I212" s="197"/>
      <c r="J212" s="198">
        <f>ROUND(I212*H212,2)</f>
        <v>0</v>
      </c>
      <c r="K212" s="194" t="s">
        <v>242</v>
      </c>
      <c r="L212" s="199"/>
      <c r="M212" s="200" t="s">
        <v>3</v>
      </c>
      <c r="N212" s="201" t="s">
        <v>43</v>
      </c>
      <c r="O212" s="71"/>
      <c r="P212" s="181">
        <f>O212*H212</f>
        <v>0</v>
      </c>
      <c r="Q212" s="181">
        <v>0.065670000000000006</v>
      </c>
      <c r="R212" s="181">
        <f>Q212*H212</f>
        <v>0.45969000000000004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278</v>
      </c>
      <c r="AT212" s="183" t="s">
        <v>310</v>
      </c>
      <c r="AU212" s="183" t="s">
        <v>101</v>
      </c>
      <c r="AY212" s="18" t="s">
        <v>234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79</v>
      </c>
      <c r="BK212" s="184">
        <f>ROUND(I212*H212,2)</f>
        <v>0</v>
      </c>
      <c r="BL212" s="18" t="s">
        <v>104</v>
      </c>
      <c r="BM212" s="183" t="s">
        <v>4753</v>
      </c>
    </row>
    <row r="213" s="2" customFormat="1" ht="49.05" customHeight="1">
      <c r="A213" s="37"/>
      <c r="B213" s="171"/>
      <c r="C213" s="172" t="s">
        <v>122</v>
      </c>
      <c r="D213" s="172" t="s">
        <v>238</v>
      </c>
      <c r="E213" s="173" t="s">
        <v>4744</v>
      </c>
      <c r="F213" s="174" t="s">
        <v>4745</v>
      </c>
      <c r="G213" s="175" t="s">
        <v>416</v>
      </c>
      <c r="H213" s="176">
        <v>80</v>
      </c>
      <c r="I213" s="177"/>
      <c r="J213" s="178">
        <f>ROUND(I213*H213,2)</f>
        <v>0</v>
      </c>
      <c r="K213" s="174" t="s">
        <v>242</v>
      </c>
      <c r="L213" s="38"/>
      <c r="M213" s="179" t="s">
        <v>3</v>
      </c>
      <c r="N213" s="180" t="s">
        <v>43</v>
      </c>
      <c r="O213" s="71"/>
      <c r="P213" s="181">
        <f>O213*H213</f>
        <v>0</v>
      </c>
      <c r="Q213" s="181">
        <v>0.15539952000000001</v>
      </c>
      <c r="R213" s="181">
        <f>Q213*H213</f>
        <v>12.431961600000001</v>
      </c>
      <c r="S213" s="181">
        <v>0</v>
      </c>
      <c r="T213" s="18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3" t="s">
        <v>104</v>
      </c>
      <c r="AT213" s="183" t="s">
        <v>238</v>
      </c>
      <c r="AU213" s="183" t="s">
        <v>101</v>
      </c>
      <c r="AY213" s="18" t="s">
        <v>234</v>
      </c>
      <c r="BE213" s="184">
        <f>IF(N213="základní",J213,0)</f>
        <v>0</v>
      </c>
      <c r="BF213" s="184">
        <f>IF(N213="snížená",J213,0)</f>
        <v>0</v>
      </c>
      <c r="BG213" s="184">
        <f>IF(N213="zákl. přenesená",J213,0)</f>
        <v>0</v>
      </c>
      <c r="BH213" s="184">
        <f>IF(N213="sníž. přenesená",J213,0)</f>
        <v>0</v>
      </c>
      <c r="BI213" s="184">
        <f>IF(N213="nulová",J213,0)</f>
        <v>0</v>
      </c>
      <c r="BJ213" s="18" t="s">
        <v>79</v>
      </c>
      <c r="BK213" s="184">
        <f>ROUND(I213*H213,2)</f>
        <v>0</v>
      </c>
      <c r="BL213" s="18" t="s">
        <v>104</v>
      </c>
      <c r="BM213" s="183" t="s">
        <v>4754</v>
      </c>
    </row>
    <row r="214" s="2" customFormat="1">
      <c r="A214" s="37"/>
      <c r="B214" s="38"/>
      <c r="C214" s="37"/>
      <c r="D214" s="185" t="s">
        <v>244</v>
      </c>
      <c r="E214" s="37"/>
      <c r="F214" s="186" t="s">
        <v>4747</v>
      </c>
      <c r="G214" s="37"/>
      <c r="H214" s="37"/>
      <c r="I214" s="187"/>
      <c r="J214" s="37"/>
      <c r="K214" s="37"/>
      <c r="L214" s="38"/>
      <c r="M214" s="188"/>
      <c r="N214" s="189"/>
      <c r="O214" s="71"/>
      <c r="P214" s="71"/>
      <c r="Q214" s="71"/>
      <c r="R214" s="71"/>
      <c r="S214" s="71"/>
      <c r="T214" s="72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8" t="s">
        <v>244</v>
      </c>
      <c r="AU214" s="18" t="s">
        <v>101</v>
      </c>
    </row>
    <row r="215" s="2" customFormat="1" ht="16.5" customHeight="1">
      <c r="A215" s="37"/>
      <c r="B215" s="171"/>
      <c r="C215" s="192" t="s">
        <v>125</v>
      </c>
      <c r="D215" s="192" t="s">
        <v>310</v>
      </c>
      <c r="E215" s="193" t="s">
        <v>4755</v>
      </c>
      <c r="F215" s="194" t="s">
        <v>4756</v>
      </c>
      <c r="G215" s="195" t="s">
        <v>416</v>
      </c>
      <c r="H215" s="196">
        <v>81.599999999999994</v>
      </c>
      <c r="I215" s="197"/>
      <c r="J215" s="198">
        <f>ROUND(I215*H215,2)</f>
        <v>0</v>
      </c>
      <c r="K215" s="194" t="s">
        <v>242</v>
      </c>
      <c r="L215" s="199"/>
      <c r="M215" s="200" t="s">
        <v>3</v>
      </c>
      <c r="N215" s="201" t="s">
        <v>43</v>
      </c>
      <c r="O215" s="71"/>
      <c r="P215" s="181">
        <f>O215*H215</f>
        <v>0</v>
      </c>
      <c r="Q215" s="181">
        <v>0.080000000000000002</v>
      </c>
      <c r="R215" s="181">
        <f>Q215*H215</f>
        <v>6.5279999999999996</v>
      </c>
      <c r="S215" s="181">
        <v>0</v>
      </c>
      <c r="T215" s="18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3" t="s">
        <v>278</v>
      </c>
      <c r="AT215" s="183" t="s">
        <v>310</v>
      </c>
      <c r="AU215" s="183" t="s">
        <v>101</v>
      </c>
      <c r="AY215" s="18" t="s">
        <v>234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8" t="s">
        <v>79</v>
      </c>
      <c r="BK215" s="184">
        <f>ROUND(I215*H215,2)</f>
        <v>0</v>
      </c>
      <c r="BL215" s="18" t="s">
        <v>104</v>
      </c>
      <c r="BM215" s="183" t="s">
        <v>4757</v>
      </c>
    </row>
    <row r="216" s="2" customFormat="1" ht="49.05" customHeight="1">
      <c r="A216" s="37"/>
      <c r="B216" s="171"/>
      <c r="C216" s="172" t="s">
        <v>524</v>
      </c>
      <c r="D216" s="172" t="s">
        <v>238</v>
      </c>
      <c r="E216" s="173" t="s">
        <v>4758</v>
      </c>
      <c r="F216" s="174" t="s">
        <v>4759</v>
      </c>
      <c r="G216" s="175" t="s">
        <v>416</v>
      </c>
      <c r="H216" s="176">
        <v>211</v>
      </c>
      <c r="I216" s="177"/>
      <c r="J216" s="178">
        <f>ROUND(I216*H216,2)</f>
        <v>0</v>
      </c>
      <c r="K216" s="174" t="s">
        <v>242</v>
      </c>
      <c r="L216" s="38"/>
      <c r="M216" s="179" t="s">
        <v>3</v>
      </c>
      <c r="N216" s="180" t="s">
        <v>43</v>
      </c>
      <c r="O216" s="71"/>
      <c r="P216" s="181">
        <f>O216*H216</f>
        <v>0</v>
      </c>
      <c r="Q216" s="181">
        <v>0.12949959999999999</v>
      </c>
      <c r="R216" s="181">
        <f>Q216*H216</f>
        <v>27.324415599999998</v>
      </c>
      <c r="S216" s="181">
        <v>0</v>
      </c>
      <c r="T216" s="18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3" t="s">
        <v>104</v>
      </c>
      <c r="AT216" s="183" t="s">
        <v>238</v>
      </c>
      <c r="AU216" s="183" t="s">
        <v>101</v>
      </c>
      <c r="AY216" s="18" t="s">
        <v>234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8" t="s">
        <v>79</v>
      </c>
      <c r="BK216" s="184">
        <f>ROUND(I216*H216,2)</f>
        <v>0</v>
      </c>
      <c r="BL216" s="18" t="s">
        <v>104</v>
      </c>
      <c r="BM216" s="183" t="s">
        <v>4760</v>
      </c>
    </row>
    <row r="217" s="2" customFormat="1">
      <c r="A217" s="37"/>
      <c r="B217" s="38"/>
      <c r="C217" s="37"/>
      <c r="D217" s="185" t="s">
        <v>244</v>
      </c>
      <c r="E217" s="37"/>
      <c r="F217" s="186" t="s">
        <v>4761</v>
      </c>
      <c r="G217" s="37"/>
      <c r="H217" s="37"/>
      <c r="I217" s="187"/>
      <c r="J217" s="37"/>
      <c r="K217" s="37"/>
      <c r="L217" s="38"/>
      <c r="M217" s="188"/>
      <c r="N217" s="189"/>
      <c r="O217" s="71"/>
      <c r="P217" s="71"/>
      <c r="Q217" s="71"/>
      <c r="R217" s="71"/>
      <c r="S217" s="71"/>
      <c r="T217" s="72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8" t="s">
        <v>244</v>
      </c>
      <c r="AU217" s="18" t="s">
        <v>101</v>
      </c>
    </row>
    <row r="218" s="2" customFormat="1" ht="16.5" customHeight="1">
      <c r="A218" s="37"/>
      <c r="B218" s="171"/>
      <c r="C218" s="192" t="s">
        <v>531</v>
      </c>
      <c r="D218" s="192" t="s">
        <v>310</v>
      </c>
      <c r="E218" s="193" t="s">
        <v>4762</v>
      </c>
      <c r="F218" s="194" t="s">
        <v>4763</v>
      </c>
      <c r="G218" s="195" t="s">
        <v>416</v>
      </c>
      <c r="H218" s="196">
        <v>215.22</v>
      </c>
      <c r="I218" s="197"/>
      <c r="J218" s="198">
        <f>ROUND(I218*H218,2)</f>
        <v>0</v>
      </c>
      <c r="K218" s="194" t="s">
        <v>242</v>
      </c>
      <c r="L218" s="199"/>
      <c r="M218" s="200" t="s">
        <v>3</v>
      </c>
      <c r="N218" s="201" t="s">
        <v>43</v>
      </c>
      <c r="O218" s="71"/>
      <c r="P218" s="181">
        <f>O218*H218</f>
        <v>0</v>
      </c>
      <c r="Q218" s="181">
        <v>0.045999999999999999</v>
      </c>
      <c r="R218" s="181">
        <f>Q218*H218</f>
        <v>9.9001199999999994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278</v>
      </c>
      <c r="AT218" s="183" t="s">
        <v>310</v>
      </c>
      <c r="AU218" s="183" t="s">
        <v>101</v>
      </c>
      <c r="AY218" s="18" t="s">
        <v>234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79</v>
      </c>
      <c r="BK218" s="184">
        <f>ROUND(I218*H218,2)</f>
        <v>0</v>
      </c>
      <c r="BL218" s="18" t="s">
        <v>104</v>
      </c>
      <c r="BM218" s="183" t="s">
        <v>4764</v>
      </c>
    </row>
    <row r="219" s="2" customFormat="1" ht="24.15" customHeight="1">
      <c r="A219" s="37"/>
      <c r="B219" s="171"/>
      <c r="C219" s="172" t="s">
        <v>536</v>
      </c>
      <c r="D219" s="172" t="s">
        <v>238</v>
      </c>
      <c r="E219" s="173" t="s">
        <v>4765</v>
      </c>
      <c r="F219" s="174" t="s">
        <v>4766</v>
      </c>
      <c r="G219" s="175" t="s">
        <v>248</v>
      </c>
      <c r="H219" s="176">
        <v>18.120000000000001</v>
      </c>
      <c r="I219" s="177"/>
      <c r="J219" s="178">
        <f>ROUND(I219*H219,2)</f>
        <v>0</v>
      </c>
      <c r="K219" s="174" t="s">
        <v>242</v>
      </c>
      <c r="L219" s="38"/>
      <c r="M219" s="179" t="s">
        <v>3</v>
      </c>
      <c r="N219" s="180" t="s">
        <v>43</v>
      </c>
      <c r="O219" s="71"/>
      <c r="P219" s="181">
        <f>O219*H219</f>
        <v>0</v>
      </c>
      <c r="Q219" s="181">
        <v>2.2563399999999998</v>
      </c>
      <c r="R219" s="181">
        <f>Q219*H219</f>
        <v>40.884880799999998</v>
      </c>
      <c r="S219" s="181">
        <v>0</v>
      </c>
      <c r="T219" s="18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3" t="s">
        <v>104</v>
      </c>
      <c r="AT219" s="183" t="s">
        <v>238</v>
      </c>
      <c r="AU219" s="183" t="s">
        <v>101</v>
      </c>
      <c r="AY219" s="18" t="s">
        <v>234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8" t="s">
        <v>79</v>
      </c>
      <c r="BK219" s="184">
        <f>ROUND(I219*H219,2)</f>
        <v>0</v>
      </c>
      <c r="BL219" s="18" t="s">
        <v>104</v>
      </c>
      <c r="BM219" s="183" t="s">
        <v>4767</v>
      </c>
    </row>
    <row r="220" s="2" customFormat="1">
      <c r="A220" s="37"/>
      <c r="B220" s="38"/>
      <c r="C220" s="37"/>
      <c r="D220" s="185" t="s">
        <v>244</v>
      </c>
      <c r="E220" s="37"/>
      <c r="F220" s="186" t="s">
        <v>4768</v>
      </c>
      <c r="G220" s="37"/>
      <c r="H220" s="37"/>
      <c r="I220" s="187"/>
      <c r="J220" s="37"/>
      <c r="K220" s="37"/>
      <c r="L220" s="38"/>
      <c r="M220" s="188"/>
      <c r="N220" s="189"/>
      <c r="O220" s="71"/>
      <c r="P220" s="71"/>
      <c r="Q220" s="71"/>
      <c r="R220" s="71"/>
      <c r="S220" s="71"/>
      <c r="T220" s="72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244</v>
      </c>
      <c r="AU220" s="18" t="s">
        <v>101</v>
      </c>
    </row>
    <row r="221" s="12" customFormat="1" ht="20.88" customHeight="1">
      <c r="A221" s="12"/>
      <c r="B221" s="158"/>
      <c r="C221" s="12"/>
      <c r="D221" s="159" t="s">
        <v>71</v>
      </c>
      <c r="E221" s="169" t="s">
        <v>4769</v>
      </c>
      <c r="F221" s="169" t="s">
        <v>4770</v>
      </c>
      <c r="G221" s="12"/>
      <c r="H221" s="12"/>
      <c r="I221" s="161"/>
      <c r="J221" s="170">
        <f>BK221</f>
        <v>0</v>
      </c>
      <c r="K221" s="12"/>
      <c r="L221" s="158"/>
      <c r="M221" s="163"/>
      <c r="N221" s="164"/>
      <c r="O221" s="164"/>
      <c r="P221" s="165">
        <f>SUM(P222:P244)</f>
        <v>0</v>
      </c>
      <c r="Q221" s="164"/>
      <c r="R221" s="165">
        <f>SUM(R222:R244)</f>
        <v>0.24166199999999999</v>
      </c>
      <c r="S221" s="164"/>
      <c r="T221" s="166">
        <f>SUM(T222:T244)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9" t="s">
        <v>79</v>
      </c>
      <c r="AT221" s="167" t="s">
        <v>71</v>
      </c>
      <c r="AU221" s="167" t="s">
        <v>76</v>
      </c>
      <c r="AY221" s="159" t="s">
        <v>234</v>
      </c>
      <c r="BK221" s="168">
        <f>SUM(BK222:BK244)</f>
        <v>0</v>
      </c>
    </row>
    <row r="222" s="2" customFormat="1" ht="37.8" customHeight="1">
      <c r="A222" s="37"/>
      <c r="B222" s="171"/>
      <c r="C222" s="172" t="s">
        <v>541</v>
      </c>
      <c r="D222" s="172" t="s">
        <v>238</v>
      </c>
      <c r="E222" s="173" t="s">
        <v>4771</v>
      </c>
      <c r="F222" s="174" t="s">
        <v>4772</v>
      </c>
      <c r="G222" s="175" t="s">
        <v>358</v>
      </c>
      <c r="H222" s="176">
        <v>2</v>
      </c>
      <c r="I222" s="177"/>
      <c r="J222" s="178">
        <f>ROUND(I222*H222,2)</f>
        <v>0</v>
      </c>
      <c r="K222" s="174" t="s">
        <v>242</v>
      </c>
      <c r="L222" s="38"/>
      <c r="M222" s="179" t="s">
        <v>3</v>
      </c>
      <c r="N222" s="180" t="s">
        <v>43</v>
      </c>
      <c r="O222" s="71"/>
      <c r="P222" s="181">
        <f>O222*H222</f>
        <v>0</v>
      </c>
      <c r="Q222" s="181">
        <v>0</v>
      </c>
      <c r="R222" s="181">
        <f>Q222*H222</f>
        <v>0</v>
      </c>
      <c r="S222" s="181">
        <v>0</v>
      </c>
      <c r="T222" s="18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3" t="s">
        <v>104</v>
      </c>
      <c r="AT222" s="183" t="s">
        <v>238</v>
      </c>
      <c r="AU222" s="183" t="s">
        <v>101</v>
      </c>
      <c r="AY222" s="18" t="s">
        <v>234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79</v>
      </c>
      <c r="BK222" s="184">
        <f>ROUND(I222*H222,2)</f>
        <v>0</v>
      </c>
      <c r="BL222" s="18" t="s">
        <v>104</v>
      </c>
      <c r="BM222" s="183" t="s">
        <v>4773</v>
      </c>
    </row>
    <row r="223" s="2" customFormat="1">
      <c r="A223" s="37"/>
      <c r="B223" s="38"/>
      <c r="C223" s="37"/>
      <c r="D223" s="185" t="s">
        <v>244</v>
      </c>
      <c r="E223" s="37"/>
      <c r="F223" s="186" t="s">
        <v>4774</v>
      </c>
      <c r="G223" s="37"/>
      <c r="H223" s="37"/>
      <c r="I223" s="187"/>
      <c r="J223" s="37"/>
      <c r="K223" s="37"/>
      <c r="L223" s="38"/>
      <c r="M223" s="188"/>
      <c r="N223" s="189"/>
      <c r="O223" s="71"/>
      <c r="P223" s="71"/>
      <c r="Q223" s="71"/>
      <c r="R223" s="71"/>
      <c r="S223" s="71"/>
      <c r="T223" s="72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8" t="s">
        <v>244</v>
      </c>
      <c r="AU223" s="18" t="s">
        <v>101</v>
      </c>
    </row>
    <row r="224" s="2" customFormat="1" ht="44.25" customHeight="1">
      <c r="A224" s="37"/>
      <c r="B224" s="171"/>
      <c r="C224" s="172" t="s">
        <v>546</v>
      </c>
      <c r="D224" s="172" t="s">
        <v>238</v>
      </c>
      <c r="E224" s="173" t="s">
        <v>4775</v>
      </c>
      <c r="F224" s="174" t="s">
        <v>4776</v>
      </c>
      <c r="G224" s="175" t="s">
        <v>358</v>
      </c>
      <c r="H224" s="176">
        <v>360</v>
      </c>
      <c r="I224" s="177"/>
      <c r="J224" s="178">
        <f>ROUND(I224*H224,2)</f>
        <v>0</v>
      </c>
      <c r="K224" s="174" t="s">
        <v>242</v>
      </c>
      <c r="L224" s="38"/>
      <c r="M224" s="179" t="s">
        <v>3</v>
      </c>
      <c r="N224" s="180" t="s">
        <v>43</v>
      </c>
      <c r="O224" s="71"/>
      <c r="P224" s="181">
        <f>O224*H224</f>
        <v>0</v>
      </c>
      <c r="Q224" s="181">
        <v>0</v>
      </c>
      <c r="R224" s="181">
        <f>Q224*H224</f>
        <v>0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104</v>
      </c>
      <c r="AT224" s="183" t="s">
        <v>238</v>
      </c>
      <c r="AU224" s="183" t="s">
        <v>101</v>
      </c>
      <c r="AY224" s="18" t="s">
        <v>234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79</v>
      </c>
      <c r="BK224" s="184">
        <f>ROUND(I224*H224,2)</f>
        <v>0</v>
      </c>
      <c r="BL224" s="18" t="s">
        <v>104</v>
      </c>
      <c r="BM224" s="183" t="s">
        <v>4777</v>
      </c>
    </row>
    <row r="225" s="2" customFormat="1">
      <c r="A225" s="37"/>
      <c r="B225" s="38"/>
      <c r="C225" s="37"/>
      <c r="D225" s="185" t="s">
        <v>244</v>
      </c>
      <c r="E225" s="37"/>
      <c r="F225" s="186" t="s">
        <v>4778</v>
      </c>
      <c r="G225" s="37"/>
      <c r="H225" s="37"/>
      <c r="I225" s="187"/>
      <c r="J225" s="37"/>
      <c r="K225" s="37"/>
      <c r="L225" s="38"/>
      <c r="M225" s="188"/>
      <c r="N225" s="189"/>
      <c r="O225" s="71"/>
      <c r="P225" s="71"/>
      <c r="Q225" s="71"/>
      <c r="R225" s="71"/>
      <c r="S225" s="71"/>
      <c r="T225" s="72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244</v>
      </c>
      <c r="AU225" s="18" t="s">
        <v>101</v>
      </c>
    </row>
    <row r="226" s="2" customFormat="1" ht="37.8" customHeight="1">
      <c r="A226" s="37"/>
      <c r="B226" s="171"/>
      <c r="C226" s="172" t="s">
        <v>551</v>
      </c>
      <c r="D226" s="172" t="s">
        <v>238</v>
      </c>
      <c r="E226" s="173" t="s">
        <v>4779</v>
      </c>
      <c r="F226" s="174" t="s">
        <v>4780</v>
      </c>
      <c r="G226" s="175" t="s">
        <v>358</v>
      </c>
      <c r="H226" s="176">
        <v>2</v>
      </c>
      <c r="I226" s="177"/>
      <c r="J226" s="178">
        <f>ROUND(I226*H226,2)</f>
        <v>0</v>
      </c>
      <c r="K226" s="174" t="s">
        <v>242</v>
      </c>
      <c r="L226" s="38"/>
      <c r="M226" s="179" t="s">
        <v>3</v>
      </c>
      <c r="N226" s="180" t="s">
        <v>43</v>
      </c>
      <c r="O226" s="71"/>
      <c r="P226" s="181">
        <f>O226*H226</f>
        <v>0</v>
      </c>
      <c r="Q226" s="181">
        <v>0</v>
      </c>
      <c r="R226" s="181">
        <f>Q226*H226</f>
        <v>0</v>
      </c>
      <c r="S226" s="181">
        <v>0</v>
      </c>
      <c r="T226" s="18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3" t="s">
        <v>104</v>
      </c>
      <c r="AT226" s="183" t="s">
        <v>238</v>
      </c>
      <c r="AU226" s="183" t="s">
        <v>101</v>
      </c>
      <c r="AY226" s="18" t="s">
        <v>234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8" t="s">
        <v>79</v>
      </c>
      <c r="BK226" s="184">
        <f>ROUND(I226*H226,2)</f>
        <v>0</v>
      </c>
      <c r="BL226" s="18" t="s">
        <v>104</v>
      </c>
      <c r="BM226" s="183" t="s">
        <v>4781</v>
      </c>
    </row>
    <row r="227" s="2" customFormat="1">
      <c r="A227" s="37"/>
      <c r="B227" s="38"/>
      <c r="C227" s="37"/>
      <c r="D227" s="185" t="s">
        <v>244</v>
      </c>
      <c r="E227" s="37"/>
      <c r="F227" s="186" t="s">
        <v>4782</v>
      </c>
      <c r="G227" s="37"/>
      <c r="H227" s="37"/>
      <c r="I227" s="187"/>
      <c r="J227" s="37"/>
      <c r="K227" s="37"/>
      <c r="L227" s="38"/>
      <c r="M227" s="188"/>
      <c r="N227" s="189"/>
      <c r="O227" s="71"/>
      <c r="P227" s="71"/>
      <c r="Q227" s="71"/>
      <c r="R227" s="71"/>
      <c r="S227" s="71"/>
      <c r="T227" s="72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8" t="s">
        <v>244</v>
      </c>
      <c r="AU227" s="18" t="s">
        <v>101</v>
      </c>
    </row>
    <row r="228" s="2" customFormat="1" ht="44.25" customHeight="1">
      <c r="A228" s="37"/>
      <c r="B228" s="171"/>
      <c r="C228" s="172" t="s">
        <v>556</v>
      </c>
      <c r="D228" s="172" t="s">
        <v>238</v>
      </c>
      <c r="E228" s="173" t="s">
        <v>4783</v>
      </c>
      <c r="F228" s="174" t="s">
        <v>4784</v>
      </c>
      <c r="G228" s="175" t="s">
        <v>358</v>
      </c>
      <c r="H228" s="176">
        <v>360</v>
      </c>
      <c r="I228" s="177"/>
      <c r="J228" s="178">
        <f>ROUND(I228*H228,2)</f>
        <v>0</v>
      </c>
      <c r="K228" s="174" t="s">
        <v>242</v>
      </c>
      <c r="L228" s="38"/>
      <c r="M228" s="179" t="s">
        <v>3</v>
      </c>
      <c r="N228" s="180" t="s">
        <v>43</v>
      </c>
      <c r="O228" s="71"/>
      <c r="P228" s="181">
        <f>O228*H228</f>
        <v>0</v>
      </c>
      <c r="Q228" s="181">
        <v>0</v>
      </c>
      <c r="R228" s="181">
        <f>Q228*H228</f>
        <v>0</v>
      </c>
      <c r="S228" s="181">
        <v>0</v>
      </c>
      <c r="T228" s="18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3" t="s">
        <v>104</v>
      </c>
      <c r="AT228" s="183" t="s">
        <v>238</v>
      </c>
      <c r="AU228" s="183" t="s">
        <v>101</v>
      </c>
      <c r="AY228" s="18" t="s">
        <v>234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8" t="s">
        <v>79</v>
      </c>
      <c r="BK228" s="184">
        <f>ROUND(I228*H228,2)</f>
        <v>0</v>
      </c>
      <c r="BL228" s="18" t="s">
        <v>104</v>
      </c>
      <c r="BM228" s="183" t="s">
        <v>4785</v>
      </c>
    </row>
    <row r="229" s="2" customFormat="1">
      <c r="A229" s="37"/>
      <c r="B229" s="38"/>
      <c r="C229" s="37"/>
      <c r="D229" s="185" t="s">
        <v>244</v>
      </c>
      <c r="E229" s="37"/>
      <c r="F229" s="186" t="s">
        <v>4786</v>
      </c>
      <c r="G229" s="37"/>
      <c r="H229" s="37"/>
      <c r="I229" s="187"/>
      <c r="J229" s="37"/>
      <c r="K229" s="37"/>
      <c r="L229" s="38"/>
      <c r="M229" s="188"/>
      <c r="N229" s="189"/>
      <c r="O229" s="71"/>
      <c r="P229" s="71"/>
      <c r="Q229" s="71"/>
      <c r="R229" s="71"/>
      <c r="S229" s="71"/>
      <c r="T229" s="72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8" t="s">
        <v>244</v>
      </c>
      <c r="AU229" s="18" t="s">
        <v>101</v>
      </c>
    </row>
    <row r="230" s="2" customFormat="1" ht="24.15" customHeight="1">
      <c r="A230" s="37"/>
      <c r="B230" s="171"/>
      <c r="C230" s="172" t="s">
        <v>561</v>
      </c>
      <c r="D230" s="172" t="s">
        <v>238</v>
      </c>
      <c r="E230" s="173" t="s">
        <v>4787</v>
      </c>
      <c r="F230" s="174" t="s">
        <v>4788</v>
      </c>
      <c r="G230" s="175" t="s">
        <v>358</v>
      </c>
      <c r="H230" s="176">
        <v>2</v>
      </c>
      <c r="I230" s="177"/>
      <c r="J230" s="178">
        <f>ROUND(I230*H230,2)</f>
        <v>0</v>
      </c>
      <c r="K230" s="174" t="s">
        <v>242</v>
      </c>
      <c r="L230" s="38"/>
      <c r="M230" s="179" t="s">
        <v>3</v>
      </c>
      <c r="N230" s="180" t="s">
        <v>43</v>
      </c>
      <c r="O230" s="71"/>
      <c r="P230" s="181">
        <f>O230*H230</f>
        <v>0</v>
      </c>
      <c r="Q230" s="181">
        <v>0</v>
      </c>
      <c r="R230" s="181">
        <f>Q230*H230</f>
        <v>0</v>
      </c>
      <c r="S230" s="181">
        <v>0</v>
      </c>
      <c r="T230" s="18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3" t="s">
        <v>104</v>
      </c>
      <c r="AT230" s="183" t="s">
        <v>238</v>
      </c>
      <c r="AU230" s="183" t="s">
        <v>101</v>
      </c>
      <c r="AY230" s="18" t="s">
        <v>234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8" t="s">
        <v>79</v>
      </c>
      <c r="BK230" s="184">
        <f>ROUND(I230*H230,2)</f>
        <v>0</v>
      </c>
      <c r="BL230" s="18" t="s">
        <v>104</v>
      </c>
      <c r="BM230" s="183" t="s">
        <v>4789</v>
      </c>
    </row>
    <row r="231" s="2" customFormat="1">
      <c r="A231" s="37"/>
      <c r="B231" s="38"/>
      <c r="C231" s="37"/>
      <c r="D231" s="185" t="s">
        <v>244</v>
      </c>
      <c r="E231" s="37"/>
      <c r="F231" s="186" t="s">
        <v>4790</v>
      </c>
      <c r="G231" s="37"/>
      <c r="H231" s="37"/>
      <c r="I231" s="187"/>
      <c r="J231" s="37"/>
      <c r="K231" s="37"/>
      <c r="L231" s="38"/>
      <c r="M231" s="188"/>
      <c r="N231" s="189"/>
      <c r="O231" s="71"/>
      <c r="P231" s="71"/>
      <c r="Q231" s="71"/>
      <c r="R231" s="71"/>
      <c r="S231" s="71"/>
      <c r="T231" s="72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244</v>
      </c>
      <c r="AU231" s="18" t="s">
        <v>101</v>
      </c>
    </row>
    <row r="232" s="2" customFormat="1" ht="44.25" customHeight="1">
      <c r="A232" s="37"/>
      <c r="B232" s="171"/>
      <c r="C232" s="172" t="s">
        <v>566</v>
      </c>
      <c r="D232" s="172" t="s">
        <v>238</v>
      </c>
      <c r="E232" s="173" t="s">
        <v>4791</v>
      </c>
      <c r="F232" s="174" t="s">
        <v>4792</v>
      </c>
      <c r="G232" s="175" t="s">
        <v>358</v>
      </c>
      <c r="H232" s="176">
        <v>360</v>
      </c>
      <c r="I232" s="177"/>
      <c r="J232" s="178">
        <f>ROUND(I232*H232,2)</f>
        <v>0</v>
      </c>
      <c r="K232" s="174" t="s">
        <v>242</v>
      </c>
      <c r="L232" s="38"/>
      <c r="M232" s="179" t="s">
        <v>3</v>
      </c>
      <c r="N232" s="180" t="s">
        <v>43</v>
      </c>
      <c r="O232" s="71"/>
      <c r="P232" s="181">
        <f>O232*H232</f>
        <v>0</v>
      </c>
      <c r="Q232" s="181">
        <v>0</v>
      </c>
      <c r="R232" s="181">
        <f>Q232*H232</f>
        <v>0</v>
      </c>
      <c r="S232" s="181">
        <v>0</v>
      </c>
      <c r="T232" s="18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3" t="s">
        <v>104</v>
      </c>
      <c r="AT232" s="183" t="s">
        <v>238</v>
      </c>
      <c r="AU232" s="183" t="s">
        <v>101</v>
      </c>
      <c r="AY232" s="18" t="s">
        <v>234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8" t="s">
        <v>79</v>
      </c>
      <c r="BK232" s="184">
        <f>ROUND(I232*H232,2)</f>
        <v>0</v>
      </c>
      <c r="BL232" s="18" t="s">
        <v>104</v>
      </c>
      <c r="BM232" s="183" t="s">
        <v>4793</v>
      </c>
    </row>
    <row r="233" s="2" customFormat="1">
      <c r="A233" s="37"/>
      <c r="B233" s="38"/>
      <c r="C233" s="37"/>
      <c r="D233" s="185" t="s">
        <v>244</v>
      </c>
      <c r="E233" s="37"/>
      <c r="F233" s="186" t="s">
        <v>4794</v>
      </c>
      <c r="G233" s="37"/>
      <c r="H233" s="37"/>
      <c r="I233" s="187"/>
      <c r="J233" s="37"/>
      <c r="K233" s="37"/>
      <c r="L233" s="38"/>
      <c r="M233" s="188"/>
      <c r="N233" s="189"/>
      <c r="O233" s="71"/>
      <c r="P233" s="71"/>
      <c r="Q233" s="71"/>
      <c r="R233" s="71"/>
      <c r="S233" s="71"/>
      <c r="T233" s="72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8" t="s">
        <v>244</v>
      </c>
      <c r="AU233" s="18" t="s">
        <v>101</v>
      </c>
    </row>
    <row r="234" s="2" customFormat="1" ht="24.15" customHeight="1">
      <c r="A234" s="37"/>
      <c r="B234" s="171"/>
      <c r="C234" s="172" t="s">
        <v>570</v>
      </c>
      <c r="D234" s="172" t="s">
        <v>238</v>
      </c>
      <c r="E234" s="173" t="s">
        <v>4795</v>
      </c>
      <c r="F234" s="174" t="s">
        <v>4796</v>
      </c>
      <c r="G234" s="175" t="s">
        <v>358</v>
      </c>
      <c r="H234" s="176">
        <v>2</v>
      </c>
      <c r="I234" s="177"/>
      <c r="J234" s="178">
        <f>ROUND(I234*H234,2)</f>
        <v>0</v>
      </c>
      <c r="K234" s="174" t="s">
        <v>242</v>
      </c>
      <c r="L234" s="38"/>
      <c r="M234" s="179" t="s">
        <v>3</v>
      </c>
      <c r="N234" s="180" t="s">
        <v>43</v>
      </c>
      <c r="O234" s="71"/>
      <c r="P234" s="181">
        <f>O234*H234</f>
        <v>0</v>
      </c>
      <c r="Q234" s="181">
        <v>0.00069999999999999999</v>
      </c>
      <c r="R234" s="181">
        <f>Q234*H234</f>
        <v>0.0014</v>
      </c>
      <c r="S234" s="181">
        <v>0</v>
      </c>
      <c r="T234" s="18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3" t="s">
        <v>104</v>
      </c>
      <c r="AT234" s="183" t="s">
        <v>238</v>
      </c>
      <c r="AU234" s="183" t="s">
        <v>101</v>
      </c>
      <c r="AY234" s="18" t="s">
        <v>234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8" t="s">
        <v>79</v>
      </c>
      <c r="BK234" s="184">
        <f>ROUND(I234*H234,2)</f>
        <v>0</v>
      </c>
      <c r="BL234" s="18" t="s">
        <v>104</v>
      </c>
      <c r="BM234" s="183" t="s">
        <v>4797</v>
      </c>
    </row>
    <row r="235" s="2" customFormat="1">
      <c r="A235" s="37"/>
      <c r="B235" s="38"/>
      <c r="C235" s="37"/>
      <c r="D235" s="185" t="s">
        <v>244</v>
      </c>
      <c r="E235" s="37"/>
      <c r="F235" s="186" t="s">
        <v>4798</v>
      </c>
      <c r="G235" s="37"/>
      <c r="H235" s="37"/>
      <c r="I235" s="187"/>
      <c r="J235" s="37"/>
      <c r="K235" s="37"/>
      <c r="L235" s="38"/>
      <c r="M235" s="188"/>
      <c r="N235" s="189"/>
      <c r="O235" s="71"/>
      <c r="P235" s="71"/>
      <c r="Q235" s="71"/>
      <c r="R235" s="71"/>
      <c r="S235" s="71"/>
      <c r="T235" s="72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8" t="s">
        <v>244</v>
      </c>
      <c r="AU235" s="18" t="s">
        <v>101</v>
      </c>
    </row>
    <row r="236" s="2" customFormat="1" ht="24.15" customHeight="1">
      <c r="A236" s="37"/>
      <c r="B236" s="171"/>
      <c r="C236" s="192" t="s">
        <v>576</v>
      </c>
      <c r="D236" s="192" t="s">
        <v>310</v>
      </c>
      <c r="E236" s="193" t="s">
        <v>4799</v>
      </c>
      <c r="F236" s="194" t="s">
        <v>4800</v>
      </c>
      <c r="G236" s="195" t="s">
        <v>358</v>
      </c>
      <c r="H236" s="196">
        <v>1</v>
      </c>
      <c r="I236" s="197"/>
      <c r="J236" s="198">
        <f>ROUND(I236*H236,2)</f>
        <v>0</v>
      </c>
      <c r="K236" s="194" t="s">
        <v>242</v>
      </c>
      <c r="L236" s="199"/>
      <c r="M236" s="200" t="s">
        <v>3</v>
      </c>
      <c r="N236" s="201" t="s">
        <v>43</v>
      </c>
      <c r="O236" s="71"/>
      <c r="P236" s="181">
        <f>O236*H236</f>
        <v>0</v>
      </c>
      <c r="Q236" s="181">
        <v>0.0035000000000000001</v>
      </c>
      <c r="R236" s="181">
        <f>Q236*H236</f>
        <v>0.0035000000000000001</v>
      </c>
      <c r="S236" s="181">
        <v>0</v>
      </c>
      <c r="T236" s="18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3" t="s">
        <v>278</v>
      </c>
      <c r="AT236" s="183" t="s">
        <v>310</v>
      </c>
      <c r="AU236" s="183" t="s">
        <v>101</v>
      </c>
      <c r="AY236" s="18" t="s">
        <v>234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8" t="s">
        <v>79</v>
      </c>
      <c r="BK236" s="184">
        <f>ROUND(I236*H236,2)</f>
        <v>0</v>
      </c>
      <c r="BL236" s="18" t="s">
        <v>104</v>
      </c>
      <c r="BM236" s="183" t="s">
        <v>4801</v>
      </c>
    </row>
    <row r="237" s="2" customFormat="1" ht="16.5" customHeight="1">
      <c r="A237" s="37"/>
      <c r="B237" s="171"/>
      <c r="C237" s="192" t="s">
        <v>581</v>
      </c>
      <c r="D237" s="192" t="s">
        <v>310</v>
      </c>
      <c r="E237" s="193" t="s">
        <v>4802</v>
      </c>
      <c r="F237" s="194" t="s">
        <v>4803</v>
      </c>
      <c r="G237" s="195" t="s">
        <v>358</v>
      </c>
      <c r="H237" s="196">
        <v>1</v>
      </c>
      <c r="I237" s="197"/>
      <c r="J237" s="198">
        <f>ROUND(I237*H237,2)</f>
        <v>0</v>
      </c>
      <c r="K237" s="194" t="s">
        <v>242</v>
      </c>
      <c r="L237" s="199"/>
      <c r="M237" s="200" t="s">
        <v>3</v>
      </c>
      <c r="N237" s="201" t="s">
        <v>43</v>
      </c>
      <c r="O237" s="71"/>
      <c r="P237" s="181">
        <f>O237*H237</f>
        <v>0</v>
      </c>
      <c r="Q237" s="181">
        <v>0.0040000000000000001</v>
      </c>
      <c r="R237" s="181">
        <f>Q237*H237</f>
        <v>0.0040000000000000001</v>
      </c>
      <c r="S237" s="181">
        <v>0</v>
      </c>
      <c r="T237" s="18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3" t="s">
        <v>278</v>
      </c>
      <c r="AT237" s="183" t="s">
        <v>310</v>
      </c>
      <c r="AU237" s="183" t="s">
        <v>101</v>
      </c>
      <c r="AY237" s="18" t="s">
        <v>234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8" t="s">
        <v>79</v>
      </c>
      <c r="BK237" s="184">
        <f>ROUND(I237*H237,2)</f>
        <v>0</v>
      </c>
      <c r="BL237" s="18" t="s">
        <v>104</v>
      </c>
      <c r="BM237" s="183" t="s">
        <v>4804</v>
      </c>
    </row>
    <row r="238" s="2" customFormat="1" ht="24.15" customHeight="1">
      <c r="A238" s="37"/>
      <c r="B238" s="171"/>
      <c r="C238" s="172" t="s">
        <v>586</v>
      </c>
      <c r="D238" s="172" t="s">
        <v>238</v>
      </c>
      <c r="E238" s="173" t="s">
        <v>4805</v>
      </c>
      <c r="F238" s="174" t="s">
        <v>4806</v>
      </c>
      <c r="G238" s="175" t="s">
        <v>358</v>
      </c>
      <c r="H238" s="176">
        <v>2</v>
      </c>
      <c r="I238" s="177"/>
      <c r="J238" s="178">
        <f>ROUND(I238*H238,2)</f>
        <v>0</v>
      </c>
      <c r="K238" s="174" t="s">
        <v>242</v>
      </c>
      <c r="L238" s="38"/>
      <c r="M238" s="179" t="s">
        <v>3</v>
      </c>
      <c r="N238" s="180" t="s">
        <v>43</v>
      </c>
      <c r="O238" s="71"/>
      <c r="P238" s="181">
        <f>O238*H238</f>
        <v>0</v>
      </c>
      <c r="Q238" s="181">
        <v>0.109405</v>
      </c>
      <c r="R238" s="181">
        <f>Q238*H238</f>
        <v>0.21881</v>
      </c>
      <c r="S238" s="181">
        <v>0</v>
      </c>
      <c r="T238" s="18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3" t="s">
        <v>104</v>
      </c>
      <c r="AT238" s="183" t="s">
        <v>238</v>
      </c>
      <c r="AU238" s="183" t="s">
        <v>101</v>
      </c>
      <c r="AY238" s="18" t="s">
        <v>234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8" t="s">
        <v>79</v>
      </c>
      <c r="BK238" s="184">
        <f>ROUND(I238*H238,2)</f>
        <v>0</v>
      </c>
      <c r="BL238" s="18" t="s">
        <v>104</v>
      </c>
      <c r="BM238" s="183" t="s">
        <v>4807</v>
      </c>
    </row>
    <row r="239" s="2" customFormat="1">
      <c r="A239" s="37"/>
      <c r="B239" s="38"/>
      <c r="C239" s="37"/>
      <c r="D239" s="185" t="s">
        <v>244</v>
      </c>
      <c r="E239" s="37"/>
      <c r="F239" s="186" t="s">
        <v>4808</v>
      </c>
      <c r="G239" s="37"/>
      <c r="H239" s="37"/>
      <c r="I239" s="187"/>
      <c r="J239" s="37"/>
      <c r="K239" s="37"/>
      <c r="L239" s="38"/>
      <c r="M239" s="188"/>
      <c r="N239" s="189"/>
      <c r="O239" s="71"/>
      <c r="P239" s="71"/>
      <c r="Q239" s="71"/>
      <c r="R239" s="71"/>
      <c r="S239" s="71"/>
      <c r="T239" s="72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8" t="s">
        <v>244</v>
      </c>
      <c r="AU239" s="18" t="s">
        <v>101</v>
      </c>
    </row>
    <row r="240" s="2" customFormat="1" ht="21.75" customHeight="1">
      <c r="A240" s="37"/>
      <c r="B240" s="171"/>
      <c r="C240" s="192" t="s">
        <v>591</v>
      </c>
      <c r="D240" s="192" t="s">
        <v>310</v>
      </c>
      <c r="E240" s="193" t="s">
        <v>4809</v>
      </c>
      <c r="F240" s="194" t="s">
        <v>4810</v>
      </c>
      <c r="G240" s="195" t="s">
        <v>358</v>
      </c>
      <c r="H240" s="196">
        <v>2</v>
      </c>
      <c r="I240" s="197"/>
      <c r="J240" s="198">
        <f>ROUND(I240*H240,2)</f>
        <v>0</v>
      </c>
      <c r="K240" s="194" t="s">
        <v>242</v>
      </c>
      <c r="L240" s="199"/>
      <c r="M240" s="200" t="s">
        <v>3</v>
      </c>
      <c r="N240" s="201" t="s">
        <v>43</v>
      </c>
      <c r="O240" s="71"/>
      <c r="P240" s="181">
        <f>O240*H240</f>
        <v>0</v>
      </c>
      <c r="Q240" s="181">
        <v>0.0061000000000000004</v>
      </c>
      <c r="R240" s="181">
        <f>Q240*H240</f>
        <v>0.012200000000000001</v>
      </c>
      <c r="S240" s="181">
        <v>0</v>
      </c>
      <c r="T240" s="18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3" t="s">
        <v>278</v>
      </c>
      <c r="AT240" s="183" t="s">
        <v>310</v>
      </c>
      <c r="AU240" s="183" t="s">
        <v>101</v>
      </c>
      <c r="AY240" s="18" t="s">
        <v>234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8" t="s">
        <v>79</v>
      </c>
      <c r="BK240" s="184">
        <f>ROUND(I240*H240,2)</f>
        <v>0</v>
      </c>
      <c r="BL240" s="18" t="s">
        <v>104</v>
      </c>
      <c r="BM240" s="183" t="s">
        <v>4811</v>
      </c>
    </row>
    <row r="241" s="2" customFormat="1" ht="24.15" customHeight="1">
      <c r="A241" s="37"/>
      <c r="B241" s="171"/>
      <c r="C241" s="172" t="s">
        <v>596</v>
      </c>
      <c r="D241" s="172" t="s">
        <v>238</v>
      </c>
      <c r="E241" s="173" t="s">
        <v>4812</v>
      </c>
      <c r="F241" s="174" t="s">
        <v>4813</v>
      </c>
      <c r="G241" s="175" t="s">
        <v>416</v>
      </c>
      <c r="H241" s="176">
        <v>5.5199999999999996</v>
      </c>
      <c r="I241" s="177"/>
      <c r="J241" s="178">
        <f>ROUND(I241*H241,2)</f>
        <v>0</v>
      </c>
      <c r="K241" s="174" t="s">
        <v>242</v>
      </c>
      <c r="L241" s="38"/>
      <c r="M241" s="179" t="s">
        <v>3</v>
      </c>
      <c r="N241" s="180" t="s">
        <v>43</v>
      </c>
      <c r="O241" s="71"/>
      <c r="P241" s="181">
        <f>O241*H241</f>
        <v>0</v>
      </c>
      <c r="Q241" s="181">
        <v>0.00010000000000000001</v>
      </c>
      <c r="R241" s="181">
        <f>Q241*H241</f>
        <v>0.00055199999999999997</v>
      </c>
      <c r="S241" s="181">
        <v>0</v>
      </c>
      <c r="T241" s="18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3" t="s">
        <v>104</v>
      </c>
      <c r="AT241" s="183" t="s">
        <v>238</v>
      </c>
      <c r="AU241" s="183" t="s">
        <v>101</v>
      </c>
      <c r="AY241" s="18" t="s">
        <v>234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79</v>
      </c>
      <c r="BK241" s="184">
        <f>ROUND(I241*H241,2)</f>
        <v>0</v>
      </c>
      <c r="BL241" s="18" t="s">
        <v>104</v>
      </c>
      <c r="BM241" s="183" t="s">
        <v>4814</v>
      </c>
    </row>
    <row r="242" s="2" customFormat="1">
      <c r="A242" s="37"/>
      <c r="B242" s="38"/>
      <c r="C242" s="37"/>
      <c r="D242" s="185" t="s">
        <v>244</v>
      </c>
      <c r="E242" s="37"/>
      <c r="F242" s="186" t="s">
        <v>4815</v>
      </c>
      <c r="G242" s="37"/>
      <c r="H242" s="37"/>
      <c r="I242" s="187"/>
      <c r="J242" s="37"/>
      <c r="K242" s="37"/>
      <c r="L242" s="38"/>
      <c r="M242" s="188"/>
      <c r="N242" s="189"/>
      <c r="O242" s="71"/>
      <c r="P242" s="71"/>
      <c r="Q242" s="71"/>
      <c r="R242" s="71"/>
      <c r="S242" s="71"/>
      <c r="T242" s="72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8" t="s">
        <v>244</v>
      </c>
      <c r="AU242" s="18" t="s">
        <v>101</v>
      </c>
    </row>
    <row r="243" s="2" customFormat="1" ht="33" customHeight="1">
      <c r="A243" s="37"/>
      <c r="B243" s="171"/>
      <c r="C243" s="172" t="s">
        <v>601</v>
      </c>
      <c r="D243" s="172" t="s">
        <v>238</v>
      </c>
      <c r="E243" s="173" t="s">
        <v>4816</v>
      </c>
      <c r="F243" s="174" t="s">
        <v>4817</v>
      </c>
      <c r="G243" s="175" t="s">
        <v>241</v>
      </c>
      <c r="H243" s="176">
        <v>1</v>
      </c>
      <c r="I243" s="177"/>
      <c r="J243" s="178">
        <f>ROUND(I243*H243,2)</f>
        <v>0</v>
      </c>
      <c r="K243" s="174" t="s">
        <v>242</v>
      </c>
      <c r="L243" s="38"/>
      <c r="M243" s="179" t="s">
        <v>3</v>
      </c>
      <c r="N243" s="180" t="s">
        <v>43</v>
      </c>
      <c r="O243" s="71"/>
      <c r="P243" s="181">
        <f>O243*H243</f>
        <v>0</v>
      </c>
      <c r="Q243" s="181">
        <v>0.0011999999999999999</v>
      </c>
      <c r="R243" s="181">
        <f>Q243*H243</f>
        <v>0.0011999999999999999</v>
      </c>
      <c r="S243" s="181">
        <v>0</v>
      </c>
      <c r="T243" s="18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3" t="s">
        <v>104</v>
      </c>
      <c r="AT243" s="183" t="s">
        <v>238</v>
      </c>
      <c r="AU243" s="183" t="s">
        <v>101</v>
      </c>
      <c r="AY243" s="18" t="s">
        <v>234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8" t="s">
        <v>79</v>
      </c>
      <c r="BK243" s="184">
        <f>ROUND(I243*H243,2)</f>
        <v>0</v>
      </c>
      <c r="BL243" s="18" t="s">
        <v>104</v>
      </c>
      <c r="BM243" s="183" t="s">
        <v>4818</v>
      </c>
    </row>
    <row r="244" s="2" customFormat="1">
      <c r="A244" s="37"/>
      <c r="B244" s="38"/>
      <c r="C244" s="37"/>
      <c r="D244" s="185" t="s">
        <v>244</v>
      </c>
      <c r="E244" s="37"/>
      <c r="F244" s="186" t="s">
        <v>4819</v>
      </c>
      <c r="G244" s="37"/>
      <c r="H244" s="37"/>
      <c r="I244" s="187"/>
      <c r="J244" s="37"/>
      <c r="K244" s="37"/>
      <c r="L244" s="38"/>
      <c r="M244" s="188"/>
      <c r="N244" s="189"/>
      <c r="O244" s="71"/>
      <c r="P244" s="71"/>
      <c r="Q244" s="71"/>
      <c r="R244" s="71"/>
      <c r="S244" s="71"/>
      <c r="T244" s="72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8" t="s">
        <v>244</v>
      </c>
      <c r="AU244" s="18" t="s">
        <v>101</v>
      </c>
    </row>
    <row r="245" s="12" customFormat="1" ht="20.88" customHeight="1">
      <c r="A245" s="12"/>
      <c r="B245" s="158"/>
      <c r="C245" s="12"/>
      <c r="D245" s="159" t="s">
        <v>71</v>
      </c>
      <c r="E245" s="169" t="s">
        <v>119</v>
      </c>
      <c r="F245" s="169" t="s">
        <v>4820</v>
      </c>
      <c r="G245" s="12"/>
      <c r="H245" s="12"/>
      <c r="I245" s="161"/>
      <c r="J245" s="170">
        <f>BK245</f>
        <v>0</v>
      </c>
      <c r="K245" s="12"/>
      <c r="L245" s="158"/>
      <c r="M245" s="163"/>
      <c r="N245" s="164"/>
      <c r="O245" s="164"/>
      <c r="P245" s="165">
        <f>SUM(P246:P252)</f>
        <v>0</v>
      </c>
      <c r="Q245" s="164"/>
      <c r="R245" s="165">
        <f>SUM(R246:R252)</f>
        <v>43.230909000000004</v>
      </c>
      <c r="S245" s="164"/>
      <c r="T245" s="166">
        <f>SUM(T246:T252)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59" t="s">
        <v>79</v>
      </c>
      <c r="AT245" s="167" t="s">
        <v>71</v>
      </c>
      <c r="AU245" s="167" t="s">
        <v>76</v>
      </c>
      <c r="AY245" s="159" t="s">
        <v>234</v>
      </c>
      <c r="BK245" s="168">
        <f>SUM(BK246:BK252)</f>
        <v>0</v>
      </c>
    </row>
    <row r="246" s="2" customFormat="1" ht="24.15" customHeight="1">
      <c r="A246" s="37"/>
      <c r="B246" s="171"/>
      <c r="C246" s="172" t="s">
        <v>606</v>
      </c>
      <c r="D246" s="172" t="s">
        <v>238</v>
      </c>
      <c r="E246" s="173" t="s">
        <v>4821</v>
      </c>
      <c r="F246" s="174" t="s">
        <v>4766</v>
      </c>
      <c r="G246" s="175" t="s">
        <v>248</v>
      </c>
      <c r="H246" s="176">
        <v>7.3499999999999996</v>
      </c>
      <c r="I246" s="177"/>
      <c r="J246" s="178">
        <f>ROUND(I246*H246,2)</f>
        <v>0</v>
      </c>
      <c r="K246" s="174" t="s">
        <v>242</v>
      </c>
      <c r="L246" s="38"/>
      <c r="M246" s="179" t="s">
        <v>3</v>
      </c>
      <c r="N246" s="180" t="s">
        <v>43</v>
      </c>
      <c r="O246" s="71"/>
      <c r="P246" s="181">
        <f>O246*H246</f>
        <v>0</v>
      </c>
      <c r="Q246" s="181">
        <v>2.2563399999999998</v>
      </c>
      <c r="R246" s="181">
        <f>Q246*H246</f>
        <v>16.584098999999998</v>
      </c>
      <c r="S246" s="181">
        <v>0</v>
      </c>
      <c r="T246" s="18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3" t="s">
        <v>104</v>
      </c>
      <c r="AT246" s="183" t="s">
        <v>238</v>
      </c>
      <c r="AU246" s="183" t="s">
        <v>101</v>
      </c>
      <c r="AY246" s="18" t="s">
        <v>234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8" t="s">
        <v>79</v>
      </c>
      <c r="BK246" s="184">
        <f>ROUND(I246*H246,2)</f>
        <v>0</v>
      </c>
      <c r="BL246" s="18" t="s">
        <v>104</v>
      </c>
      <c r="BM246" s="183" t="s">
        <v>4822</v>
      </c>
    </row>
    <row r="247" s="2" customFormat="1">
      <c r="A247" s="37"/>
      <c r="B247" s="38"/>
      <c r="C247" s="37"/>
      <c r="D247" s="185" t="s">
        <v>244</v>
      </c>
      <c r="E247" s="37"/>
      <c r="F247" s="186" t="s">
        <v>4823</v>
      </c>
      <c r="G247" s="37"/>
      <c r="H247" s="37"/>
      <c r="I247" s="187"/>
      <c r="J247" s="37"/>
      <c r="K247" s="37"/>
      <c r="L247" s="38"/>
      <c r="M247" s="188"/>
      <c r="N247" s="189"/>
      <c r="O247" s="71"/>
      <c r="P247" s="71"/>
      <c r="Q247" s="71"/>
      <c r="R247" s="71"/>
      <c r="S247" s="71"/>
      <c r="T247" s="72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8" t="s">
        <v>244</v>
      </c>
      <c r="AU247" s="18" t="s">
        <v>101</v>
      </c>
    </row>
    <row r="248" s="2" customFormat="1" ht="24.15" customHeight="1">
      <c r="A248" s="37"/>
      <c r="B248" s="171"/>
      <c r="C248" s="172" t="s">
        <v>611</v>
      </c>
      <c r="D248" s="172" t="s">
        <v>238</v>
      </c>
      <c r="E248" s="173" t="s">
        <v>4824</v>
      </c>
      <c r="F248" s="174" t="s">
        <v>4825</v>
      </c>
      <c r="G248" s="175" t="s">
        <v>416</v>
      </c>
      <c r="H248" s="176">
        <v>49</v>
      </c>
      <c r="I248" s="177"/>
      <c r="J248" s="178">
        <f>ROUND(I248*H248,2)</f>
        <v>0</v>
      </c>
      <c r="K248" s="174" t="s">
        <v>242</v>
      </c>
      <c r="L248" s="38"/>
      <c r="M248" s="179" t="s">
        <v>3</v>
      </c>
      <c r="N248" s="180" t="s">
        <v>43</v>
      </c>
      <c r="O248" s="71"/>
      <c r="P248" s="181">
        <f>O248*H248</f>
        <v>0</v>
      </c>
      <c r="Q248" s="181">
        <v>0.43819000000000002</v>
      </c>
      <c r="R248" s="181">
        <f>Q248*H248</f>
        <v>21.471310000000003</v>
      </c>
      <c r="S248" s="181">
        <v>0</v>
      </c>
      <c r="T248" s="18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3" t="s">
        <v>104</v>
      </c>
      <c r="AT248" s="183" t="s">
        <v>238</v>
      </c>
      <c r="AU248" s="183" t="s">
        <v>101</v>
      </c>
      <c r="AY248" s="18" t="s">
        <v>234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8" t="s">
        <v>79</v>
      </c>
      <c r="BK248" s="184">
        <f>ROUND(I248*H248,2)</f>
        <v>0</v>
      </c>
      <c r="BL248" s="18" t="s">
        <v>104</v>
      </c>
      <c r="BM248" s="183" t="s">
        <v>4826</v>
      </c>
    </row>
    <row r="249" s="2" customFormat="1">
      <c r="A249" s="37"/>
      <c r="B249" s="38"/>
      <c r="C249" s="37"/>
      <c r="D249" s="185" t="s">
        <v>244</v>
      </c>
      <c r="E249" s="37"/>
      <c r="F249" s="186" t="s">
        <v>4827</v>
      </c>
      <c r="G249" s="37"/>
      <c r="H249" s="37"/>
      <c r="I249" s="187"/>
      <c r="J249" s="37"/>
      <c r="K249" s="37"/>
      <c r="L249" s="38"/>
      <c r="M249" s="188"/>
      <c r="N249" s="189"/>
      <c r="O249" s="71"/>
      <c r="P249" s="71"/>
      <c r="Q249" s="71"/>
      <c r="R249" s="71"/>
      <c r="S249" s="71"/>
      <c r="T249" s="72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8" t="s">
        <v>244</v>
      </c>
      <c r="AU249" s="18" t="s">
        <v>101</v>
      </c>
    </row>
    <row r="250" s="2" customFormat="1" ht="24.15" customHeight="1">
      <c r="A250" s="37"/>
      <c r="B250" s="171"/>
      <c r="C250" s="192" t="s">
        <v>616</v>
      </c>
      <c r="D250" s="192" t="s">
        <v>310</v>
      </c>
      <c r="E250" s="193" t="s">
        <v>4828</v>
      </c>
      <c r="F250" s="194" t="s">
        <v>4829</v>
      </c>
      <c r="G250" s="195" t="s">
        <v>416</v>
      </c>
      <c r="H250" s="196">
        <v>49</v>
      </c>
      <c r="I250" s="197"/>
      <c r="J250" s="198">
        <f>ROUND(I250*H250,2)</f>
        <v>0</v>
      </c>
      <c r="K250" s="194" t="s">
        <v>242</v>
      </c>
      <c r="L250" s="199"/>
      <c r="M250" s="200" t="s">
        <v>3</v>
      </c>
      <c r="N250" s="201" t="s">
        <v>43</v>
      </c>
      <c r="O250" s="71"/>
      <c r="P250" s="181">
        <f>O250*H250</f>
        <v>0</v>
      </c>
      <c r="Q250" s="181">
        <v>0.069500000000000006</v>
      </c>
      <c r="R250" s="181">
        <f>Q250*H250</f>
        <v>3.4055000000000004</v>
      </c>
      <c r="S250" s="181">
        <v>0</v>
      </c>
      <c r="T250" s="182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3" t="s">
        <v>278</v>
      </c>
      <c r="AT250" s="183" t="s">
        <v>310</v>
      </c>
      <c r="AU250" s="183" t="s">
        <v>101</v>
      </c>
      <c r="AY250" s="18" t="s">
        <v>234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8" t="s">
        <v>79</v>
      </c>
      <c r="BK250" s="184">
        <f>ROUND(I250*H250,2)</f>
        <v>0</v>
      </c>
      <c r="BL250" s="18" t="s">
        <v>104</v>
      </c>
      <c r="BM250" s="183" t="s">
        <v>4830</v>
      </c>
    </row>
    <row r="251" s="2" customFormat="1" ht="16.5" customHeight="1">
      <c r="A251" s="37"/>
      <c r="B251" s="171"/>
      <c r="C251" s="192" t="s">
        <v>621</v>
      </c>
      <c r="D251" s="192" t="s">
        <v>310</v>
      </c>
      <c r="E251" s="193" t="s">
        <v>4831</v>
      </c>
      <c r="F251" s="194" t="s">
        <v>4832</v>
      </c>
      <c r="G251" s="195" t="s">
        <v>416</v>
      </c>
      <c r="H251" s="196">
        <v>49</v>
      </c>
      <c r="I251" s="197"/>
      <c r="J251" s="198">
        <f>ROUND(I251*H251,2)</f>
        <v>0</v>
      </c>
      <c r="K251" s="194" t="s">
        <v>242</v>
      </c>
      <c r="L251" s="199"/>
      <c r="M251" s="200" t="s">
        <v>3</v>
      </c>
      <c r="N251" s="201" t="s">
        <v>43</v>
      </c>
      <c r="O251" s="71"/>
      <c r="P251" s="181">
        <f>O251*H251</f>
        <v>0</v>
      </c>
      <c r="Q251" s="181">
        <v>0.033599999999999998</v>
      </c>
      <c r="R251" s="181">
        <f>Q251*H251</f>
        <v>1.6463999999999999</v>
      </c>
      <c r="S251" s="181">
        <v>0</v>
      </c>
      <c r="T251" s="18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3" t="s">
        <v>278</v>
      </c>
      <c r="AT251" s="183" t="s">
        <v>310</v>
      </c>
      <c r="AU251" s="183" t="s">
        <v>101</v>
      </c>
      <c r="AY251" s="18" t="s">
        <v>234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8" t="s">
        <v>79</v>
      </c>
      <c r="BK251" s="184">
        <f>ROUND(I251*H251,2)</f>
        <v>0</v>
      </c>
      <c r="BL251" s="18" t="s">
        <v>104</v>
      </c>
      <c r="BM251" s="183" t="s">
        <v>4833</v>
      </c>
    </row>
    <row r="252" s="2" customFormat="1" ht="24.15" customHeight="1">
      <c r="A252" s="37"/>
      <c r="B252" s="171"/>
      <c r="C252" s="192" t="s">
        <v>626</v>
      </c>
      <c r="D252" s="192" t="s">
        <v>310</v>
      </c>
      <c r="E252" s="193" t="s">
        <v>4834</v>
      </c>
      <c r="F252" s="194" t="s">
        <v>4835</v>
      </c>
      <c r="G252" s="195" t="s">
        <v>358</v>
      </c>
      <c r="H252" s="196">
        <v>12</v>
      </c>
      <c r="I252" s="197"/>
      <c r="J252" s="198">
        <f>ROUND(I252*H252,2)</f>
        <v>0</v>
      </c>
      <c r="K252" s="194" t="s">
        <v>242</v>
      </c>
      <c r="L252" s="199"/>
      <c r="M252" s="200" t="s">
        <v>3</v>
      </c>
      <c r="N252" s="201" t="s">
        <v>43</v>
      </c>
      <c r="O252" s="71"/>
      <c r="P252" s="181">
        <f>O252*H252</f>
        <v>0</v>
      </c>
      <c r="Q252" s="181">
        <v>0.0103</v>
      </c>
      <c r="R252" s="181">
        <f>Q252*H252</f>
        <v>0.1236</v>
      </c>
      <c r="S252" s="181">
        <v>0</v>
      </c>
      <c r="T252" s="18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3" t="s">
        <v>278</v>
      </c>
      <c r="AT252" s="183" t="s">
        <v>310</v>
      </c>
      <c r="AU252" s="183" t="s">
        <v>101</v>
      </c>
      <c r="AY252" s="18" t="s">
        <v>234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8" t="s">
        <v>79</v>
      </c>
      <c r="BK252" s="184">
        <f>ROUND(I252*H252,2)</f>
        <v>0</v>
      </c>
      <c r="BL252" s="18" t="s">
        <v>104</v>
      </c>
      <c r="BM252" s="183" t="s">
        <v>4836</v>
      </c>
    </row>
    <row r="253" s="12" customFormat="1" ht="22.8" customHeight="1">
      <c r="A253" s="12"/>
      <c r="B253" s="158"/>
      <c r="C253" s="12"/>
      <c r="D253" s="159" t="s">
        <v>71</v>
      </c>
      <c r="E253" s="169" t="s">
        <v>705</v>
      </c>
      <c r="F253" s="169" t="s">
        <v>4837</v>
      </c>
      <c r="G253" s="12"/>
      <c r="H253" s="12"/>
      <c r="I253" s="161"/>
      <c r="J253" s="170">
        <f>BK253</f>
        <v>0</v>
      </c>
      <c r="K253" s="12"/>
      <c r="L253" s="158"/>
      <c r="M253" s="163"/>
      <c r="N253" s="164"/>
      <c r="O253" s="164"/>
      <c r="P253" s="165">
        <f>SUM(P254:P268)</f>
        <v>0</v>
      </c>
      <c r="Q253" s="164"/>
      <c r="R253" s="165">
        <f>SUM(R254:R268)</f>
        <v>0.0043676250000000008</v>
      </c>
      <c r="S253" s="164"/>
      <c r="T253" s="166">
        <f>SUM(T254:T268)</f>
        <v>751.87999999999988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9" t="s">
        <v>79</v>
      </c>
      <c r="AT253" s="167" t="s">
        <v>71</v>
      </c>
      <c r="AU253" s="167" t="s">
        <v>79</v>
      </c>
      <c r="AY253" s="159" t="s">
        <v>234</v>
      </c>
      <c r="BK253" s="168">
        <f>SUM(BK254:BK268)</f>
        <v>0</v>
      </c>
    </row>
    <row r="254" s="2" customFormat="1" ht="49.05" customHeight="1">
      <c r="A254" s="37"/>
      <c r="B254" s="171"/>
      <c r="C254" s="172" t="s">
        <v>631</v>
      </c>
      <c r="D254" s="172" t="s">
        <v>238</v>
      </c>
      <c r="E254" s="173" t="s">
        <v>4838</v>
      </c>
      <c r="F254" s="174" t="s">
        <v>4839</v>
      </c>
      <c r="G254" s="175" t="s">
        <v>241</v>
      </c>
      <c r="H254" s="176">
        <v>45</v>
      </c>
      <c r="I254" s="177"/>
      <c r="J254" s="178">
        <f>ROUND(I254*H254,2)</f>
        <v>0</v>
      </c>
      <c r="K254" s="174" t="s">
        <v>2349</v>
      </c>
      <c r="L254" s="38"/>
      <c r="M254" s="179" t="s">
        <v>3</v>
      </c>
      <c r="N254" s="180" t="s">
        <v>43</v>
      </c>
      <c r="O254" s="71"/>
      <c r="P254" s="181">
        <f>O254*H254</f>
        <v>0</v>
      </c>
      <c r="Q254" s="181">
        <v>9.0000000000000006E-05</v>
      </c>
      <c r="R254" s="181">
        <f>Q254*H254</f>
        <v>0.0040500000000000006</v>
      </c>
      <c r="S254" s="181">
        <v>0.23000000000000001</v>
      </c>
      <c r="T254" s="182">
        <f>S254*H254</f>
        <v>10.35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3" t="s">
        <v>104</v>
      </c>
      <c r="AT254" s="183" t="s">
        <v>238</v>
      </c>
      <c r="AU254" s="183" t="s">
        <v>76</v>
      </c>
      <c r="AY254" s="18" t="s">
        <v>234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8" t="s">
        <v>79</v>
      </c>
      <c r="BK254" s="184">
        <f>ROUND(I254*H254,2)</f>
        <v>0</v>
      </c>
      <c r="BL254" s="18" t="s">
        <v>104</v>
      </c>
      <c r="BM254" s="183" t="s">
        <v>4840</v>
      </c>
    </row>
    <row r="255" s="2" customFormat="1">
      <c r="A255" s="37"/>
      <c r="B255" s="38"/>
      <c r="C255" s="37"/>
      <c r="D255" s="185" t="s">
        <v>244</v>
      </c>
      <c r="E255" s="37"/>
      <c r="F255" s="186" t="s">
        <v>4841</v>
      </c>
      <c r="G255" s="37"/>
      <c r="H255" s="37"/>
      <c r="I255" s="187"/>
      <c r="J255" s="37"/>
      <c r="K255" s="37"/>
      <c r="L255" s="38"/>
      <c r="M255" s="188"/>
      <c r="N255" s="189"/>
      <c r="O255" s="71"/>
      <c r="P255" s="71"/>
      <c r="Q255" s="71"/>
      <c r="R255" s="71"/>
      <c r="S255" s="71"/>
      <c r="T255" s="72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8" t="s">
        <v>244</v>
      </c>
      <c r="AU255" s="18" t="s">
        <v>76</v>
      </c>
    </row>
    <row r="256" s="2" customFormat="1" ht="44.25" customHeight="1">
      <c r="A256" s="37"/>
      <c r="B256" s="171"/>
      <c r="C256" s="172" t="s">
        <v>636</v>
      </c>
      <c r="D256" s="172" t="s">
        <v>238</v>
      </c>
      <c r="E256" s="173" t="s">
        <v>4842</v>
      </c>
      <c r="F256" s="174" t="s">
        <v>4843</v>
      </c>
      <c r="G256" s="175" t="s">
        <v>416</v>
      </c>
      <c r="H256" s="176">
        <v>307</v>
      </c>
      <c r="I256" s="177"/>
      <c r="J256" s="178">
        <f>ROUND(I256*H256,2)</f>
        <v>0</v>
      </c>
      <c r="K256" s="174" t="s">
        <v>242</v>
      </c>
      <c r="L256" s="38"/>
      <c r="M256" s="179" t="s">
        <v>3</v>
      </c>
      <c r="N256" s="180" t="s">
        <v>43</v>
      </c>
      <c r="O256" s="71"/>
      <c r="P256" s="181">
        <f>O256*H256</f>
        <v>0</v>
      </c>
      <c r="Q256" s="181">
        <v>0</v>
      </c>
      <c r="R256" s="181">
        <f>Q256*H256</f>
        <v>0</v>
      </c>
      <c r="S256" s="181">
        <v>0.28999999999999998</v>
      </c>
      <c r="T256" s="182">
        <f>S256*H256</f>
        <v>89.029999999999987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3" t="s">
        <v>104</v>
      </c>
      <c r="AT256" s="183" t="s">
        <v>238</v>
      </c>
      <c r="AU256" s="183" t="s">
        <v>76</v>
      </c>
      <c r="AY256" s="18" t="s">
        <v>234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8" t="s">
        <v>79</v>
      </c>
      <c r="BK256" s="184">
        <f>ROUND(I256*H256,2)</f>
        <v>0</v>
      </c>
      <c r="BL256" s="18" t="s">
        <v>104</v>
      </c>
      <c r="BM256" s="183" t="s">
        <v>4844</v>
      </c>
    </row>
    <row r="257" s="2" customFormat="1">
      <c r="A257" s="37"/>
      <c r="B257" s="38"/>
      <c r="C257" s="37"/>
      <c r="D257" s="185" t="s">
        <v>244</v>
      </c>
      <c r="E257" s="37"/>
      <c r="F257" s="186" t="s">
        <v>4845</v>
      </c>
      <c r="G257" s="37"/>
      <c r="H257" s="37"/>
      <c r="I257" s="187"/>
      <c r="J257" s="37"/>
      <c r="K257" s="37"/>
      <c r="L257" s="38"/>
      <c r="M257" s="188"/>
      <c r="N257" s="189"/>
      <c r="O257" s="71"/>
      <c r="P257" s="71"/>
      <c r="Q257" s="71"/>
      <c r="R257" s="71"/>
      <c r="S257" s="71"/>
      <c r="T257" s="72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8" t="s">
        <v>244</v>
      </c>
      <c r="AU257" s="18" t="s">
        <v>76</v>
      </c>
    </row>
    <row r="258" s="2" customFormat="1" ht="66.75" customHeight="1">
      <c r="A258" s="37"/>
      <c r="B258" s="171"/>
      <c r="C258" s="172" t="s">
        <v>641</v>
      </c>
      <c r="D258" s="172" t="s">
        <v>238</v>
      </c>
      <c r="E258" s="173" t="s">
        <v>4846</v>
      </c>
      <c r="F258" s="174" t="s">
        <v>4847</v>
      </c>
      <c r="G258" s="175" t="s">
        <v>241</v>
      </c>
      <c r="H258" s="176">
        <v>572</v>
      </c>
      <c r="I258" s="177"/>
      <c r="J258" s="178">
        <f>ROUND(I258*H258,2)</f>
        <v>0</v>
      </c>
      <c r="K258" s="174" t="s">
        <v>242</v>
      </c>
      <c r="L258" s="38"/>
      <c r="M258" s="179" t="s">
        <v>3</v>
      </c>
      <c r="N258" s="180" t="s">
        <v>43</v>
      </c>
      <c r="O258" s="71"/>
      <c r="P258" s="181">
        <f>O258*H258</f>
        <v>0</v>
      </c>
      <c r="Q258" s="181">
        <v>0</v>
      </c>
      <c r="R258" s="181">
        <f>Q258*H258</f>
        <v>0</v>
      </c>
      <c r="S258" s="181">
        <v>0.29499999999999998</v>
      </c>
      <c r="T258" s="182">
        <f>S258*H258</f>
        <v>168.73999999999998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3" t="s">
        <v>104</v>
      </c>
      <c r="AT258" s="183" t="s">
        <v>238</v>
      </c>
      <c r="AU258" s="183" t="s">
        <v>76</v>
      </c>
      <c r="AY258" s="18" t="s">
        <v>234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8" t="s">
        <v>79</v>
      </c>
      <c r="BK258" s="184">
        <f>ROUND(I258*H258,2)</f>
        <v>0</v>
      </c>
      <c r="BL258" s="18" t="s">
        <v>104</v>
      </c>
      <c r="BM258" s="183" t="s">
        <v>4848</v>
      </c>
    </row>
    <row r="259" s="2" customFormat="1">
      <c r="A259" s="37"/>
      <c r="B259" s="38"/>
      <c r="C259" s="37"/>
      <c r="D259" s="185" t="s">
        <v>244</v>
      </c>
      <c r="E259" s="37"/>
      <c r="F259" s="186" t="s">
        <v>4849</v>
      </c>
      <c r="G259" s="37"/>
      <c r="H259" s="37"/>
      <c r="I259" s="187"/>
      <c r="J259" s="37"/>
      <c r="K259" s="37"/>
      <c r="L259" s="38"/>
      <c r="M259" s="188"/>
      <c r="N259" s="189"/>
      <c r="O259" s="71"/>
      <c r="P259" s="71"/>
      <c r="Q259" s="71"/>
      <c r="R259" s="71"/>
      <c r="S259" s="71"/>
      <c r="T259" s="72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8" t="s">
        <v>244</v>
      </c>
      <c r="AU259" s="18" t="s">
        <v>76</v>
      </c>
    </row>
    <row r="260" s="2" customFormat="1" ht="66.75" customHeight="1">
      <c r="A260" s="37"/>
      <c r="B260" s="171"/>
      <c r="C260" s="172" t="s">
        <v>647</v>
      </c>
      <c r="D260" s="172" t="s">
        <v>238</v>
      </c>
      <c r="E260" s="173" t="s">
        <v>4850</v>
      </c>
      <c r="F260" s="174" t="s">
        <v>4851</v>
      </c>
      <c r="G260" s="175" t="s">
        <v>241</v>
      </c>
      <c r="H260" s="176">
        <v>1634</v>
      </c>
      <c r="I260" s="177"/>
      <c r="J260" s="178">
        <f>ROUND(I260*H260,2)</f>
        <v>0</v>
      </c>
      <c r="K260" s="174" t="s">
        <v>242</v>
      </c>
      <c r="L260" s="38"/>
      <c r="M260" s="179" t="s">
        <v>3</v>
      </c>
      <c r="N260" s="180" t="s">
        <v>43</v>
      </c>
      <c r="O260" s="71"/>
      <c r="P260" s="181">
        <f>O260*H260</f>
        <v>0</v>
      </c>
      <c r="Q260" s="181">
        <v>0</v>
      </c>
      <c r="R260" s="181">
        <f>Q260*H260</f>
        <v>0</v>
      </c>
      <c r="S260" s="181">
        <v>0.28999999999999998</v>
      </c>
      <c r="T260" s="182">
        <f>S260*H260</f>
        <v>473.85999999999996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3" t="s">
        <v>104</v>
      </c>
      <c r="AT260" s="183" t="s">
        <v>238</v>
      </c>
      <c r="AU260" s="183" t="s">
        <v>76</v>
      </c>
      <c r="AY260" s="18" t="s">
        <v>234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8" t="s">
        <v>79</v>
      </c>
      <c r="BK260" s="184">
        <f>ROUND(I260*H260,2)</f>
        <v>0</v>
      </c>
      <c r="BL260" s="18" t="s">
        <v>104</v>
      </c>
      <c r="BM260" s="183" t="s">
        <v>4852</v>
      </c>
    </row>
    <row r="261" s="2" customFormat="1">
      <c r="A261" s="37"/>
      <c r="B261" s="38"/>
      <c r="C261" s="37"/>
      <c r="D261" s="185" t="s">
        <v>244</v>
      </c>
      <c r="E261" s="37"/>
      <c r="F261" s="186" t="s">
        <v>4853</v>
      </c>
      <c r="G261" s="37"/>
      <c r="H261" s="37"/>
      <c r="I261" s="187"/>
      <c r="J261" s="37"/>
      <c r="K261" s="37"/>
      <c r="L261" s="38"/>
      <c r="M261" s="188"/>
      <c r="N261" s="189"/>
      <c r="O261" s="71"/>
      <c r="P261" s="71"/>
      <c r="Q261" s="71"/>
      <c r="R261" s="71"/>
      <c r="S261" s="71"/>
      <c r="T261" s="72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8" t="s">
        <v>244</v>
      </c>
      <c r="AU261" s="18" t="s">
        <v>76</v>
      </c>
    </row>
    <row r="262" s="2" customFormat="1">
      <c r="A262" s="37"/>
      <c r="B262" s="38"/>
      <c r="C262" s="37"/>
      <c r="D262" s="190" t="s">
        <v>251</v>
      </c>
      <c r="E262" s="37"/>
      <c r="F262" s="191" t="s">
        <v>4854</v>
      </c>
      <c r="G262" s="37"/>
      <c r="H262" s="37"/>
      <c r="I262" s="187"/>
      <c r="J262" s="37"/>
      <c r="K262" s="37"/>
      <c r="L262" s="38"/>
      <c r="M262" s="188"/>
      <c r="N262" s="189"/>
      <c r="O262" s="71"/>
      <c r="P262" s="71"/>
      <c r="Q262" s="71"/>
      <c r="R262" s="71"/>
      <c r="S262" s="71"/>
      <c r="T262" s="72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8" t="s">
        <v>251</v>
      </c>
      <c r="AU262" s="18" t="s">
        <v>76</v>
      </c>
    </row>
    <row r="263" s="2" customFormat="1" ht="55.5" customHeight="1">
      <c r="A263" s="37"/>
      <c r="B263" s="171"/>
      <c r="C263" s="172" t="s">
        <v>653</v>
      </c>
      <c r="D263" s="172" t="s">
        <v>238</v>
      </c>
      <c r="E263" s="173" t="s">
        <v>4855</v>
      </c>
      <c r="F263" s="174" t="s">
        <v>4856</v>
      </c>
      <c r="G263" s="175" t="s">
        <v>241</v>
      </c>
      <c r="H263" s="176">
        <v>45</v>
      </c>
      <c r="I263" s="177"/>
      <c r="J263" s="178">
        <f>ROUND(I263*H263,2)</f>
        <v>0</v>
      </c>
      <c r="K263" s="174" t="s">
        <v>242</v>
      </c>
      <c r="L263" s="38"/>
      <c r="M263" s="179" t="s">
        <v>3</v>
      </c>
      <c r="N263" s="180" t="s">
        <v>43</v>
      </c>
      <c r="O263" s="71"/>
      <c r="P263" s="181">
        <f>O263*H263</f>
        <v>0</v>
      </c>
      <c r="Q263" s="181">
        <v>0</v>
      </c>
      <c r="R263" s="181">
        <f>Q263*H263</f>
        <v>0</v>
      </c>
      <c r="S263" s="181">
        <v>0.22</v>
      </c>
      <c r="T263" s="182">
        <f>S263*H263</f>
        <v>9.9000000000000004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3" t="s">
        <v>104</v>
      </c>
      <c r="AT263" s="183" t="s">
        <v>238</v>
      </c>
      <c r="AU263" s="183" t="s">
        <v>76</v>
      </c>
      <c r="AY263" s="18" t="s">
        <v>234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79</v>
      </c>
      <c r="BK263" s="184">
        <f>ROUND(I263*H263,2)</f>
        <v>0</v>
      </c>
      <c r="BL263" s="18" t="s">
        <v>104</v>
      </c>
      <c r="BM263" s="183" t="s">
        <v>4857</v>
      </c>
    </row>
    <row r="264" s="2" customFormat="1">
      <c r="A264" s="37"/>
      <c r="B264" s="38"/>
      <c r="C264" s="37"/>
      <c r="D264" s="185" t="s">
        <v>244</v>
      </c>
      <c r="E264" s="37"/>
      <c r="F264" s="186" t="s">
        <v>4858</v>
      </c>
      <c r="G264" s="37"/>
      <c r="H264" s="37"/>
      <c r="I264" s="187"/>
      <c r="J264" s="37"/>
      <c r="K264" s="37"/>
      <c r="L264" s="38"/>
      <c r="M264" s="188"/>
      <c r="N264" s="189"/>
      <c r="O264" s="71"/>
      <c r="P264" s="71"/>
      <c r="Q264" s="71"/>
      <c r="R264" s="71"/>
      <c r="S264" s="71"/>
      <c r="T264" s="72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8" t="s">
        <v>244</v>
      </c>
      <c r="AU264" s="18" t="s">
        <v>76</v>
      </c>
    </row>
    <row r="265" s="2" customFormat="1" ht="24.15" customHeight="1">
      <c r="A265" s="37"/>
      <c r="B265" s="171"/>
      <c r="C265" s="172" t="s">
        <v>658</v>
      </c>
      <c r="D265" s="172" t="s">
        <v>238</v>
      </c>
      <c r="E265" s="173" t="s">
        <v>4859</v>
      </c>
      <c r="F265" s="174" t="s">
        <v>4860</v>
      </c>
      <c r="G265" s="175" t="s">
        <v>416</v>
      </c>
      <c r="H265" s="176">
        <v>150</v>
      </c>
      <c r="I265" s="177"/>
      <c r="J265" s="178">
        <f>ROUND(I265*H265,2)</f>
        <v>0</v>
      </c>
      <c r="K265" s="174" t="s">
        <v>242</v>
      </c>
      <c r="L265" s="38"/>
      <c r="M265" s="179" t="s">
        <v>3</v>
      </c>
      <c r="N265" s="180" t="s">
        <v>43</v>
      </c>
      <c r="O265" s="71"/>
      <c r="P265" s="181">
        <f>O265*H265</f>
        <v>0</v>
      </c>
      <c r="Q265" s="181">
        <v>1.2950000000000001E-06</v>
      </c>
      <c r="R265" s="181">
        <f>Q265*H265</f>
        <v>0.00019425000000000001</v>
      </c>
      <c r="S265" s="181">
        <v>0</v>
      </c>
      <c r="T265" s="182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3" t="s">
        <v>104</v>
      </c>
      <c r="AT265" s="183" t="s">
        <v>238</v>
      </c>
      <c r="AU265" s="183" t="s">
        <v>76</v>
      </c>
      <c r="AY265" s="18" t="s">
        <v>234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79</v>
      </c>
      <c r="BK265" s="184">
        <f>ROUND(I265*H265,2)</f>
        <v>0</v>
      </c>
      <c r="BL265" s="18" t="s">
        <v>104</v>
      </c>
      <c r="BM265" s="183" t="s">
        <v>4861</v>
      </c>
    </row>
    <row r="266" s="2" customFormat="1">
      <c r="A266" s="37"/>
      <c r="B266" s="38"/>
      <c r="C266" s="37"/>
      <c r="D266" s="185" t="s">
        <v>244</v>
      </c>
      <c r="E266" s="37"/>
      <c r="F266" s="186" t="s">
        <v>4862</v>
      </c>
      <c r="G266" s="37"/>
      <c r="H266" s="37"/>
      <c r="I266" s="187"/>
      <c r="J266" s="37"/>
      <c r="K266" s="37"/>
      <c r="L266" s="38"/>
      <c r="M266" s="188"/>
      <c r="N266" s="189"/>
      <c r="O266" s="71"/>
      <c r="P266" s="71"/>
      <c r="Q266" s="71"/>
      <c r="R266" s="71"/>
      <c r="S266" s="71"/>
      <c r="T266" s="72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8" t="s">
        <v>244</v>
      </c>
      <c r="AU266" s="18" t="s">
        <v>76</v>
      </c>
    </row>
    <row r="267" s="2" customFormat="1" ht="24.15" customHeight="1">
      <c r="A267" s="37"/>
      <c r="B267" s="171"/>
      <c r="C267" s="172" t="s">
        <v>663</v>
      </c>
      <c r="D267" s="172" t="s">
        <v>238</v>
      </c>
      <c r="E267" s="173" t="s">
        <v>4863</v>
      </c>
      <c r="F267" s="174" t="s">
        <v>4864</v>
      </c>
      <c r="G267" s="175" t="s">
        <v>416</v>
      </c>
      <c r="H267" s="176">
        <v>75</v>
      </c>
      <c r="I267" s="177"/>
      <c r="J267" s="178">
        <f>ROUND(I267*H267,2)</f>
        <v>0</v>
      </c>
      <c r="K267" s="174" t="s">
        <v>242</v>
      </c>
      <c r="L267" s="38"/>
      <c r="M267" s="179" t="s">
        <v>3</v>
      </c>
      <c r="N267" s="180" t="s">
        <v>43</v>
      </c>
      <c r="O267" s="71"/>
      <c r="P267" s="181">
        <f>O267*H267</f>
        <v>0</v>
      </c>
      <c r="Q267" s="181">
        <v>1.6449999999999999E-06</v>
      </c>
      <c r="R267" s="181">
        <f>Q267*H267</f>
        <v>0.000123375</v>
      </c>
      <c r="S267" s="181">
        <v>0</v>
      </c>
      <c r="T267" s="182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3" t="s">
        <v>104</v>
      </c>
      <c r="AT267" s="183" t="s">
        <v>238</v>
      </c>
      <c r="AU267" s="183" t="s">
        <v>76</v>
      </c>
      <c r="AY267" s="18" t="s">
        <v>234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8" t="s">
        <v>79</v>
      </c>
      <c r="BK267" s="184">
        <f>ROUND(I267*H267,2)</f>
        <v>0</v>
      </c>
      <c r="BL267" s="18" t="s">
        <v>104</v>
      </c>
      <c r="BM267" s="183" t="s">
        <v>4865</v>
      </c>
    </row>
    <row r="268" s="2" customFormat="1">
      <c r="A268" s="37"/>
      <c r="B268" s="38"/>
      <c r="C268" s="37"/>
      <c r="D268" s="185" t="s">
        <v>244</v>
      </c>
      <c r="E268" s="37"/>
      <c r="F268" s="186" t="s">
        <v>4866</v>
      </c>
      <c r="G268" s="37"/>
      <c r="H268" s="37"/>
      <c r="I268" s="187"/>
      <c r="J268" s="37"/>
      <c r="K268" s="37"/>
      <c r="L268" s="38"/>
      <c r="M268" s="188"/>
      <c r="N268" s="189"/>
      <c r="O268" s="71"/>
      <c r="P268" s="71"/>
      <c r="Q268" s="71"/>
      <c r="R268" s="71"/>
      <c r="S268" s="71"/>
      <c r="T268" s="72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8" t="s">
        <v>244</v>
      </c>
      <c r="AU268" s="18" t="s">
        <v>76</v>
      </c>
    </row>
    <row r="269" s="12" customFormat="1" ht="22.8" customHeight="1">
      <c r="A269" s="12"/>
      <c r="B269" s="158"/>
      <c r="C269" s="12"/>
      <c r="D269" s="159" t="s">
        <v>71</v>
      </c>
      <c r="E269" s="169" t="s">
        <v>4867</v>
      </c>
      <c r="F269" s="169" t="s">
        <v>4868</v>
      </c>
      <c r="G269" s="12"/>
      <c r="H269" s="12"/>
      <c r="I269" s="161"/>
      <c r="J269" s="170">
        <f>BK269</f>
        <v>0</v>
      </c>
      <c r="K269" s="12"/>
      <c r="L269" s="158"/>
      <c r="M269" s="163"/>
      <c r="N269" s="164"/>
      <c r="O269" s="164"/>
      <c r="P269" s="165">
        <f>SUM(P270:P281)</f>
        <v>0</v>
      </c>
      <c r="Q269" s="164"/>
      <c r="R269" s="165">
        <f>SUM(R270:R281)</f>
        <v>0</v>
      </c>
      <c r="S269" s="164"/>
      <c r="T269" s="166">
        <f>SUM(T270:T281)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59" t="s">
        <v>79</v>
      </c>
      <c r="AT269" s="167" t="s">
        <v>71</v>
      </c>
      <c r="AU269" s="167" t="s">
        <v>79</v>
      </c>
      <c r="AY269" s="159" t="s">
        <v>234</v>
      </c>
      <c r="BK269" s="168">
        <f>SUM(BK270:BK281)</f>
        <v>0</v>
      </c>
    </row>
    <row r="270" s="2" customFormat="1" ht="33" customHeight="1">
      <c r="A270" s="37"/>
      <c r="B270" s="171"/>
      <c r="C270" s="172" t="s">
        <v>668</v>
      </c>
      <c r="D270" s="172" t="s">
        <v>238</v>
      </c>
      <c r="E270" s="173" t="s">
        <v>4869</v>
      </c>
      <c r="F270" s="174" t="s">
        <v>4870</v>
      </c>
      <c r="G270" s="175" t="s">
        <v>298</v>
      </c>
      <c r="H270" s="176">
        <v>754.38</v>
      </c>
      <c r="I270" s="177"/>
      <c r="J270" s="178">
        <f>ROUND(I270*H270,2)</f>
        <v>0</v>
      </c>
      <c r="K270" s="174" t="s">
        <v>242</v>
      </c>
      <c r="L270" s="38"/>
      <c r="M270" s="179" t="s">
        <v>3</v>
      </c>
      <c r="N270" s="180" t="s">
        <v>43</v>
      </c>
      <c r="O270" s="71"/>
      <c r="P270" s="181">
        <f>O270*H270</f>
        <v>0</v>
      </c>
      <c r="Q270" s="181">
        <v>0</v>
      </c>
      <c r="R270" s="181">
        <f>Q270*H270</f>
        <v>0</v>
      </c>
      <c r="S270" s="181">
        <v>0</v>
      </c>
      <c r="T270" s="182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3" t="s">
        <v>104</v>
      </c>
      <c r="AT270" s="183" t="s">
        <v>238</v>
      </c>
      <c r="AU270" s="183" t="s">
        <v>76</v>
      </c>
      <c r="AY270" s="18" t="s">
        <v>234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8" t="s">
        <v>79</v>
      </c>
      <c r="BK270" s="184">
        <f>ROUND(I270*H270,2)</f>
        <v>0</v>
      </c>
      <c r="BL270" s="18" t="s">
        <v>104</v>
      </c>
      <c r="BM270" s="183" t="s">
        <v>4871</v>
      </c>
    </row>
    <row r="271" s="2" customFormat="1">
      <c r="A271" s="37"/>
      <c r="B271" s="38"/>
      <c r="C271" s="37"/>
      <c r="D271" s="185" t="s">
        <v>244</v>
      </c>
      <c r="E271" s="37"/>
      <c r="F271" s="186" t="s">
        <v>4872</v>
      </c>
      <c r="G271" s="37"/>
      <c r="H271" s="37"/>
      <c r="I271" s="187"/>
      <c r="J271" s="37"/>
      <c r="K271" s="37"/>
      <c r="L271" s="38"/>
      <c r="M271" s="188"/>
      <c r="N271" s="189"/>
      <c r="O271" s="71"/>
      <c r="P271" s="71"/>
      <c r="Q271" s="71"/>
      <c r="R271" s="71"/>
      <c r="S271" s="71"/>
      <c r="T271" s="72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8" t="s">
        <v>244</v>
      </c>
      <c r="AU271" s="18" t="s">
        <v>76</v>
      </c>
    </row>
    <row r="272" s="2" customFormat="1" ht="44.25" customHeight="1">
      <c r="A272" s="37"/>
      <c r="B272" s="171"/>
      <c r="C272" s="172" t="s">
        <v>673</v>
      </c>
      <c r="D272" s="172" t="s">
        <v>238</v>
      </c>
      <c r="E272" s="173" t="s">
        <v>4873</v>
      </c>
      <c r="F272" s="174" t="s">
        <v>4874</v>
      </c>
      <c r="G272" s="175" t="s">
        <v>298</v>
      </c>
      <c r="H272" s="176">
        <v>21877.02</v>
      </c>
      <c r="I272" s="177"/>
      <c r="J272" s="178">
        <f>ROUND(I272*H272,2)</f>
        <v>0</v>
      </c>
      <c r="K272" s="174" t="s">
        <v>242</v>
      </c>
      <c r="L272" s="38"/>
      <c r="M272" s="179" t="s">
        <v>3</v>
      </c>
      <c r="N272" s="180" t="s">
        <v>43</v>
      </c>
      <c r="O272" s="71"/>
      <c r="P272" s="181">
        <f>O272*H272</f>
        <v>0</v>
      </c>
      <c r="Q272" s="181">
        <v>0</v>
      </c>
      <c r="R272" s="181">
        <f>Q272*H272</f>
        <v>0</v>
      </c>
      <c r="S272" s="181">
        <v>0</v>
      </c>
      <c r="T272" s="182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3" t="s">
        <v>104</v>
      </c>
      <c r="AT272" s="183" t="s">
        <v>238</v>
      </c>
      <c r="AU272" s="183" t="s">
        <v>76</v>
      </c>
      <c r="AY272" s="18" t="s">
        <v>234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8" t="s">
        <v>79</v>
      </c>
      <c r="BK272" s="184">
        <f>ROUND(I272*H272,2)</f>
        <v>0</v>
      </c>
      <c r="BL272" s="18" t="s">
        <v>104</v>
      </c>
      <c r="BM272" s="183" t="s">
        <v>4875</v>
      </c>
    </row>
    <row r="273" s="2" customFormat="1">
      <c r="A273" s="37"/>
      <c r="B273" s="38"/>
      <c r="C273" s="37"/>
      <c r="D273" s="185" t="s">
        <v>244</v>
      </c>
      <c r="E273" s="37"/>
      <c r="F273" s="186" t="s">
        <v>4876</v>
      </c>
      <c r="G273" s="37"/>
      <c r="H273" s="37"/>
      <c r="I273" s="187"/>
      <c r="J273" s="37"/>
      <c r="K273" s="37"/>
      <c r="L273" s="38"/>
      <c r="M273" s="188"/>
      <c r="N273" s="189"/>
      <c r="O273" s="71"/>
      <c r="P273" s="71"/>
      <c r="Q273" s="71"/>
      <c r="R273" s="71"/>
      <c r="S273" s="71"/>
      <c r="T273" s="72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8" t="s">
        <v>244</v>
      </c>
      <c r="AU273" s="18" t="s">
        <v>76</v>
      </c>
    </row>
    <row r="274" s="2" customFormat="1">
      <c r="A274" s="37"/>
      <c r="B274" s="38"/>
      <c r="C274" s="37"/>
      <c r="D274" s="190" t="s">
        <v>251</v>
      </c>
      <c r="E274" s="37"/>
      <c r="F274" s="191" t="s">
        <v>4877</v>
      </c>
      <c r="G274" s="37"/>
      <c r="H274" s="37"/>
      <c r="I274" s="187"/>
      <c r="J274" s="37"/>
      <c r="K274" s="37"/>
      <c r="L274" s="38"/>
      <c r="M274" s="188"/>
      <c r="N274" s="189"/>
      <c r="O274" s="71"/>
      <c r="P274" s="71"/>
      <c r="Q274" s="71"/>
      <c r="R274" s="71"/>
      <c r="S274" s="71"/>
      <c r="T274" s="72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8" t="s">
        <v>251</v>
      </c>
      <c r="AU274" s="18" t="s">
        <v>76</v>
      </c>
    </row>
    <row r="275" s="2" customFormat="1" ht="44.25" customHeight="1">
      <c r="A275" s="37"/>
      <c r="B275" s="171"/>
      <c r="C275" s="172" t="s">
        <v>678</v>
      </c>
      <c r="D275" s="172" t="s">
        <v>238</v>
      </c>
      <c r="E275" s="173" t="s">
        <v>4878</v>
      </c>
      <c r="F275" s="174" t="s">
        <v>4879</v>
      </c>
      <c r="G275" s="175" t="s">
        <v>298</v>
      </c>
      <c r="H275" s="176">
        <v>117</v>
      </c>
      <c r="I275" s="177"/>
      <c r="J275" s="178">
        <f>ROUND(I275*H275,2)</f>
        <v>0</v>
      </c>
      <c r="K275" s="174" t="s">
        <v>242</v>
      </c>
      <c r="L275" s="38"/>
      <c r="M275" s="179" t="s">
        <v>3</v>
      </c>
      <c r="N275" s="180" t="s">
        <v>43</v>
      </c>
      <c r="O275" s="71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3" t="s">
        <v>104</v>
      </c>
      <c r="AT275" s="183" t="s">
        <v>238</v>
      </c>
      <c r="AU275" s="183" t="s">
        <v>76</v>
      </c>
      <c r="AY275" s="18" t="s">
        <v>234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8" t="s">
        <v>79</v>
      </c>
      <c r="BK275" s="184">
        <f>ROUND(I275*H275,2)</f>
        <v>0</v>
      </c>
      <c r="BL275" s="18" t="s">
        <v>104</v>
      </c>
      <c r="BM275" s="183" t="s">
        <v>4880</v>
      </c>
    </row>
    <row r="276" s="2" customFormat="1">
      <c r="A276" s="37"/>
      <c r="B276" s="38"/>
      <c r="C276" s="37"/>
      <c r="D276" s="185" t="s">
        <v>244</v>
      </c>
      <c r="E276" s="37"/>
      <c r="F276" s="186" t="s">
        <v>4881</v>
      </c>
      <c r="G276" s="37"/>
      <c r="H276" s="37"/>
      <c r="I276" s="187"/>
      <c r="J276" s="37"/>
      <c r="K276" s="37"/>
      <c r="L276" s="38"/>
      <c r="M276" s="188"/>
      <c r="N276" s="189"/>
      <c r="O276" s="71"/>
      <c r="P276" s="71"/>
      <c r="Q276" s="71"/>
      <c r="R276" s="71"/>
      <c r="S276" s="71"/>
      <c r="T276" s="72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8" t="s">
        <v>244</v>
      </c>
      <c r="AU276" s="18" t="s">
        <v>76</v>
      </c>
    </row>
    <row r="277" s="2" customFormat="1" ht="44.25" customHeight="1">
      <c r="A277" s="37"/>
      <c r="B277" s="171"/>
      <c r="C277" s="172" t="s">
        <v>685</v>
      </c>
      <c r="D277" s="172" t="s">
        <v>238</v>
      </c>
      <c r="E277" s="173" t="s">
        <v>4882</v>
      </c>
      <c r="F277" s="174" t="s">
        <v>297</v>
      </c>
      <c r="G277" s="175" t="s">
        <v>298</v>
      </c>
      <c r="H277" s="176">
        <v>617.13</v>
      </c>
      <c r="I277" s="177"/>
      <c r="J277" s="178">
        <f>ROUND(I277*H277,2)</f>
        <v>0</v>
      </c>
      <c r="K277" s="174" t="s">
        <v>242</v>
      </c>
      <c r="L277" s="38"/>
      <c r="M277" s="179" t="s">
        <v>3</v>
      </c>
      <c r="N277" s="180" t="s">
        <v>43</v>
      </c>
      <c r="O277" s="71"/>
      <c r="P277" s="181">
        <f>O277*H277</f>
        <v>0</v>
      </c>
      <c r="Q277" s="181">
        <v>0</v>
      </c>
      <c r="R277" s="181">
        <f>Q277*H277</f>
        <v>0</v>
      </c>
      <c r="S277" s="181">
        <v>0</v>
      </c>
      <c r="T277" s="18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3" t="s">
        <v>104</v>
      </c>
      <c r="AT277" s="183" t="s">
        <v>238</v>
      </c>
      <c r="AU277" s="183" t="s">
        <v>76</v>
      </c>
      <c r="AY277" s="18" t="s">
        <v>234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8" t="s">
        <v>79</v>
      </c>
      <c r="BK277" s="184">
        <f>ROUND(I277*H277,2)</f>
        <v>0</v>
      </c>
      <c r="BL277" s="18" t="s">
        <v>104</v>
      </c>
      <c r="BM277" s="183" t="s">
        <v>4883</v>
      </c>
    </row>
    <row r="278" s="2" customFormat="1">
      <c r="A278" s="37"/>
      <c r="B278" s="38"/>
      <c r="C278" s="37"/>
      <c r="D278" s="185" t="s">
        <v>244</v>
      </c>
      <c r="E278" s="37"/>
      <c r="F278" s="186" t="s">
        <v>4884</v>
      </c>
      <c r="G278" s="37"/>
      <c r="H278" s="37"/>
      <c r="I278" s="187"/>
      <c r="J278" s="37"/>
      <c r="K278" s="37"/>
      <c r="L278" s="38"/>
      <c r="M278" s="188"/>
      <c r="N278" s="189"/>
      <c r="O278" s="71"/>
      <c r="P278" s="71"/>
      <c r="Q278" s="71"/>
      <c r="R278" s="71"/>
      <c r="S278" s="71"/>
      <c r="T278" s="72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8" t="s">
        <v>244</v>
      </c>
      <c r="AU278" s="18" t="s">
        <v>76</v>
      </c>
    </row>
    <row r="279" s="2" customFormat="1">
      <c r="A279" s="37"/>
      <c r="B279" s="38"/>
      <c r="C279" s="37"/>
      <c r="D279" s="190" t="s">
        <v>251</v>
      </c>
      <c r="E279" s="37"/>
      <c r="F279" s="191" t="s">
        <v>4885</v>
      </c>
      <c r="G279" s="37"/>
      <c r="H279" s="37"/>
      <c r="I279" s="187"/>
      <c r="J279" s="37"/>
      <c r="K279" s="37"/>
      <c r="L279" s="38"/>
      <c r="M279" s="188"/>
      <c r="N279" s="189"/>
      <c r="O279" s="71"/>
      <c r="P279" s="71"/>
      <c r="Q279" s="71"/>
      <c r="R279" s="71"/>
      <c r="S279" s="71"/>
      <c r="T279" s="72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8" t="s">
        <v>251</v>
      </c>
      <c r="AU279" s="18" t="s">
        <v>76</v>
      </c>
    </row>
    <row r="280" s="2" customFormat="1" ht="44.25" customHeight="1">
      <c r="A280" s="37"/>
      <c r="B280" s="171"/>
      <c r="C280" s="172" t="s">
        <v>690</v>
      </c>
      <c r="D280" s="172" t="s">
        <v>238</v>
      </c>
      <c r="E280" s="173" t="s">
        <v>4886</v>
      </c>
      <c r="F280" s="174" t="s">
        <v>4887</v>
      </c>
      <c r="G280" s="175" t="s">
        <v>298</v>
      </c>
      <c r="H280" s="176">
        <v>20.25</v>
      </c>
      <c r="I280" s="177"/>
      <c r="J280" s="178">
        <f>ROUND(I280*H280,2)</f>
        <v>0</v>
      </c>
      <c r="K280" s="174" t="s">
        <v>242</v>
      </c>
      <c r="L280" s="38"/>
      <c r="M280" s="179" t="s">
        <v>3</v>
      </c>
      <c r="N280" s="180" t="s">
        <v>43</v>
      </c>
      <c r="O280" s="71"/>
      <c r="P280" s="181">
        <f>O280*H280</f>
        <v>0</v>
      </c>
      <c r="Q280" s="181">
        <v>0</v>
      </c>
      <c r="R280" s="181">
        <f>Q280*H280</f>
        <v>0</v>
      </c>
      <c r="S280" s="181">
        <v>0</v>
      </c>
      <c r="T280" s="182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3" t="s">
        <v>104</v>
      </c>
      <c r="AT280" s="183" t="s">
        <v>238</v>
      </c>
      <c r="AU280" s="183" t="s">
        <v>76</v>
      </c>
      <c r="AY280" s="18" t="s">
        <v>234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79</v>
      </c>
      <c r="BK280" s="184">
        <f>ROUND(I280*H280,2)</f>
        <v>0</v>
      </c>
      <c r="BL280" s="18" t="s">
        <v>104</v>
      </c>
      <c r="BM280" s="183" t="s">
        <v>4888</v>
      </c>
    </row>
    <row r="281" s="2" customFormat="1">
      <c r="A281" s="37"/>
      <c r="B281" s="38"/>
      <c r="C281" s="37"/>
      <c r="D281" s="185" t="s">
        <v>244</v>
      </c>
      <c r="E281" s="37"/>
      <c r="F281" s="186" t="s">
        <v>4889</v>
      </c>
      <c r="G281" s="37"/>
      <c r="H281" s="37"/>
      <c r="I281" s="187"/>
      <c r="J281" s="37"/>
      <c r="K281" s="37"/>
      <c r="L281" s="38"/>
      <c r="M281" s="188"/>
      <c r="N281" s="189"/>
      <c r="O281" s="71"/>
      <c r="P281" s="71"/>
      <c r="Q281" s="71"/>
      <c r="R281" s="71"/>
      <c r="S281" s="71"/>
      <c r="T281" s="72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8" t="s">
        <v>244</v>
      </c>
      <c r="AU281" s="18" t="s">
        <v>76</v>
      </c>
    </row>
    <row r="282" s="12" customFormat="1" ht="22.8" customHeight="1">
      <c r="A282" s="12"/>
      <c r="B282" s="158"/>
      <c r="C282" s="12"/>
      <c r="D282" s="159" t="s">
        <v>71</v>
      </c>
      <c r="E282" s="169" t="s">
        <v>1246</v>
      </c>
      <c r="F282" s="169" t="s">
        <v>1247</v>
      </c>
      <c r="G282" s="12"/>
      <c r="H282" s="12"/>
      <c r="I282" s="161"/>
      <c r="J282" s="170">
        <f>BK282</f>
        <v>0</v>
      </c>
      <c r="K282" s="12"/>
      <c r="L282" s="158"/>
      <c r="M282" s="163"/>
      <c r="N282" s="164"/>
      <c r="O282" s="164"/>
      <c r="P282" s="165">
        <f>SUM(P283:P284)</f>
        <v>0</v>
      </c>
      <c r="Q282" s="164"/>
      <c r="R282" s="165">
        <f>SUM(R283:R284)</f>
        <v>0</v>
      </c>
      <c r="S282" s="164"/>
      <c r="T282" s="166">
        <f>SUM(T283:T284)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59" t="s">
        <v>79</v>
      </c>
      <c r="AT282" s="167" t="s">
        <v>71</v>
      </c>
      <c r="AU282" s="167" t="s">
        <v>79</v>
      </c>
      <c r="AY282" s="159" t="s">
        <v>234</v>
      </c>
      <c r="BK282" s="168">
        <f>SUM(BK283:BK284)</f>
        <v>0</v>
      </c>
    </row>
    <row r="283" s="2" customFormat="1" ht="44.25" customHeight="1">
      <c r="A283" s="37"/>
      <c r="B283" s="171"/>
      <c r="C283" s="172" t="s">
        <v>695</v>
      </c>
      <c r="D283" s="172" t="s">
        <v>238</v>
      </c>
      <c r="E283" s="173" t="s">
        <v>4890</v>
      </c>
      <c r="F283" s="174" t="s">
        <v>4891</v>
      </c>
      <c r="G283" s="175" t="s">
        <v>298</v>
      </c>
      <c r="H283" s="176">
        <v>348.06400000000002</v>
      </c>
      <c r="I283" s="177"/>
      <c r="J283" s="178">
        <f>ROUND(I283*H283,2)</f>
        <v>0</v>
      </c>
      <c r="K283" s="174" t="s">
        <v>242</v>
      </c>
      <c r="L283" s="38"/>
      <c r="M283" s="179" t="s">
        <v>3</v>
      </c>
      <c r="N283" s="180" t="s">
        <v>43</v>
      </c>
      <c r="O283" s="71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3" t="s">
        <v>104</v>
      </c>
      <c r="AT283" s="183" t="s">
        <v>238</v>
      </c>
      <c r="AU283" s="183" t="s">
        <v>76</v>
      </c>
      <c r="AY283" s="18" t="s">
        <v>234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79</v>
      </c>
      <c r="BK283" s="184">
        <f>ROUND(I283*H283,2)</f>
        <v>0</v>
      </c>
      <c r="BL283" s="18" t="s">
        <v>104</v>
      </c>
      <c r="BM283" s="183" t="s">
        <v>4892</v>
      </c>
    </row>
    <row r="284" s="2" customFormat="1">
      <c r="A284" s="37"/>
      <c r="B284" s="38"/>
      <c r="C284" s="37"/>
      <c r="D284" s="185" t="s">
        <v>244</v>
      </c>
      <c r="E284" s="37"/>
      <c r="F284" s="186" t="s">
        <v>4893</v>
      </c>
      <c r="G284" s="37"/>
      <c r="H284" s="37"/>
      <c r="I284" s="187"/>
      <c r="J284" s="37"/>
      <c r="K284" s="37"/>
      <c r="L284" s="38"/>
      <c r="M284" s="188"/>
      <c r="N284" s="189"/>
      <c r="O284" s="71"/>
      <c r="P284" s="71"/>
      <c r="Q284" s="71"/>
      <c r="R284" s="71"/>
      <c r="S284" s="71"/>
      <c r="T284" s="72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8" t="s">
        <v>244</v>
      </c>
      <c r="AU284" s="18" t="s">
        <v>76</v>
      </c>
    </row>
    <row r="285" s="12" customFormat="1" ht="25.92" customHeight="1">
      <c r="A285" s="12"/>
      <c r="B285" s="158"/>
      <c r="C285" s="12"/>
      <c r="D285" s="159" t="s">
        <v>71</v>
      </c>
      <c r="E285" s="160" t="s">
        <v>310</v>
      </c>
      <c r="F285" s="160" t="s">
        <v>4894</v>
      </c>
      <c r="G285" s="12"/>
      <c r="H285" s="12"/>
      <c r="I285" s="161"/>
      <c r="J285" s="162">
        <f>BK285</f>
        <v>0</v>
      </c>
      <c r="K285" s="12"/>
      <c r="L285" s="158"/>
      <c r="M285" s="163"/>
      <c r="N285" s="164"/>
      <c r="O285" s="164"/>
      <c r="P285" s="165">
        <f>P286</f>
        <v>0</v>
      </c>
      <c r="Q285" s="164"/>
      <c r="R285" s="165">
        <f>R286</f>
        <v>0.19320000000000001</v>
      </c>
      <c r="S285" s="164"/>
      <c r="T285" s="166">
        <f>T286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59" t="s">
        <v>101</v>
      </c>
      <c r="AT285" s="167" t="s">
        <v>71</v>
      </c>
      <c r="AU285" s="167" t="s">
        <v>72</v>
      </c>
      <c r="AY285" s="159" t="s">
        <v>234</v>
      </c>
      <c r="BK285" s="168">
        <f>BK286</f>
        <v>0</v>
      </c>
    </row>
    <row r="286" s="12" customFormat="1" ht="22.8" customHeight="1">
      <c r="A286" s="12"/>
      <c r="B286" s="158"/>
      <c r="C286" s="12"/>
      <c r="D286" s="159" t="s">
        <v>71</v>
      </c>
      <c r="E286" s="169" t="s">
        <v>4895</v>
      </c>
      <c r="F286" s="169" t="s">
        <v>4896</v>
      </c>
      <c r="G286" s="12"/>
      <c r="H286" s="12"/>
      <c r="I286" s="161"/>
      <c r="J286" s="170">
        <f>BK286</f>
        <v>0</v>
      </c>
      <c r="K286" s="12"/>
      <c r="L286" s="158"/>
      <c r="M286" s="163"/>
      <c r="N286" s="164"/>
      <c r="O286" s="164"/>
      <c r="P286" s="165">
        <f>SUM(P287:P297)</f>
        <v>0</v>
      </c>
      <c r="Q286" s="164"/>
      <c r="R286" s="165">
        <f>SUM(R287:R297)</f>
        <v>0.19320000000000001</v>
      </c>
      <c r="S286" s="164"/>
      <c r="T286" s="166">
        <f>SUM(T287:T297)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59" t="s">
        <v>101</v>
      </c>
      <c r="AT286" s="167" t="s">
        <v>71</v>
      </c>
      <c r="AU286" s="167" t="s">
        <v>79</v>
      </c>
      <c r="AY286" s="159" t="s">
        <v>234</v>
      </c>
      <c r="BK286" s="168">
        <f>SUM(BK287:BK297)</f>
        <v>0</v>
      </c>
    </row>
    <row r="287" s="2" customFormat="1" ht="37.8" customHeight="1">
      <c r="A287" s="37"/>
      <c r="B287" s="171"/>
      <c r="C287" s="172" t="s">
        <v>700</v>
      </c>
      <c r="D287" s="172" t="s">
        <v>238</v>
      </c>
      <c r="E287" s="173" t="s">
        <v>4897</v>
      </c>
      <c r="F287" s="174" t="s">
        <v>4898</v>
      </c>
      <c r="G287" s="175" t="s">
        <v>416</v>
      </c>
      <c r="H287" s="176">
        <v>200</v>
      </c>
      <c r="I287" s="177"/>
      <c r="J287" s="178">
        <f>ROUND(I287*H287,2)</f>
        <v>0</v>
      </c>
      <c r="K287" s="174" t="s">
        <v>242</v>
      </c>
      <c r="L287" s="38"/>
      <c r="M287" s="179" t="s">
        <v>3</v>
      </c>
      <c r="N287" s="180" t="s">
        <v>43</v>
      </c>
      <c r="O287" s="71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3" t="s">
        <v>546</v>
      </c>
      <c r="AT287" s="183" t="s">
        <v>238</v>
      </c>
      <c r="AU287" s="183" t="s">
        <v>76</v>
      </c>
      <c r="AY287" s="18" t="s">
        <v>234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79</v>
      </c>
      <c r="BK287" s="184">
        <f>ROUND(I287*H287,2)</f>
        <v>0</v>
      </c>
      <c r="BL287" s="18" t="s">
        <v>546</v>
      </c>
      <c r="BM287" s="183" t="s">
        <v>4899</v>
      </c>
    </row>
    <row r="288" s="2" customFormat="1">
      <c r="A288" s="37"/>
      <c r="B288" s="38"/>
      <c r="C288" s="37"/>
      <c r="D288" s="185" t="s">
        <v>244</v>
      </c>
      <c r="E288" s="37"/>
      <c r="F288" s="186" t="s">
        <v>4900</v>
      </c>
      <c r="G288" s="37"/>
      <c r="H288" s="37"/>
      <c r="I288" s="187"/>
      <c r="J288" s="37"/>
      <c r="K288" s="37"/>
      <c r="L288" s="38"/>
      <c r="M288" s="188"/>
      <c r="N288" s="189"/>
      <c r="O288" s="71"/>
      <c r="P288" s="71"/>
      <c r="Q288" s="71"/>
      <c r="R288" s="71"/>
      <c r="S288" s="71"/>
      <c r="T288" s="72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8" t="s">
        <v>244</v>
      </c>
      <c r="AU288" s="18" t="s">
        <v>76</v>
      </c>
    </row>
    <row r="289" s="2" customFormat="1" ht="33" customHeight="1">
      <c r="A289" s="37"/>
      <c r="B289" s="171"/>
      <c r="C289" s="192" t="s">
        <v>705</v>
      </c>
      <c r="D289" s="192" t="s">
        <v>310</v>
      </c>
      <c r="E289" s="193" t="s">
        <v>4901</v>
      </c>
      <c r="F289" s="194" t="s">
        <v>4902</v>
      </c>
      <c r="G289" s="195" t="s">
        <v>416</v>
      </c>
      <c r="H289" s="196">
        <v>210</v>
      </c>
      <c r="I289" s="197"/>
      <c r="J289" s="198">
        <f>ROUND(I289*H289,2)</f>
        <v>0</v>
      </c>
      <c r="K289" s="194" t="s">
        <v>242</v>
      </c>
      <c r="L289" s="199"/>
      <c r="M289" s="200" t="s">
        <v>3</v>
      </c>
      <c r="N289" s="201" t="s">
        <v>43</v>
      </c>
      <c r="O289" s="71"/>
      <c r="P289" s="181">
        <f>O289*H289</f>
        <v>0</v>
      </c>
      <c r="Q289" s="181">
        <v>0.00092000000000000003</v>
      </c>
      <c r="R289" s="181">
        <f>Q289*H289</f>
        <v>0.19320000000000001</v>
      </c>
      <c r="S289" s="181">
        <v>0</v>
      </c>
      <c r="T289" s="18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3" t="s">
        <v>865</v>
      </c>
      <c r="AT289" s="183" t="s">
        <v>310</v>
      </c>
      <c r="AU289" s="183" t="s">
        <v>76</v>
      </c>
      <c r="AY289" s="18" t="s">
        <v>234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8" t="s">
        <v>79</v>
      </c>
      <c r="BK289" s="184">
        <f>ROUND(I289*H289,2)</f>
        <v>0</v>
      </c>
      <c r="BL289" s="18" t="s">
        <v>865</v>
      </c>
      <c r="BM289" s="183" t="s">
        <v>4903</v>
      </c>
    </row>
    <row r="290" s="2" customFormat="1" ht="33" customHeight="1">
      <c r="A290" s="37"/>
      <c r="B290" s="171"/>
      <c r="C290" s="172" t="s">
        <v>710</v>
      </c>
      <c r="D290" s="172" t="s">
        <v>238</v>
      </c>
      <c r="E290" s="173" t="s">
        <v>4904</v>
      </c>
      <c r="F290" s="174" t="s">
        <v>4905</v>
      </c>
      <c r="G290" s="175" t="s">
        <v>4906</v>
      </c>
      <c r="H290" s="176">
        <v>1</v>
      </c>
      <c r="I290" s="177"/>
      <c r="J290" s="178">
        <f>ROUND(I290*H290,2)</f>
        <v>0</v>
      </c>
      <c r="K290" s="174" t="s">
        <v>1067</v>
      </c>
      <c r="L290" s="38"/>
      <c r="M290" s="179" t="s">
        <v>3</v>
      </c>
      <c r="N290" s="180" t="s">
        <v>43</v>
      </c>
      <c r="O290" s="71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3" t="s">
        <v>104</v>
      </c>
      <c r="AT290" s="183" t="s">
        <v>238</v>
      </c>
      <c r="AU290" s="183" t="s">
        <v>76</v>
      </c>
      <c r="AY290" s="18" t="s">
        <v>234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79</v>
      </c>
      <c r="BK290" s="184">
        <f>ROUND(I290*H290,2)</f>
        <v>0</v>
      </c>
      <c r="BL290" s="18" t="s">
        <v>104</v>
      </c>
      <c r="BM290" s="183" t="s">
        <v>1114</v>
      </c>
    </row>
    <row r="291" s="2" customFormat="1">
      <c r="A291" s="37"/>
      <c r="B291" s="38"/>
      <c r="C291" s="37"/>
      <c r="D291" s="190" t="s">
        <v>251</v>
      </c>
      <c r="E291" s="37"/>
      <c r="F291" s="191" t="s">
        <v>4907</v>
      </c>
      <c r="G291" s="37"/>
      <c r="H291" s="37"/>
      <c r="I291" s="187"/>
      <c r="J291" s="37"/>
      <c r="K291" s="37"/>
      <c r="L291" s="38"/>
      <c r="M291" s="188"/>
      <c r="N291" s="189"/>
      <c r="O291" s="71"/>
      <c r="P291" s="71"/>
      <c r="Q291" s="71"/>
      <c r="R291" s="71"/>
      <c r="S291" s="71"/>
      <c r="T291" s="72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8" t="s">
        <v>251</v>
      </c>
      <c r="AU291" s="18" t="s">
        <v>76</v>
      </c>
    </row>
    <row r="292" s="2" customFormat="1" ht="33" customHeight="1">
      <c r="A292" s="37"/>
      <c r="B292" s="171"/>
      <c r="C292" s="172" t="s">
        <v>715</v>
      </c>
      <c r="D292" s="172" t="s">
        <v>238</v>
      </c>
      <c r="E292" s="173" t="s">
        <v>4908</v>
      </c>
      <c r="F292" s="174" t="s">
        <v>4909</v>
      </c>
      <c r="G292" s="175" t="s">
        <v>248</v>
      </c>
      <c r="H292" s="176">
        <v>10</v>
      </c>
      <c r="I292" s="177"/>
      <c r="J292" s="178">
        <f>ROUND(I292*H292,2)</f>
        <v>0</v>
      </c>
      <c r="K292" s="174" t="s">
        <v>242</v>
      </c>
      <c r="L292" s="38"/>
      <c r="M292" s="179" t="s">
        <v>3</v>
      </c>
      <c r="N292" s="180" t="s">
        <v>43</v>
      </c>
      <c r="O292" s="71"/>
      <c r="P292" s="181">
        <f>O292*H292</f>
        <v>0</v>
      </c>
      <c r="Q292" s="181">
        <v>0</v>
      </c>
      <c r="R292" s="181">
        <f>Q292*H292</f>
        <v>0</v>
      </c>
      <c r="S292" s="181">
        <v>0</v>
      </c>
      <c r="T292" s="18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3" t="s">
        <v>104</v>
      </c>
      <c r="AT292" s="183" t="s">
        <v>238</v>
      </c>
      <c r="AU292" s="183" t="s">
        <v>76</v>
      </c>
      <c r="AY292" s="18" t="s">
        <v>234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8" t="s">
        <v>79</v>
      </c>
      <c r="BK292" s="184">
        <f>ROUND(I292*H292,2)</f>
        <v>0</v>
      </c>
      <c r="BL292" s="18" t="s">
        <v>104</v>
      </c>
      <c r="BM292" s="183" t="s">
        <v>4910</v>
      </c>
    </row>
    <row r="293" s="2" customFormat="1">
      <c r="A293" s="37"/>
      <c r="B293" s="38"/>
      <c r="C293" s="37"/>
      <c r="D293" s="185" t="s">
        <v>244</v>
      </c>
      <c r="E293" s="37"/>
      <c r="F293" s="186" t="s">
        <v>4911</v>
      </c>
      <c r="G293" s="37"/>
      <c r="H293" s="37"/>
      <c r="I293" s="187"/>
      <c r="J293" s="37"/>
      <c r="K293" s="37"/>
      <c r="L293" s="38"/>
      <c r="M293" s="188"/>
      <c r="N293" s="189"/>
      <c r="O293" s="71"/>
      <c r="P293" s="71"/>
      <c r="Q293" s="71"/>
      <c r="R293" s="71"/>
      <c r="S293" s="71"/>
      <c r="T293" s="72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8" t="s">
        <v>244</v>
      </c>
      <c r="AU293" s="18" t="s">
        <v>76</v>
      </c>
    </row>
    <row r="294" s="2" customFormat="1" ht="21.75" customHeight="1">
      <c r="A294" s="37"/>
      <c r="B294" s="171"/>
      <c r="C294" s="172" t="s">
        <v>720</v>
      </c>
      <c r="D294" s="172" t="s">
        <v>238</v>
      </c>
      <c r="E294" s="173" t="s">
        <v>4912</v>
      </c>
      <c r="F294" s="174" t="s">
        <v>4913</v>
      </c>
      <c r="G294" s="175" t="s">
        <v>310</v>
      </c>
      <c r="H294" s="176">
        <v>200</v>
      </c>
      <c r="I294" s="177"/>
      <c r="J294" s="178">
        <f>ROUND(I294*H294,2)</f>
        <v>0</v>
      </c>
      <c r="K294" s="174" t="s">
        <v>1067</v>
      </c>
      <c r="L294" s="38"/>
      <c r="M294" s="179" t="s">
        <v>3</v>
      </c>
      <c r="N294" s="180" t="s">
        <v>43</v>
      </c>
      <c r="O294" s="71"/>
      <c r="P294" s="181">
        <f>O294*H294</f>
        <v>0</v>
      </c>
      <c r="Q294" s="181">
        <v>0</v>
      </c>
      <c r="R294" s="181">
        <f>Q294*H294</f>
        <v>0</v>
      </c>
      <c r="S294" s="181">
        <v>0</v>
      </c>
      <c r="T294" s="182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3" t="s">
        <v>104</v>
      </c>
      <c r="AT294" s="183" t="s">
        <v>238</v>
      </c>
      <c r="AU294" s="183" t="s">
        <v>76</v>
      </c>
      <c r="AY294" s="18" t="s">
        <v>234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8" t="s">
        <v>79</v>
      </c>
      <c r="BK294" s="184">
        <f>ROUND(I294*H294,2)</f>
        <v>0</v>
      </c>
      <c r="BL294" s="18" t="s">
        <v>104</v>
      </c>
      <c r="BM294" s="183" t="s">
        <v>903</v>
      </c>
    </row>
    <row r="295" s="2" customFormat="1">
      <c r="A295" s="37"/>
      <c r="B295" s="38"/>
      <c r="C295" s="37"/>
      <c r="D295" s="190" t="s">
        <v>251</v>
      </c>
      <c r="E295" s="37"/>
      <c r="F295" s="191" t="s">
        <v>4914</v>
      </c>
      <c r="G295" s="37"/>
      <c r="H295" s="37"/>
      <c r="I295" s="187"/>
      <c r="J295" s="37"/>
      <c r="K295" s="37"/>
      <c r="L295" s="38"/>
      <c r="M295" s="188"/>
      <c r="N295" s="189"/>
      <c r="O295" s="71"/>
      <c r="P295" s="71"/>
      <c r="Q295" s="71"/>
      <c r="R295" s="71"/>
      <c r="S295" s="71"/>
      <c r="T295" s="72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8" t="s">
        <v>251</v>
      </c>
      <c r="AU295" s="18" t="s">
        <v>76</v>
      </c>
    </row>
    <row r="296" s="2" customFormat="1" ht="24.15" customHeight="1">
      <c r="A296" s="37"/>
      <c r="B296" s="171"/>
      <c r="C296" s="172" t="s">
        <v>725</v>
      </c>
      <c r="D296" s="172" t="s">
        <v>238</v>
      </c>
      <c r="E296" s="173" t="s">
        <v>4915</v>
      </c>
      <c r="F296" s="174" t="s">
        <v>4916</v>
      </c>
      <c r="G296" s="175" t="s">
        <v>4906</v>
      </c>
      <c r="H296" s="176">
        <v>1</v>
      </c>
      <c r="I296" s="177"/>
      <c r="J296" s="178">
        <f>ROUND(I296*H296,2)</f>
        <v>0</v>
      </c>
      <c r="K296" s="174" t="s">
        <v>1067</v>
      </c>
      <c r="L296" s="38"/>
      <c r="M296" s="179" t="s">
        <v>3</v>
      </c>
      <c r="N296" s="180" t="s">
        <v>43</v>
      </c>
      <c r="O296" s="71"/>
      <c r="P296" s="181">
        <f>O296*H296</f>
        <v>0</v>
      </c>
      <c r="Q296" s="181">
        <v>0</v>
      </c>
      <c r="R296" s="181">
        <f>Q296*H296</f>
        <v>0</v>
      </c>
      <c r="S296" s="181">
        <v>0</v>
      </c>
      <c r="T296" s="18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3" t="s">
        <v>104</v>
      </c>
      <c r="AT296" s="183" t="s">
        <v>238</v>
      </c>
      <c r="AU296" s="183" t="s">
        <v>76</v>
      </c>
      <c r="AY296" s="18" t="s">
        <v>234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8" t="s">
        <v>79</v>
      </c>
      <c r="BK296" s="184">
        <f>ROUND(I296*H296,2)</f>
        <v>0</v>
      </c>
      <c r="BL296" s="18" t="s">
        <v>104</v>
      </c>
      <c r="BM296" s="183" t="s">
        <v>914</v>
      </c>
    </row>
    <row r="297" s="2" customFormat="1">
      <c r="A297" s="37"/>
      <c r="B297" s="38"/>
      <c r="C297" s="37"/>
      <c r="D297" s="190" t="s">
        <v>251</v>
      </c>
      <c r="E297" s="37"/>
      <c r="F297" s="191" t="s">
        <v>4907</v>
      </c>
      <c r="G297" s="37"/>
      <c r="H297" s="37"/>
      <c r="I297" s="187"/>
      <c r="J297" s="37"/>
      <c r="K297" s="37"/>
      <c r="L297" s="38"/>
      <c r="M297" s="188"/>
      <c r="N297" s="189"/>
      <c r="O297" s="71"/>
      <c r="P297" s="71"/>
      <c r="Q297" s="71"/>
      <c r="R297" s="71"/>
      <c r="S297" s="71"/>
      <c r="T297" s="72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251</v>
      </c>
      <c r="AU297" s="18" t="s">
        <v>76</v>
      </c>
    </row>
    <row r="298" s="12" customFormat="1" ht="25.92" customHeight="1">
      <c r="A298" s="12"/>
      <c r="B298" s="158"/>
      <c r="C298" s="12"/>
      <c r="D298" s="159" t="s">
        <v>71</v>
      </c>
      <c r="E298" s="160" t="s">
        <v>132</v>
      </c>
      <c r="F298" s="160" t="s">
        <v>4917</v>
      </c>
      <c r="G298" s="12"/>
      <c r="H298" s="12"/>
      <c r="I298" s="161"/>
      <c r="J298" s="162">
        <f>BK298</f>
        <v>0</v>
      </c>
      <c r="K298" s="12"/>
      <c r="L298" s="158"/>
      <c r="M298" s="163"/>
      <c r="N298" s="164"/>
      <c r="O298" s="164"/>
      <c r="P298" s="165">
        <f>SUM(P299:P304)</f>
        <v>0</v>
      </c>
      <c r="Q298" s="164"/>
      <c r="R298" s="165">
        <f>SUM(R299:R304)</f>
        <v>0</v>
      </c>
      <c r="S298" s="164"/>
      <c r="T298" s="166">
        <f>SUM(T299:T304)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59" t="s">
        <v>262</v>
      </c>
      <c r="AT298" s="167" t="s">
        <v>71</v>
      </c>
      <c r="AU298" s="167" t="s">
        <v>72</v>
      </c>
      <c r="AY298" s="159" t="s">
        <v>234</v>
      </c>
      <c r="BK298" s="168">
        <f>SUM(BK299:BK304)</f>
        <v>0</v>
      </c>
    </row>
    <row r="299" s="2" customFormat="1" ht="24.15" customHeight="1">
      <c r="A299" s="37"/>
      <c r="B299" s="171"/>
      <c r="C299" s="172" t="s">
        <v>730</v>
      </c>
      <c r="D299" s="172" t="s">
        <v>238</v>
      </c>
      <c r="E299" s="173" t="s">
        <v>4918</v>
      </c>
      <c r="F299" s="174" t="s">
        <v>4919</v>
      </c>
      <c r="G299" s="175" t="s">
        <v>427</v>
      </c>
      <c r="H299" s="176">
        <v>1</v>
      </c>
      <c r="I299" s="177"/>
      <c r="J299" s="178">
        <f>ROUND(I299*H299,2)</f>
        <v>0</v>
      </c>
      <c r="K299" s="174" t="s">
        <v>2349</v>
      </c>
      <c r="L299" s="38"/>
      <c r="M299" s="179" t="s">
        <v>3</v>
      </c>
      <c r="N299" s="180" t="s">
        <v>43</v>
      </c>
      <c r="O299" s="71"/>
      <c r="P299" s="181">
        <f>O299*H299</f>
        <v>0</v>
      </c>
      <c r="Q299" s="181">
        <v>0</v>
      </c>
      <c r="R299" s="181">
        <f>Q299*H299</f>
        <v>0</v>
      </c>
      <c r="S299" s="181">
        <v>0</v>
      </c>
      <c r="T299" s="182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3" t="s">
        <v>104</v>
      </c>
      <c r="AT299" s="183" t="s">
        <v>238</v>
      </c>
      <c r="AU299" s="183" t="s">
        <v>79</v>
      </c>
      <c r="AY299" s="18" t="s">
        <v>234</v>
      </c>
      <c r="BE299" s="184">
        <f>IF(N299="základní",J299,0)</f>
        <v>0</v>
      </c>
      <c r="BF299" s="184">
        <f>IF(N299="snížená",J299,0)</f>
        <v>0</v>
      </c>
      <c r="BG299" s="184">
        <f>IF(N299="zákl. přenesená",J299,0)</f>
        <v>0</v>
      </c>
      <c r="BH299" s="184">
        <f>IF(N299="sníž. přenesená",J299,0)</f>
        <v>0</v>
      </c>
      <c r="BI299" s="184">
        <f>IF(N299="nulová",J299,0)</f>
        <v>0</v>
      </c>
      <c r="BJ299" s="18" t="s">
        <v>79</v>
      </c>
      <c r="BK299" s="184">
        <f>ROUND(I299*H299,2)</f>
        <v>0</v>
      </c>
      <c r="BL299" s="18" t="s">
        <v>104</v>
      </c>
      <c r="BM299" s="183" t="s">
        <v>4920</v>
      </c>
    </row>
    <row r="300" s="2" customFormat="1">
      <c r="A300" s="37"/>
      <c r="B300" s="38"/>
      <c r="C300" s="37"/>
      <c r="D300" s="185" t="s">
        <v>244</v>
      </c>
      <c r="E300" s="37"/>
      <c r="F300" s="186" t="s">
        <v>4921</v>
      </c>
      <c r="G300" s="37"/>
      <c r="H300" s="37"/>
      <c r="I300" s="187"/>
      <c r="J300" s="37"/>
      <c r="K300" s="37"/>
      <c r="L300" s="38"/>
      <c r="M300" s="188"/>
      <c r="N300" s="189"/>
      <c r="O300" s="71"/>
      <c r="P300" s="71"/>
      <c r="Q300" s="71"/>
      <c r="R300" s="71"/>
      <c r="S300" s="71"/>
      <c r="T300" s="72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8" t="s">
        <v>244</v>
      </c>
      <c r="AU300" s="18" t="s">
        <v>79</v>
      </c>
    </row>
    <row r="301" s="2" customFormat="1" ht="37.8" customHeight="1">
      <c r="A301" s="37"/>
      <c r="B301" s="171"/>
      <c r="C301" s="172" t="s">
        <v>735</v>
      </c>
      <c r="D301" s="172" t="s">
        <v>238</v>
      </c>
      <c r="E301" s="173" t="s">
        <v>4922</v>
      </c>
      <c r="F301" s="174" t="s">
        <v>4923</v>
      </c>
      <c r="G301" s="175" t="s">
        <v>427</v>
      </c>
      <c r="H301" s="176">
        <v>1</v>
      </c>
      <c r="I301" s="177"/>
      <c r="J301" s="178">
        <f>ROUND(I301*H301,2)</f>
        <v>0</v>
      </c>
      <c r="K301" s="174" t="s">
        <v>2349</v>
      </c>
      <c r="L301" s="38"/>
      <c r="M301" s="179" t="s">
        <v>3</v>
      </c>
      <c r="N301" s="180" t="s">
        <v>43</v>
      </c>
      <c r="O301" s="71"/>
      <c r="P301" s="181">
        <f>O301*H301</f>
        <v>0</v>
      </c>
      <c r="Q301" s="181">
        <v>0</v>
      </c>
      <c r="R301" s="181">
        <f>Q301*H301</f>
        <v>0</v>
      </c>
      <c r="S301" s="181">
        <v>0</v>
      </c>
      <c r="T301" s="182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3" t="s">
        <v>4924</v>
      </c>
      <c r="AT301" s="183" t="s">
        <v>238</v>
      </c>
      <c r="AU301" s="183" t="s">
        <v>79</v>
      </c>
      <c r="AY301" s="18" t="s">
        <v>234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8" t="s">
        <v>79</v>
      </c>
      <c r="BK301" s="184">
        <f>ROUND(I301*H301,2)</f>
        <v>0</v>
      </c>
      <c r="BL301" s="18" t="s">
        <v>4924</v>
      </c>
      <c r="BM301" s="183" t="s">
        <v>4925</v>
      </c>
    </row>
    <row r="302" s="2" customFormat="1">
      <c r="A302" s="37"/>
      <c r="B302" s="38"/>
      <c r="C302" s="37"/>
      <c r="D302" s="185" t="s">
        <v>244</v>
      </c>
      <c r="E302" s="37"/>
      <c r="F302" s="186" t="s">
        <v>4926</v>
      </c>
      <c r="G302" s="37"/>
      <c r="H302" s="37"/>
      <c r="I302" s="187"/>
      <c r="J302" s="37"/>
      <c r="K302" s="37"/>
      <c r="L302" s="38"/>
      <c r="M302" s="188"/>
      <c r="N302" s="189"/>
      <c r="O302" s="71"/>
      <c r="P302" s="71"/>
      <c r="Q302" s="71"/>
      <c r="R302" s="71"/>
      <c r="S302" s="71"/>
      <c r="T302" s="72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8" t="s">
        <v>244</v>
      </c>
      <c r="AU302" s="18" t="s">
        <v>79</v>
      </c>
    </row>
    <row r="303" s="2" customFormat="1" ht="16.5" customHeight="1">
      <c r="A303" s="37"/>
      <c r="B303" s="171"/>
      <c r="C303" s="172" t="s">
        <v>737</v>
      </c>
      <c r="D303" s="172" t="s">
        <v>238</v>
      </c>
      <c r="E303" s="173" t="s">
        <v>4927</v>
      </c>
      <c r="F303" s="174" t="s">
        <v>4928</v>
      </c>
      <c r="G303" s="175" t="s">
        <v>4429</v>
      </c>
      <c r="H303" s="176">
        <v>1</v>
      </c>
      <c r="I303" s="177"/>
      <c r="J303" s="178">
        <f>ROUND(I303*H303,2)</f>
        <v>0</v>
      </c>
      <c r="K303" s="174" t="s">
        <v>1067</v>
      </c>
      <c r="L303" s="38"/>
      <c r="M303" s="179" t="s">
        <v>3</v>
      </c>
      <c r="N303" s="180" t="s">
        <v>43</v>
      </c>
      <c r="O303" s="71"/>
      <c r="P303" s="181">
        <f>O303*H303</f>
        <v>0</v>
      </c>
      <c r="Q303" s="181">
        <v>0</v>
      </c>
      <c r="R303" s="181">
        <f>Q303*H303</f>
        <v>0</v>
      </c>
      <c r="S303" s="181">
        <v>0</v>
      </c>
      <c r="T303" s="182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3" t="s">
        <v>104</v>
      </c>
      <c r="AT303" s="183" t="s">
        <v>238</v>
      </c>
      <c r="AU303" s="183" t="s">
        <v>79</v>
      </c>
      <c r="AY303" s="18" t="s">
        <v>234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8" t="s">
        <v>79</v>
      </c>
      <c r="BK303" s="184">
        <f>ROUND(I303*H303,2)</f>
        <v>0</v>
      </c>
      <c r="BL303" s="18" t="s">
        <v>104</v>
      </c>
      <c r="BM303" s="183" t="s">
        <v>314</v>
      </c>
    </row>
    <row r="304" s="2" customFormat="1">
      <c r="A304" s="37"/>
      <c r="B304" s="38"/>
      <c r="C304" s="37"/>
      <c r="D304" s="190" t="s">
        <v>251</v>
      </c>
      <c r="E304" s="37"/>
      <c r="F304" s="191" t="s">
        <v>4929</v>
      </c>
      <c r="G304" s="37"/>
      <c r="H304" s="37"/>
      <c r="I304" s="187"/>
      <c r="J304" s="37"/>
      <c r="K304" s="37"/>
      <c r="L304" s="38"/>
      <c r="M304" s="212"/>
      <c r="N304" s="213"/>
      <c r="O304" s="214"/>
      <c r="P304" s="214"/>
      <c r="Q304" s="214"/>
      <c r="R304" s="214"/>
      <c r="S304" s="214"/>
      <c r="T304" s="215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8" t="s">
        <v>251</v>
      </c>
      <c r="AU304" s="18" t="s">
        <v>79</v>
      </c>
    </row>
    <row r="305" s="2" customFormat="1" ht="6.96" customHeight="1">
      <c r="A305" s="37"/>
      <c r="B305" s="54"/>
      <c r="C305" s="55"/>
      <c r="D305" s="55"/>
      <c r="E305" s="55"/>
      <c r="F305" s="55"/>
      <c r="G305" s="55"/>
      <c r="H305" s="55"/>
      <c r="I305" s="55"/>
      <c r="J305" s="55"/>
      <c r="K305" s="55"/>
      <c r="L305" s="38"/>
      <c r="M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</row>
  </sheetData>
  <autoFilter ref="C97:K304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hyperlinks>
    <hyperlink ref="F103" r:id="rId1" display="https://podminky.urs.cz/item/CS_URS_2024_02/181111111"/>
    <hyperlink ref="F105" r:id="rId2" display="https://podminky.urs.cz/item/CS_URS_2024_02/181351003"/>
    <hyperlink ref="F107" r:id="rId3" display="https://podminky.urs.cz/item/CS_URS_2024_02/181411132"/>
    <hyperlink ref="F111" r:id="rId4" display="https://podminky.urs.cz/item/CS_URS_2024_02/131251105"/>
    <hyperlink ref="F113" r:id="rId5" display="https://podminky.urs.cz/item/CS_URS_2024_02/132212221"/>
    <hyperlink ref="F115" r:id="rId6" display="https://podminky.urs.cz/item/CS_URS_2024_02/139001101"/>
    <hyperlink ref="F118" r:id="rId7" display="https://podminky.urs.cz/item/CS_URS_2024_02/171151103"/>
    <hyperlink ref="F120" r:id="rId8" display="https://podminky.urs.cz/item/CS_URS_2024_02/174111101"/>
    <hyperlink ref="F122" r:id="rId9" display="https://podminky.urs.cz/item/CS_URS_2024_02/162251101"/>
    <hyperlink ref="F124" r:id="rId10" display="https://podminky.urs.cz/item/CS_URS_2024_02/167151111"/>
    <hyperlink ref="F127" r:id="rId11" display="https://podminky.urs.cz/item/CS_URS_2024_02/162751117"/>
    <hyperlink ref="F129" r:id="rId12" display="https://podminky.urs.cz/item/CS_URS_2024_02/162751119"/>
    <hyperlink ref="F132" r:id="rId13" display="https://podminky.urs.cz/item/CS_URS_2024_02/997013873"/>
    <hyperlink ref="F136" r:id="rId14" display="https://podminky.urs.cz/item/CS_URS_2024_02/175111101"/>
    <hyperlink ref="F139" r:id="rId15" display="https://podminky.urs.cz/item/CS_URS_2024_02/211971121"/>
    <hyperlink ref="F142" r:id="rId16" display="https://podminky.urs.cz/item/CS_URS_2024_02/212532111"/>
    <hyperlink ref="F144" r:id="rId17" display="https://podminky.urs.cz/item/CS_URS_2024_02/212755218"/>
    <hyperlink ref="F146" r:id="rId18" display="https://podminky.urs.cz/item/CS_URS_2024_02/155131311"/>
    <hyperlink ref="F150" r:id="rId19" display="https://podminky.urs.cz/item/CS_URS_2024_02/181252305"/>
    <hyperlink ref="F153" r:id="rId20" display="https://podminky.urs.cz/item/CS_URS_2024_02/213141111.1"/>
    <hyperlink ref="F157" r:id="rId21" display="https://podminky.urs.cz/item/CS_URS_2024_02/561081111"/>
    <hyperlink ref="F161" r:id="rId22" display="https://podminky.urs.cz/item/CS_URS_2024_02/564851111"/>
    <hyperlink ref="F164" r:id="rId23" display="https://podminky.urs.cz/item/CS_URS_2024_02/564861111"/>
    <hyperlink ref="F167" r:id="rId24" display="https://podminky.urs.cz/item/CS_URS_2024_02/564871111"/>
    <hyperlink ref="F169" r:id="rId25" display="https://podminky.urs.cz/item/CS_URS_2024_02/564871116"/>
    <hyperlink ref="F171" r:id="rId26" display="https://podminky.urs.cz/item/CS_URS_2024_02/567122114"/>
    <hyperlink ref="F173" r:id="rId27" display="https://podminky.urs.cz/item/CS_URS_2024_02/567132115"/>
    <hyperlink ref="F175" r:id="rId28" display="https://podminky.urs.cz/item/CS_URS_2024_02/573191111"/>
    <hyperlink ref="F177" r:id="rId29" display="https://podminky.urs.cz/item/CS_URS_2024_02/573211109"/>
    <hyperlink ref="F179" r:id="rId30" display="https://podminky.urs.cz/item/CS_URS_2024_02/577134111"/>
    <hyperlink ref="F181" r:id="rId31" display="https://podminky.urs.cz/item/CS_URS_2024_02/577155112"/>
    <hyperlink ref="F183" r:id="rId32" display="https://podminky.urs.cz/item/CS_URS_2024_02/577145112"/>
    <hyperlink ref="F185" r:id="rId33" display="https://podminky.urs.cz/item/CS_URS_2024_02/596212212"/>
    <hyperlink ref="F189" r:id="rId34" display="https://podminky.urs.cz/item/CS_URS_2024_02/596412212"/>
    <hyperlink ref="F192" r:id="rId35" display="https://podminky.urs.cz/item/CS_URS_2024_02/919122122"/>
    <hyperlink ref="F196" r:id="rId36" display="https://podminky.urs.cz/item/CS_URS_2024_02/596211111"/>
    <hyperlink ref="F201" r:id="rId37" display="https://podminky.urs.cz/item/CS_URS_2024_02/899133112"/>
    <hyperlink ref="F203" r:id="rId38" display="https://podminky.urs.cz/item/CS_URS_2024_02/911121111"/>
    <hyperlink ref="F206" r:id="rId39" display="https://podminky.urs.cz/item/CS_URS_2024_02/911121111"/>
    <hyperlink ref="F210" r:id="rId40" display="https://podminky.urs.cz/item/CS_URS_2024_02/916131213"/>
    <hyperlink ref="F214" r:id="rId41" display="https://podminky.urs.cz/item/CS_URS_2024_02/916131213"/>
    <hyperlink ref="F217" r:id="rId42" display="https://podminky.urs.cz/item/CS_URS_2024_02/916231213"/>
    <hyperlink ref="F220" r:id="rId43" display="https://podminky.urs.cz/item/CS_URS_2024_02/916991121"/>
    <hyperlink ref="F223" r:id="rId44" display="https://podminky.urs.cz/item/CS_URS_2024_02/913111111"/>
    <hyperlink ref="F225" r:id="rId45" display="https://podminky.urs.cz/item/CS_URS_2024_02/913111211"/>
    <hyperlink ref="F227" r:id="rId46" display="https://podminky.urs.cz/item/CS_URS_2024_02/913111112"/>
    <hyperlink ref="F229" r:id="rId47" display="https://podminky.urs.cz/item/CS_URS_2024_02/913111212"/>
    <hyperlink ref="F231" r:id="rId48" display="https://podminky.urs.cz/item/CS_URS_2024_02/913111115"/>
    <hyperlink ref="F233" r:id="rId49" display="https://podminky.urs.cz/item/CS_URS_2024_02/913111215"/>
    <hyperlink ref="F235" r:id="rId50" display="https://podminky.urs.cz/item/CS_URS_2024_02/914111111"/>
    <hyperlink ref="F239" r:id="rId51" display="https://podminky.urs.cz/item/CS_URS_2024_02/914511111"/>
    <hyperlink ref="F242" r:id="rId52" display="https://podminky.urs.cz/item/CS_URS_2024_02/915111111"/>
    <hyperlink ref="F244" r:id="rId53" display="https://podminky.urs.cz/item/CS_URS_2024_02/915131111"/>
    <hyperlink ref="F247" r:id="rId54" display="https://podminky.urs.cz/item/CS_URS_2024_02/916991121.1"/>
    <hyperlink ref="F249" r:id="rId55" display="https://podminky.urs.cz/item/CS_URS_2024_02/935113112"/>
    <hyperlink ref="F255" r:id="rId56" display="https://podminky.urs.cz/item/CS_URS_2023_02/113154124"/>
    <hyperlink ref="F257" r:id="rId57" display="https://podminky.urs.cz/item/CS_URS_2024_02/113201112"/>
    <hyperlink ref="F259" r:id="rId58" display="https://podminky.urs.cz/item/CS_URS_2024_02/113106571"/>
    <hyperlink ref="F261" r:id="rId59" display="https://podminky.urs.cz/item/CS_URS_2024_02/113107222"/>
    <hyperlink ref="F264" r:id="rId60" display="https://podminky.urs.cz/item/CS_URS_2024_02/113107342"/>
    <hyperlink ref="F266" r:id="rId61" display="https://podminky.urs.cz/item/CS_URS_2024_02/919735111"/>
    <hyperlink ref="F268" r:id="rId62" display="https://podminky.urs.cz/item/CS_URS_2024_02/919735112"/>
    <hyperlink ref="F271" r:id="rId63" display="https://podminky.urs.cz/item/CS_URS_2024_02/997013501"/>
    <hyperlink ref="F273" r:id="rId64" display="https://podminky.urs.cz/item/CS_URS_2024_02/997013509"/>
    <hyperlink ref="F276" r:id="rId65" display="https://podminky.urs.cz/item/CS_URS_2024_02/997013861"/>
    <hyperlink ref="F278" r:id="rId66" display="https://podminky.urs.cz/item/CS_URS_2024_02/997013873.1"/>
    <hyperlink ref="F281" r:id="rId67" display="https://podminky.urs.cz/item/CS_URS_2024_02/997013875"/>
    <hyperlink ref="F284" r:id="rId68" display="https://podminky.urs.cz/item/CS_URS_2024_02/998225111"/>
    <hyperlink ref="F288" r:id="rId69" display="https://podminky.urs.cz/item/CS_URS_2024_02/460791216"/>
    <hyperlink ref="F293" r:id="rId70" display="https://podminky.urs.cz/item/CS_URS_2024_02/899623141"/>
    <hyperlink ref="F300" r:id="rId71" display="https://podminky.urs.cz/item/CS_URS_2023_02/034303000"/>
    <hyperlink ref="F302" r:id="rId72" display="https://podminky.urs.cz/item/CS_URS_2023_02/043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4930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2549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2550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2550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ROUND((SUM(BE86:BE161)),  2)</f>
        <v>0</v>
      </c>
      <c r="G33" s="37"/>
      <c r="H33" s="37"/>
      <c r="I33" s="130">
        <v>0.20999999999999999</v>
      </c>
      <c r="J33" s="129">
        <f>ROUND(((SUM(BE86:BE161))*I33),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ROUND((SUM(BF86:BF161)),  2)</f>
        <v>0</v>
      </c>
      <c r="G34" s="37"/>
      <c r="H34" s="37"/>
      <c r="I34" s="130">
        <v>0.12</v>
      </c>
      <c r="J34" s="129">
        <f>ROUND(((SUM(BF86:BF161))*I34),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ROUND((SUM(BG86:BG161)),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ROUND((SUM(BH86:BH161)),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ROUND((SUM(BI86:BI161)),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51 - SO05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2208/9,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2998</v>
      </c>
      <c r="E60" s="142"/>
      <c r="F60" s="142"/>
      <c r="G60" s="142"/>
      <c r="H60" s="142"/>
      <c r="I60" s="142"/>
      <c r="J60" s="143">
        <f>J87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J88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159</v>
      </c>
      <c r="E62" s="146"/>
      <c r="F62" s="146"/>
      <c r="G62" s="146"/>
      <c r="H62" s="146"/>
      <c r="I62" s="146"/>
      <c r="J62" s="147">
        <f>J108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4"/>
      <c r="C63" s="10"/>
      <c r="D63" s="145" t="s">
        <v>4931</v>
      </c>
      <c r="E63" s="146"/>
      <c r="F63" s="146"/>
      <c r="G63" s="146"/>
      <c r="H63" s="146"/>
      <c r="I63" s="146"/>
      <c r="J63" s="147">
        <f>J111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4"/>
      <c r="C64" s="10"/>
      <c r="D64" s="145" t="s">
        <v>4932</v>
      </c>
      <c r="E64" s="146"/>
      <c r="F64" s="146"/>
      <c r="G64" s="146"/>
      <c r="H64" s="146"/>
      <c r="I64" s="146"/>
      <c r="J64" s="147">
        <f>J114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4"/>
      <c r="C65" s="10"/>
      <c r="D65" s="145" t="s">
        <v>4933</v>
      </c>
      <c r="E65" s="146"/>
      <c r="F65" s="146"/>
      <c r="G65" s="146"/>
      <c r="H65" s="146"/>
      <c r="I65" s="146"/>
      <c r="J65" s="147">
        <f>J154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182</v>
      </c>
      <c r="E66" s="146"/>
      <c r="F66" s="146"/>
      <c r="G66" s="146"/>
      <c r="H66" s="146"/>
      <c r="I66" s="146"/>
      <c r="J66" s="147">
        <f>J159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219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smlouva č. 2 - SO02, 3,4,5,6,7,8,9,11,13,14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135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61" t="str">
        <f>E9</f>
        <v>51 - SO05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7"/>
      <c r="E80" s="37"/>
      <c r="F80" s="26" t="str">
        <f>F12</f>
        <v>RUDÍKOV, P.Č. 2250/4, 2261, ST. 63, 2208/9,</v>
      </c>
      <c r="G80" s="37"/>
      <c r="H80" s="37"/>
      <c r="I80" s="31" t="s">
        <v>23</v>
      </c>
      <c r="J80" s="63" t="str">
        <f>IF(J12="","",J12)</f>
        <v>10. 1. 2024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7"/>
      <c r="E82" s="37"/>
      <c r="F82" s="26" t="str">
        <f>E15</f>
        <v xml:space="preserve"> </v>
      </c>
      <c r="G82" s="37"/>
      <c r="H82" s="37"/>
      <c r="I82" s="31" t="s">
        <v>31</v>
      </c>
      <c r="J82" s="35" t="str">
        <f>E21</f>
        <v>Ondřej Zikán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29</v>
      </c>
      <c r="D83" s="37"/>
      <c r="E83" s="37"/>
      <c r="F83" s="26" t="str">
        <f>IF(E18="","",E18)</f>
        <v>Vyplň údaj</v>
      </c>
      <c r="G83" s="37"/>
      <c r="H83" s="37"/>
      <c r="I83" s="31" t="s">
        <v>34</v>
      </c>
      <c r="J83" s="35" t="str">
        <f>E24</f>
        <v>Ondřej Zikán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48"/>
      <c r="B85" s="149"/>
      <c r="C85" s="150" t="s">
        <v>220</v>
      </c>
      <c r="D85" s="151" t="s">
        <v>57</v>
      </c>
      <c r="E85" s="151" t="s">
        <v>53</v>
      </c>
      <c r="F85" s="151" t="s">
        <v>54</v>
      </c>
      <c r="G85" s="151" t="s">
        <v>221</v>
      </c>
      <c r="H85" s="151" t="s">
        <v>222</v>
      </c>
      <c r="I85" s="151" t="s">
        <v>223</v>
      </c>
      <c r="J85" s="151" t="s">
        <v>139</v>
      </c>
      <c r="K85" s="152" t="s">
        <v>224</v>
      </c>
      <c r="L85" s="153"/>
      <c r="M85" s="79" t="s">
        <v>3</v>
      </c>
      <c r="N85" s="80" t="s">
        <v>42</v>
      </c>
      <c r="O85" s="80" t="s">
        <v>225</v>
      </c>
      <c r="P85" s="80" t="s">
        <v>226</v>
      </c>
      <c r="Q85" s="80" t="s">
        <v>227</v>
      </c>
      <c r="R85" s="80" t="s">
        <v>228</v>
      </c>
      <c r="S85" s="80" t="s">
        <v>229</v>
      </c>
      <c r="T85" s="81" t="s">
        <v>230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="2" customFormat="1" ht="22.8" customHeight="1">
      <c r="A86" s="37"/>
      <c r="B86" s="38"/>
      <c r="C86" s="86" t="s">
        <v>231</v>
      </c>
      <c r="D86" s="37"/>
      <c r="E86" s="37"/>
      <c r="F86" s="37"/>
      <c r="G86" s="37"/>
      <c r="H86" s="37"/>
      <c r="I86" s="37"/>
      <c r="J86" s="154">
        <f>BK86</f>
        <v>0</v>
      </c>
      <c r="K86" s="37"/>
      <c r="L86" s="38"/>
      <c r="M86" s="82"/>
      <c r="N86" s="67"/>
      <c r="O86" s="83"/>
      <c r="P86" s="155">
        <f>P87</f>
        <v>0</v>
      </c>
      <c r="Q86" s="83"/>
      <c r="R86" s="155">
        <f>R87</f>
        <v>286.12464969999996</v>
      </c>
      <c r="S86" s="83"/>
      <c r="T86" s="156">
        <f>T87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8" t="s">
        <v>71</v>
      </c>
      <c r="AU86" s="18" t="s">
        <v>140</v>
      </c>
      <c r="BK86" s="157">
        <f>BK87</f>
        <v>0</v>
      </c>
    </row>
    <row r="87" s="12" customFormat="1" ht="25.92" customHeight="1">
      <c r="A87" s="12"/>
      <c r="B87" s="158"/>
      <c r="C87" s="12"/>
      <c r="D87" s="159" t="s">
        <v>71</v>
      </c>
      <c r="E87" s="160" t="s">
        <v>232</v>
      </c>
      <c r="F87" s="160" t="s">
        <v>232</v>
      </c>
      <c r="G87" s="12"/>
      <c r="H87" s="12"/>
      <c r="I87" s="161"/>
      <c r="J87" s="162">
        <f>BK87</f>
        <v>0</v>
      </c>
      <c r="K87" s="12"/>
      <c r="L87" s="158"/>
      <c r="M87" s="163"/>
      <c r="N87" s="164"/>
      <c r="O87" s="164"/>
      <c r="P87" s="165">
        <f>P88+P108+P111+P114+P154+P159</f>
        <v>0</v>
      </c>
      <c r="Q87" s="164"/>
      <c r="R87" s="165">
        <f>R88+R108+R111+R114+R154+R159</f>
        <v>286.12464969999996</v>
      </c>
      <c r="S87" s="164"/>
      <c r="T87" s="166">
        <f>T88+T108+T111+T114+T154+T159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9" t="s">
        <v>79</v>
      </c>
      <c r="AT87" s="167" t="s">
        <v>71</v>
      </c>
      <c r="AU87" s="167" t="s">
        <v>72</v>
      </c>
      <c r="AY87" s="159" t="s">
        <v>234</v>
      </c>
      <c r="BK87" s="168">
        <f>BK88+BK108+BK111+BK114+BK154+BK159</f>
        <v>0</v>
      </c>
    </row>
    <row r="88" s="12" customFormat="1" ht="22.8" customHeight="1">
      <c r="A88" s="12"/>
      <c r="B88" s="158"/>
      <c r="C88" s="12"/>
      <c r="D88" s="159" t="s">
        <v>71</v>
      </c>
      <c r="E88" s="169" t="s">
        <v>79</v>
      </c>
      <c r="F88" s="169" t="s">
        <v>235</v>
      </c>
      <c r="G88" s="12"/>
      <c r="H88" s="12"/>
      <c r="I88" s="161"/>
      <c r="J88" s="170">
        <f>BK88</f>
        <v>0</v>
      </c>
      <c r="K88" s="12"/>
      <c r="L88" s="158"/>
      <c r="M88" s="163"/>
      <c r="N88" s="164"/>
      <c r="O88" s="164"/>
      <c r="P88" s="165">
        <f>SUM(P89:P107)</f>
        <v>0</v>
      </c>
      <c r="Q88" s="164"/>
      <c r="R88" s="165">
        <f>SUM(R89:R107)</f>
        <v>277.68863699999997</v>
      </c>
      <c r="S88" s="164"/>
      <c r="T88" s="166">
        <f>SUM(T89:T107)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9" t="s">
        <v>79</v>
      </c>
      <c r="AT88" s="167" t="s">
        <v>71</v>
      </c>
      <c r="AU88" s="167" t="s">
        <v>79</v>
      </c>
      <c r="AY88" s="159" t="s">
        <v>234</v>
      </c>
      <c r="BK88" s="168">
        <f>SUM(BK89:BK107)</f>
        <v>0</v>
      </c>
    </row>
    <row r="89" s="2" customFormat="1" ht="44.25" customHeight="1">
      <c r="A89" s="37"/>
      <c r="B89" s="171"/>
      <c r="C89" s="172" t="s">
        <v>79</v>
      </c>
      <c r="D89" s="172" t="s">
        <v>238</v>
      </c>
      <c r="E89" s="173" t="s">
        <v>4934</v>
      </c>
      <c r="F89" s="174" t="s">
        <v>4935</v>
      </c>
      <c r="G89" s="175" t="s">
        <v>248</v>
      </c>
      <c r="H89" s="176">
        <v>47.700000000000003</v>
      </c>
      <c r="I89" s="177"/>
      <c r="J89" s="178">
        <f>ROUND(I89*H89,2)</f>
        <v>0</v>
      </c>
      <c r="K89" s="174" t="s">
        <v>242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104</v>
      </c>
      <c r="AT89" s="183" t="s">
        <v>238</v>
      </c>
      <c r="AU89" s="183" t="s">
        <v>76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104</v>
      </c>
      <c r="BM89" s="183" t="s">
        <v>4936</v>
      </c>
    </row>
    <row r="90" s="2" customFormat="1">
      <c r="A90" s="37"/>
      <c r="B90" s="38"/>
      <c r="C90" s="37"/>
      <c r="D90" s="185" t="s">
        <v>244</v>
      </c>
      <c r="E90" s="37"/>
      <c r="F90" s="186" t="s">
        <v>4937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244</v>
      </c>
      <c r="AU90" s="18" t="s">
        <v>76</v>
      </c>
    </row>
    <row r="91" s="2" customFormat="1" ht="44.25" customHeight="1">
      <c r="A91" s="37"/>
      <c r="B91" s="171"/>
      <c r="C91" s="172" t="s">
        <v>76</v>
      </c>
      <c r="D91" s="172" t="s">
        <v>238</v>
      </c>
      <c r="E91" s="173" t="s">
        <v>3004</v>
      </c>
      <c r="F91" s="174" t="s">
        <v>3005</v>
      </c>
      <c r="G91" s="175" t="s">
        <v>248</v>
      </c>
      <c r="H91" s="176">
        <v>134.88800000000001</v>
      </c>
      <c r="I91" s="177"/>
      <c r="J91" s="178">
        <f>ROUND(I91*H91,2)</f>
        <v>0</v>
      </c>
      <c r="K91" s="174" t="s">
        <v>242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104</v>
      </c>
      <c r="AT91" s="183" t="s">
        <v>238</v>
      </c>
      <c r="AU91" s="183" t="s">
        <v>76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104</v>
      </c>
      <c r="BM91" s="183" t="s">
        <v>4938</v>
      </c>
    </row>
    <row r="92" s="2" customFormat="1">
      <c r="A92" s="37"/>
      <c r="B92" s="38"/>
      <c r="C92" s="37"/>
      <c r="D92" s="185" t="s">
        <v>244</v>
      </c>
      <c r="E92" s="37"/>
      <c r="F92" s="186" t="s">
        <v>3007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244</v>
      </c>
      <c r="AU92" s="18" t="s">
        <v>76</v>
      </c>
    </row>
    <row r="93" s="2" customFormat="1" ht="37.8" customHeight="1">
      <c r="A93" s="37"/>
      <c r="B93" s="171"/>
      <c r="C93" s="172" t="s">
        <v>101</v>
      </c>
      <c r="D93" s="172" t="s">
        <v>238</v>
      </c>
      <c r="E93" s="173" t="s">
        <v>4939</v>
      </c>
      <c r="F93" s="174" t="s">
        <v>4940</v>
      </c>
      <c r="G93" s="175" t="s">
        <v>241</v>
      </c>
      <c r="H93" s="176">
        <v>397.22000000000003</v>
      </c>
      <c r="I93" s="177"/>
      <c r="J93" s="178">
        <f>ROUND(I93*H93,2)</f>
        <v>0</v>
      </c>
      <c r="K93" s="174" t="s">
        <v>242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0.00084999999999999995</v>
      </c>
      <c r="R93" s="181">
        <f>Q93*H93</f>
        <v>0.33763700000000002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104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104</v>
      </c>
      <c r="BM93" s="183" t="s">
        <v>4941</v>
      </c>
    </row>
    <row r="94" s="2" customFormat="1">
      <c r="A94" s="37"/>
      <c r="B94" s="38"/>
      <c r="C94" s="37"/>
      <c r="D94" s="185" t="s">
        <v>244</v>
      </c>
      <c r="E94" s="37"/>
      <c r="F94" s="186" t="s">
        <v>4942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244</v>
      </c>
      <c r="AU94" s="18" t="s">
        <v>76</v>
      </c>
    </row>
    <row r="95" s="2" customFormat="1" ht="44.25" customHeight="1">
      <c r="A95" s="37"/>
      <c r="B95" s="171"/>
      <c r="C95" s="172" t="s">
        <v>104</v>
      </c>
      <c r="D95" s="172" t="s">
        <v>238</v>
      </c>
      <c r="E95" s="173" t="s">
        <v>4943</v>
      </c>
      <c r="F95" s="174" t="s">
        <v>4944</v>
      </c>
      <c r="G95" s="175" t="s">
        <v>241</v>
      </c>
      <c r="H95" s="176">
        <v>397.22000000000003</v>
      </c>
      <c r="I95" s="177"/>
      <c r="J95" s="178">
        <f>ROUND(I95*H95,2)</f>
        <v>0</v>
      </c>
      <c r="K95" s="174" t="s">
        <v>242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104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104</v>
      </c>
      <c r="BM95" s="183" t="s">
        <v>4945</v>
      </c>
    </row>
    <row r="96" s="2" customFormat="1">
      <c r="A96" s="37"/>
      <c r="B96" s="38"/>
      <c r="C96" s="37"/>
      <c r="D96" s="185" t="s">
        <v>244</v>
      </c>
      <c r="E96" s="37"/>
      <c r="F96" s="186" t="s">
        <v>4946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244</v>
      </c>
      <c r="AU96" s="18" t="s">
        <v>76</v>
      </c>
    </row>
    <row r="97" s="2" customFormat="1" ht="62.7" customHeight="1">
      <c r="A97" s="37"/>
      <c r="B97" s="171"/>
      <c r="C97" s="172" t="s">
        <v>262</v>
      </c>
      <c r="D97" s="172" t="s">
        <v>238</v>
      </c>
      <c r="E97" s="173" t="s">
        <v>3016</v>
      </c>
      <c r="F97" s="174" t="s">
        <v>3017</v>
      </c>
      <c r="G97" s="175" t="s">
        <v>248</v>
      </c>
      <c r="H97" s="176">
        <v>170.88399999999999</v>
      </c>
      <c r="I97" s="177"/>
      <c r="J97" s="178">
        <f>ROUND(I97*H97,2)</f>
        <v>0</v>
      </c>
      <c r="K97" s="174" t="s">
        <v>242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104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104</v>
      </c>
      <c r="BM97" s="183" t="s">
        <v>4947</v>
      </c>
    </row>
    <row r="98" s="2" customFormat="1">
      <c r="A98" s="37"/>
      <c r="B98" s="38"/>
      <c r="C98" s="37"/>
      <c r="D98" s="185" t="s">
        <v>244</v>
      </c>
      <c r="E98" s="37"/>
      <c r="F98" s="186" t="s">
        <v>3019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244</v>
      </c>
      <c r="AU98" s="18" t="s">
        <v>76</v>
      </c>
    </row>
    <row r="99" s="2" customFormat="1" ht="44.25" customHeight="1">
      <c r="A99" s="37"/>
      <c r="B99" s="171"/>
      <c r="C99" s="172" t="s">
        <v>128</v>
      </c>
      <c r="D99" s="172" t="s">
        <v>238</v>
      </c>
      <c r="E99" s="173" t="s">
        <v>3020</v>
      </c>
      <c r="F99" s="174" t="s">
        <v>297</v>
      </c>
      <c r="G99" s="175" t="s">
        <v>298</v>
      </c>
      <c r="H99" s="176">
        <v>307.59100000000001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104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104</v>
      </c>
      <c r="BM99" s="183" t="s">
        <v>4948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3022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37.8" customHeight="1">
      <c r="A101" s="37"/>
      <c r="B101" s="171"/>
      <c r="C101" s="172" t="s">
        <v>271</v>
      </c>
      <c r="D101" s="172" t="s">
        <v>238</v>
      </c>
      <c r="E101" s="173" t="s">
        <v>3023</v>
      </c>
      <c r="F101" s="174" t="s">
        <v>3024</v>
      </c>
      <c r="G101" s="175" t="s">
        <v>248</v>
      </c>
      <c r="H101" s="176">
        <v>170.88399999999999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4949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3026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44.25" customHeight="1">
      <c r="A103" s="37"/>
      <c r="B103" s="171"/>
      <c r="C103" s="172" t="s">
        <v>278</v>
      </c>
      <c r="D103" s="172" t="s">
        <v>238</v>
      </c>
      <c r="E103" s="173" t="s">
        <v>3027</v>
      </c>
      <c r="F103" s="174" t="s">
        <v>3028</v>
      </c>
      <c r="G103" s="175" t="s">
        <v>248</v>
      </c>
      <c r="H103" s="176">
        <v>105.77800000000001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4950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3030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76</v>
      </c>
    </row>
    <row r="105" s="2" customFormat="1" ht="66.75" customHeight="1">
      <c r="A105" s="37"/>
      <c r="B105" s="171"/>
      <c r="C105" s="172" t="s">
        <v>131</v>
      </c>
      <c r="D105" s="172" t="s">
        <v>238</v>
      </c>
      <c r="E105" s="173" t="s">
        <v>436</v>
      </c>
      <c r="F105" s="174" t="s">
        <v>437</v>
      </c>
      <c r="G105" s="175" t="s">
        <v>248</v>
      </c>
      <c r="H105" s="176">
        <v>51.880000000000003</v>
      </c>
      <c r="I105" s="177"/>
      <c r="J105" s="178">
        <f>ROUND(I105*H105,2)</f>
        <v>0</v>
      </c>
      <c r="K105" s="174" t="s">
        <v>242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104</v>
      </c>
      <c r="AT105" s="183" t="s">
        <v>238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4951</v>
      </c>
    </row>
    <row r="106" s="2" customFormat="1">
      <c r="A106" s="37"/>
      <c r="B106" s="38"/>
      <c r="C106" s="37"/>
      <c r="D106" s="185" t="s">
        <v>244</v>
      </c>
      <c r="E106" s="37"/>
      <c r="F106" s="186" t="s">
        <v>439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244</v>
      </c>
      <c r="AU106" s="18" t="s">
        <v>76</v>
      </c>
    </row>
    <row r="107" s="2" customFormat="1" ht="16.5" customHeight="1">
      <c r="A107" s="37"/>
      <c r="B107" s="171"/>
      <c r="C107" s="192" t="s">
        <v>284</v>
      </c>
      <c r="D107" s="192" t="s">
        <v>310</v>
      </c>
      <c r="E107" s="193" t="s">
        <v>3032</v>
      </c>
      <c r="F107" s="194" t="s">
        <v>3033</v>
      </c>
      <c r="G107" s="195" t="s">
        <v>298</v>
      </c>
      <c r="H107" s="196">
        <v>277.351</v>
      </c>
      <c r="I107" s="197"/>
      <c r="J107" s="198">
        <f>ROUND(I107*H107,2)</f>
        <v>0</v>
      </c>
      <c r="K107" s="194" t="s">
        <v>1067</v>
      </c>
      <c r="L107" s="199"/>
      <c r="M107" s="200" t="s">
        <v>3</v>
      </c>
      <c r="N107" s="201" t="s">
        <v>43</v>
      </c>
      <c r="O107" s="71"/>
      <c r="P107" s="181">
        <f>O107*H107</f>
        <v>0</v>
      </c>
      <c r="Q107" s="181">
        <v>1</v>
      </c>
      <c r="R107" s="181">
        <f>Q107*H107</f>
        <v>277.351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278</v>
      </c>
      <c r="AT107" s="183" t="s">
        <v>310</v>
      </c>
      <c r="AU107" s="183" t="s">
        <v>76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104</v>
      </c>
      <c r="BM107" s="183" t="s">
        <v>4952</v>
      </c>
    </row>
    <row r="108" s="12" customFormat="1" ht="22.8" customHeight="1">
      <c r="A108" s="12"/>
      <c r="B108" s="158"/>
      <c r="C108" s="12"/>
      <c r="D108" s="159" t="s">
        <v>71</v>
      </c>
      <c r="E108" s="169" t="s">
        <v>104</v>
      </c>
      <c r="F108" s="169" t="s">
        <v>646</v>
      </c>
      <c r="G108" s="12"/>
      <c r="H108" s="12"/>
      <c r="I108" s="161"/>
      <c r="J108" s="170">
        <f>BK108</f>
        <v>0</v>
      </c>
      <c r="K108" s="12"/>
      <c r="L108" s="158"/>
      <c r="M108" s="163"/>
      <c r="N108" s="164"/>
      <c r="O108" s="164"/>
      <c r="P108" s="165">
        <f>SUM(P109:P110)</f>
        <v>0</v>
      </c>
      <c r="Q108" s="164"/>
      <c r="R108" s="165">
        <f>SUM(R109:R110)</f>
        <v>0</v>
      </c>
      <c r="S108" s="164"/>
      <c r="T108" s="166">
        <f>SUM(T109:T110)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9" t="s">
        <v>79</v>
      </c>
      <c r="AT108" s="167" t="s">
        <v>71</v>
      </c>
      <c r="AU108" s="167" t="s">
        <v>79</v>
      </c>
      <c r="AY108" s="159" t="s">
        <v>234</v>
      </c>
      <c r="BK108" s="168">
        <f>SUM(BK109:BK110)</f>
        <v>0</v>
      </c>
    </row>
    <row r="109" s="2" customFormat="1" ht="24.15" customHeight="1">
      <c r="A109" s="37"/>
      <c r="B109" s="171"/>
      <c r="C109" s="172" t="s">
        <v>236</v>
      </c>
      <c r="D109" s="172" t="s">
        <v>238</v>
      </c>
      <c r="E109" s="173" t="s">
        <v>3035</v>
      </c>
      <c r="F109" s="174" t="s">
        <v>3036</v>
      </c>
      <c r="G109" s="175" t="s">
        <v>248</v>
      </c>
      <c r="H109" s="176">
        <v>13.226000000000001</v>
      </c>
      <c r="I109" s="177"/>
      <c r="J109" s="178">
        <f>ROUND(I109*H109,2)</f>
        <v>0</v>
      </c>
      <c r="K109" s="174" t="s">
        <v>242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104</v>
      </c>
      <c r="AT109" s="183" t="s">
        <v>238</v>
      </c>
      <c r="AU109" s="183" t="s">
        <v>76</v>
      </c>
      <c r="AY109" s="18" t="s">
        <v>234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79</v>
      </c>
      <c r="BK109" s="184">
        <f>ROUND(I109*H109,2)</f>
        <v>0</v>
      </c>
      <c r="BL109" s="18" t="s">
        <v>104</v>
      </c>
      <c r="BM109" s="183" t="s">
        <v>4953</v>
      </c>
    </row>
    <row r="110" s="2" customFormat="1">
      <c r="A110" s="37"/>
      <c r="B110" s="38"/>
      <c r="C110" s="37"/>
      <c r="D110" s="185" t="s">
        <v>244</v>
      </c>
      <c r="E110" s="37"/>
      <c r="F110" s="186" t="s">
        <v>3038</v>
      </c>
      <c r="G110" s="37"/>
      <c r="H110" s="37"/>
      <c r="I110" s="187"/>
      <c r="J110" s="37"/>
      <c r="K110" s="37"/>
      <c r="L110" s="38"/>
      <c r="M110" s="188"/>
      <c r="N110" s="189"/>
      <c r="O110" s="71"/>
      <c r="P110" s="71"/>
      <c r="Q110" s="71"/>
      <c r="R110" s="71"/>
      <c r="S110" s="71"/>
      <c r="T110" s="72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8" t="s">
        <v>244</v>
      </c>
      <c r="AU110" s="18" t="s">
        <v>76</v>
      </c>
    </row>
    <row r="111" s="12" customFormat="1" ht="22.8" customHeight="1">
      <c r="A111" s="12"/>
      <c r="B111" s="158"/>
      <c r="C111" s="12"/>
      <c r="D111" s="159" t="s">
        <v>71</v>
      </c>
      <c r="E111" s="169" t="s">
        <v>262</v>
      </c>
      <c r="F111" s="169" t="s">
        <v>4628</v>
      </c>
      <c r="G111" s="12"/>
      <c r="H111" s="12"/>
      <c r="I111" s="161"/>
      <c r="J111" s="170">
        <f>BK111</f>
        <v>0</v>
      </c>
      <c r="K111" s="12"/>
      <c r="L111" s="158"/>
      <c r="M111" s="163"/>
      <c r="N111" s="164"/>
      <c r="O111" s="164"/>
      <c r="P111" s="165">
        <f>SUM(P112:P113)</f>
        <v>0</v>
      </c>
      <c r="Q111" s="164"/>
      <c r="R111" s="165">
        <f>SUM(R112:R113)</f>
        <v>4.4609999999999994</v>
      </c>
      <c r="S111" s="164"/>
      <c r="T111" s="166">
        <f>SUM(T112:T113)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59" t="s">
        <v>79</v>
      </c>
      <c r="AT111" s="167" t="s">
        <v>71</v>
      </c>
      <c r="AU111" s="167" t="s">
        <v>79</v>
      </c>
      <c r="AY111" s="159" t="s">
        <v>234</v>
      </c>
      <c r="BK111" s="168">
        <f>SUM(BK112:BK113)</f>
        <v>0</v>
      </c>
    </row>
    <row r="112" s="2" customFormat="1" ht="37.8" customHeight="1">
      <c r="A112" s="37"/>
      <c r="B112" s="171"/>
      <c r="C112" s="172" t="s">
        <v>9</v>
      </c>
      <c r="D112" s="172" t="s">
        <v>238</v>
      </c>
      <c r="E112" s="173" t="s">
        <v>4954</v>
      </c>
      <c r="F112" s="174" t="s">
        <v>4955</v>
      </c>
      <c r="G112" s="175" t="s">
        <v>241</v>
      </c>
      <c r="H112" s="176">
        <v>50</v>
      </c>
      <c r="I112" s="177"/>
      <c r="J112" s="178">
        <f>ROUND(I112*H112,2)</f>
        <v>0</v>
      </c>
      <c r="K112" s="174" t="s">
        <v>242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0.089219999999999994</v>
      </c>
      <c r="R112" s="181">
        <f>Q112*H112</f>
        <v>4.4609999999999994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104</v>
      </c>
      <c r="AT112" s="183" t="s">
        <v>238</v>
      </c>
      <c r="AU112" s="183" t="s">
        <v>76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104</v>
      </c>
      <c r="BM112" s="183" t="s">
        <v>4956</v>
      </c>
    </row>
    <row r="113" s="2" customFormat="1">
      <c r="A113" s="37"/>
      <c r="B113" s="38"/>
      <c r="C113" s="37"/>
      <c r="D113" s="185" t="s">
        <v>244</v>
      </c>
      <c r="E113" s="37"/>
      <c r="F113" s="186" t="s">
        <v>4957</v>
      </c>
      <c r="G113" s="37"/>
      <c r="H113" s="37"/>
      <c r="I113" s="187"/>
      <c r="J113" s="37"/>
      <c r="K113" s="37"/>
      <c r="L113" s="38"/>
      <c r="M113" s="188"/>
      <c r="N113" s="189"/>
      <c r="O113" s="71"/>
      <c r="P113" s="71"/>
      <c r="Q113" s="71"/>
      <c r="R113" s="71"/>
      <c r="S113" s="71"/>
      <c r="T113" s="72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8" t="s">
        <v>244</v>
      </c>
      <c r="AU113" s="18" t="s">
        <v>76</v>
      </c>
    </row>
    <row r="114" s="12" customFormat="1" ht="22.8" customHeight="1">
      <c r="A114" s="12"/>
      <c r="B114" s="158"/>
      <c r="C114" s="12"/>
      <c r="D114" s="159" t="s">
        <v>71</v>
      </c>
      <c r="E114" s="169" t="s">
        <v>278</v>
      </c>
      <c r="F114" s="169" t="s">
        <v>4958</v>
      </c>
      <c r="G114" s="12"/>
      <c r="H114" s="12"/>
      <c r="I114" s="161"/>
      <c r="J114" s="170">
        <f>BK114</f>
        <v>0</v>
      </c>
      <c r="K114" s="12"/>
      <c r="L114" s="158"/>
      <c r="M114" s="163"/>
      <c r="N114" s="164"/>
      <c r="O114" s="164"/>
      <c r="P114" s="165">
        <f>SUM(P115:P153)</f>
        <v>0</v>
      </c>
      <c r="Q114" s="164"/>
      <c r="R114" s="165">
        <f>SUM(R115:R153)</f>
        <v>2.4410527000000002</v>
      </c>
      <c r="S114" s="164"/>
      <c r="T114" s="166">
        <f>SUM(T115:T153)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59" t="s">
        <v>79</v>
      </c>
      <c r="AT114" s="167" t="s">
        <v>71</v>
      </c>
      <c r="AU114" s="167" t="s">
        <v>79</v>
      </c>
      <c r="AY114" s="159" t="s">
        <v>234</v>
      </c>
      <c r="BK114" s="168">
        <f>SUM(BK115:BK153)</f>
        <v>0</v>
      </c>
    </row>
    <row r="115" s="2" customFormat="1" ht="16.5" customHeight="1">
      <c r="A115" s="37"/>
      <c r="B115" s="171"/>
      <c r="C115" s="172" t="s">
        <v>276</v>
      </c>
      <c r="D115" s="172" t="s">
        <v>238</v>
      </c>
      <c r="E115" s="173" t="s">
        <v>3060</v>
      </c>
      <c r="F115" s="174" t="s">
        <v>4959</v>
      </c>
      <c r="G115" s="175" t="s">
        <v>416</v>
      </c>
      <c r="H115" s="176">
        <v>11.050000000000001</v>
      </c>
      <c r="I115" s="177"/>
      <c r="J115" s="178">
        <f>ROUND(I115*H115,2)</f>
        <v>0</v>
      </c>
      <c r="K115" s="174" t="s">
        <v>242</v>
      </c>
      <c r="L115" s="38"/>
      <c r="M115" s="179" t="s">
        <v>3</v>
      </c>
      <c r="N115" s="180" t="s">
        <v>43</v>
      </c>
      <c r="O115" s="71"/>
      <c r="P115" s="181">
        <f>O115*H115</f>
        <v>0</v>
      </c>
      <c r="Q115" s="181">
        <v>0.0030400000000000002</v>
      </c>
      <c r="R115" s="181">
        <f>Q115*H115</f>
        <v>0.033592000000000004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314</v>
      </c>
      <c r="AT115" s="183" t="s">
        <v>238</v>
      </c>
      <c r="AU115" s="183" t="s">
        <v>76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314</v>
      </c>
      <c r="BM115" s="183" t="s">
        <v>4960</v>
      </c>
    </row>
    <row r="116" s="2" customFormat="1">
      <c r="A116" s="37"/>
      <c r="B116" s="38"/>
      <c r="C116" s="37"/>
      <c r="D116" s="185" t="s">
        <v>244</v>
      </c>
      <c r="E116" s="37"/>
      <c r="F116" s="186" t="s">
        <v>3063</v>
      </c>
      <c r="G116" s="37"/>
      <c r="H116" s="37"/>
      <c r="I116" s="187"/>
      <c r="J116" s="37"/>
      <c r="K116" s="37"/>
      <c r="L116" s="38"/>
      <c r="M116" s="188"/>
      <c r="N116" s="189"/>
      <c r="O116" s="71"/>
      <c r="P116" s="71"/>
      <c r="Q116" s="71"/>
      <c r="R116" s="71"/>
      <c r="S116" s="71"/>
      <c r="T116" s="72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244</v>
      </c>
      <c r="AU116" s="18" t="s">
        <v>76</v>
      </c>
    </row>
    <row r="117" s="2" customFormat="1" ht="16.5" customHeight="1">
      <c r="A117" s="37"/>
      <c r="B117" s="171"/>
      <c r="C117" s="172" t="s">
        <v>304</v>
      </c>
      <c r="D117" s="172" t="s">
        <v>238</v>
      </c>
      <c r="E117" s="173" t="s">
        <v>4961</v>
      </c>
      <c r="F117" s="174" t="s">
        <v>4962</v>
      </c>
      <c r="G117" s="175" t="s">
        <v>416</v>
      </c>
      <c r="H117" s="176">
        <v>125.06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0.0049199999999999999</v>
      </c>
      <c r="R117" s="181">
        <f>Q117*H117</f>
        <v>0.61529520000000004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314</v>
      </c>
      <c r="AT117" s="183" t="s">
        <v>238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314</v>
      </c>
      <c r="BM117" s="183" t="s">
        <v>4963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4964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76</v>
      </c>
    </row>
    <row r="119" s="2" customFormat="1" ht="16.5" customHeight="1">
      <c r="A119" s="37"/>
      <c r="B119" s="171"/>
      <c r="C119" s="172" t="s">
        <v>286</v>
      </c>
      <c r="D119" s="172" t="s">
        <v>238</v>
      </c>
      <c r="E119" s="173" t="s">
        <v>4965</v>
      </c>
      <c r="F119" s="174" t="s">
        <v>4966</v>
      </c>
      <c r="G119" s="175" t="s">
        <v>416</v>
      </c>
      <c r="H119" s="176">
        <v>6.5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0.0084799999999999997</v>
      </c>
      <c r="R119" s="181">
        <f>Q119*H119</f>
        <v>0.055119999999999995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314</v>
      </c>
      <c r="AT119" s="183" t="s">
        <v>238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314</v>
      </c>
      <c r="BM119" s="183" t="s">
        <v>4967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4968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76</v>
      </c>
    </row>
    <row r="121" s="2" customFormat="1" ht="16.5" customHeight="1">
      <c r="A121" s="37"/>
      <c r="B121" s="171"/>
      <c r="C121" s="172" t="s">
        <v>314</v>
      </c>
      <c r="D121" s="172" t="s">
        <v>238</v>
      </c>
      <c r="E121" s="173" t="s">
        <v>4969</v>
      </c>
      <c r="F121" s="174" t="s">
        <v>4970</v>
      </c>
      <c r="G121" s="175" t="s">
        <v>416</v>
      </c>
      <c r="H121" s="176">
        <v>24.050000000000001</v>
      </c>
      <c r="I121" s="177"/>
      <c r="J121" s="178">
        <f>ROUND(I121*H121,2)</f>
        <v>0</v>
      </c>
      <c r="K121" s="174" t="s">
        <v>242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0.01291</v>
      </c>
      <c r="R121" s="181">
        <f>Q121*H121</f>
        <v>0.31048550000000003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314</v>
      </c>
      <c r="AT121" s="183" t="s">
        <v>238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314</v>
      </c>
      <c r="BM121" s="183" t="s">
        <v>4971</v>
      </c>
    </row>
    <row r="122" s="2" customFormat="1">
      <c r="A122" s="37"/>
      <c r="B122" s="38"/>
      <c r="C122" s="37"/>
      <c r="D122" s="185" t="s">
        <v>244</v>
      </c>
      <c r="E122" s="37"/>
      <c r="F122" s="186" t="s">
        <v>4972</v>
      </c>
      <c r="G122" s="37"/>
      <c r="H122" s="37"/>
      <c r="I122" s="187"/>
      <c r="J122" s="37"/>
      <c r="K122" s="37"/>
      <c r="L122" s="38"/>
      <c r="M122" s="188"/>
      <c r="N122" s="189"/>
      <c r="O122" s="71"/>
      <c r="P122" s="71"/>
      <c r="Q122" s="71"/>
      <c r="R122" s="71"/>
      <c r="S122" s="71"/>
      <c r="T122" s="72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244</v>
      </c>
      <c r="AU122" s="18" t="s">
        <v>76</v>
      </c>
    </row>
    <row r="123" s="2" customFormat="1" ht="24.15" customHeight="1">
      <c r="A123" s="37"/>
      <c r="B123" s="171"/>
      <c r="C123" s="172" t="s">
        <v>320</v>
      </c>
      <c r="D123" s="172" t="s">
        <v>238</v>
      </c>
      <c r="E123" s="173" t="s">
        <v>4973</v>
      </c>
      <c r="F123" s="174" t="s">
        <v>4974</v>
      </c>
      <c r="G123" s="175" t="s">
        <v>358</v>
      </c>
      <c r="H123" s="176">
        <v>8</v>
      </c>
      <c r="I123" s="177"/>
      <c r="J123" s="178">
        <f>ROUND(I123*H123,2)</f>
        <v>0</v>
      </c>
      <c r="K123" s="174" t="s">
        <v>242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0.0015</v>
      </c>
      <c r="R123" s="181">
        <f>Q123*H123</f>
        <v>0.012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314</v>
      </c>
      <c r="AT123" s="183" t="s">
        <v>238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314</v>
      </c>
      <c r="BM123" s="183" t="s">
        <v>4975</v>
      </c>
    </row>
    <row r="124" s="2" customFormat="1">
      <c r="A124" s="37"/>
      <c r="B124" s="38"/>
      <c r="C124" s="37"/>
      <c r="D124" s="185" t="s">
        <v>244</v>
      </c>
      <c r="E124" s="37"/>
      <c r="F124" s="186" t="s">
        <v>4976</v>
      </c>
      <c r="G124" s="37"/>
      <c r="H124" s="37"/>
      <c r="I124" s="187"/>
      <c r="J124" s="37"/>
      <c r="K124" s="37"/>
      <c r="L124" s="38"/>
      <c r="M124" s="188"/>
      <c r="N124" s="189"/>
      <c r="O124" s="71"/>
      <c r="P124" s="71"/>
      <c r="Q124" s="71"/>
      <c r="R124" s="71"/>
      <c r="S124" s="71"/>
      <c r="T124" s="7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244</v>
      </c>
      <c r="AU124" s="18" t="s">
        <v>76</v>
      </c>
    </row>
    <row r="125" s="2" customFormat="1" ht="44.25" customHeight="1">
      <c r="A125" s="37"/>
      <c r="B125" s="171"/>
      <c r="C125" s="172" t="s">
        <v>325</v>
      </c>
      <c r="D125" s="172" t="s">
        <v>238</v>
      </c>
      <c r="E125" s="173" t="s">
        <v>4977</v>
      </c>
      <c r="F125" s="174" t="s">
        <v>4978</v>
      </c>
      <c r="G125" s="175" t="s">
        <v>358</v>
      </c>
      <c r="H125" s="176">
        <v>1</v>
      </c>
      <c r="I125" s="177"/>
      <c r="J125" s="178">
        <f>ROUND(I125*H125,2)</f>
        <v>0</v>
      </c>
      <c r="K125" s="174" t="s">
        <v>242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0.10761999999999999</v>
      </c>
      <c r="R125" s="181">
        <f>Q125*H125</f>
        <v>0.10761999999999999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104</v>
      </c>
      <c r="AT125" s="183" t="s">
        <v>238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104</v>
      </c>
      <c r="BM125" s="183" t="s">
        <v>4979</v>
      </c>
    </row>
    <row r="126" s="2" customFormat="1">
      <c r="A126" s="37"/>
      <c r="B126" s="38"/>
      <c r="C126" s="37"/>
      <c r="D126" s="185" t="s">
        <v>244</v>
      </c>
      <c r="E126" s="37"/>
      <c r="F126" s="186" t="s">
        <v>4980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244</v>
      </c>
      <c r="AU126" s="18" t="s">
        <v>76</v>
      </c>
    </row>
    <row r="127" s="2" customFormat="1" ht="24.15" customHeight="1">
      <c r="A127" s="37"/>
      <c r="B127" s="171"/>
      <c r="C127" s="172" t="s">
        <v>330</v>
      </c>
      <c r="D127" s="172" t="s">
        <v>238</v>
      </c>
      <c r="E127" s="173" t="s">
        <v>4981</v>
      </c>
      <c r="F127" s="174" t="s">
        <v>4982</v>
      </c>
      <c r="G127" s="175" t="s">
        <v>358</v>
      </c>
      <c r="H127" s="176">
        <v>1</v>
      </c>
      <c r="I127" s="177"/>
      <c r="J127" s="178">
        <f>ROUND(I127*H127,2)</f>
        <v>0</v>
      </c>
      <c r="K127" s="174" t="s">
        <v>242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0.024240000000000001</v>
      </c>
      <c r="R127" s="181">
        <f>Q127*H127</f>
        <v>0.024240000000000001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104</v>
      </c>
      <c r="AT127" s="183" t="s">
        <v>238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104</v>
      </c>
      <c r="BM127" s="183" t="s">
        <v>4983</v>
      </c>
    </row>
    <row r="128" s="2" customFormat="1">
      <c r="A128" s="37"/>
      <c r="B128" s="38"/>
      <c r="C128" s="37"/>
      <c r="D128" s="185" t="s">
        <v>244</v>
      </c>
      <c r="E128" s="37"/>
      <c r="F128" s="186" t="s">
        <v>4984</v>
      </c>
      <c r="G128" s="37"/>
      <c r="H128" s="37"/>
      <c r="I128" s="187"/>
      <c r="J128" s="37"/>
      <c r="K128" s="37"/>
      <c r="L128" s="38"/>
      <c r="M128" s="188"/>
      <c r="N128" s="189"/>
      <c r="O128" s="71"/>
      <c r="P128" s="71"/>
      <c r="Q128" s="71"/>
      <c r="R128" s="71"/>
      <c r="S128" s="71"/>
      <c r="T128" s="72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244</v>
      </c>
      <c r="AU128" s="18" t="s">
        <v>76</v>
      </c>
    </row>
    <row r="129" s="2" customFormat="1" ht="24.15" customHeight="1">
      <c r="A129" s="37"/>
      <c r="B129" s="171"/>
      <c r="C129" s="172" t="s">
        <v>335</v>
      </c>
      <c r="D129" s="172" t="s">
        <v>238</v>
      </c>
      <c r="E129" s="173" t="s">
        <v>4985</v>
      </c>
      <c r="F129" s="174" t="s">
        <v>4986</v>
      </c>
      <c r="G129" s="175" t="s">
        <v>358</v>
      </c>
      <c r="H129" s="176">
        <v>1</v>
      </c>
      <c r="I129" s="177"/>
      <c r="J129" s="178">
        <f>ROUND(I129*H129,2)</f>
        <v>0</v>
      </c>
      <c r="K129" s="174" t="s">
        <v>242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104</v>
      </c>
      <c r="AT129" s="183" t="s">
        <v>238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104</v>
      </c>
      <c r="BM129" s="183" t="s">
        <v>4987</v>
      </c>
    </row>
    <row r="130" s="2" customFormat="1">
      <c r="A130" s="37"/>
      <c r="B130" s="38"/>
      <c r="C130" s="37"/>
      <c r="D130" s="185" t="s">
        <v>244</v>
      </c>
      <c r="E130" s="37"/>
      <c r="F130" s="186" t="s">
        <v>4988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244</v>
      </c>
      <c r="AU130" s="18" t="s">
        <v>76</v>
      </c>
    </row>
    <row r="131" s="2" customFormat="1" ht="37.8" customHeight="1">
      <c r="A131" s="37"/>
      <c r="B131" s="171"/>
      <c r="C131" s="172" t="s">
        <v>8</v>
      </c>
      <c r="D131" s="172" t="s">
        <v>238</v>
      </c>
      <c r="E131" s="173" t="s">
        <v>4989</v>
      </c>
      <c r="F131" s="174" t="s">
        <v>4990</v>
      </c>
      <c r="G131" s="175" t="s">
        <v>358</v>
      </c>
      <c r="H131" s="176">
        <v>1</v>
      </c>
      <c r="I131" s="177"/>
      <c r="J131" s="178">
        <f>ROUND(I131*H131,2)</f>
        <v>0</v>
      </c>
      <c r="K131" s="174" t="s">
        <v>242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0.42115999999999998</v>
      </c>
      <c r="R131" s="181">
        <f>Q131*H131</f>
        <v>0.42115999999999998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104</v>
      </c>
      <c r="AT131" s="183" t="s">
        <v>238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104</v>
      </c>
      <c r="BM131" s="183" t="s">
        <v>4991</v>
      </c>
    </row>
    <row r="132" s="2" customFormat="1">
      <c r="A132" s="37"/>
      <c r="B132" s="38"/>
      <c r="C132" s="37"/>
      <c r="D132" s="185" t="s">
        <v>244</v>
      </c>
      <c r="E132" s="37"/>
      <c r="F132" s="186" t="s">
        <v>4992</v>
      </c>
      <c r="G132" s="37"/>
      <c r="H132" s="37"/>
      <c r="I132" s="187"/>
      <c r="J132" s="37"/>
      <c r="K132" s="37"/>
      <c r="L132" s="38"/>
      <c r="M132" s="188"/>
      <c r="N132" s="189"/>
      <c r="O132" s="71"/>
      <c r="P132" s="71"/>
      <c r="Q132" s="71"/>
      <c r="R132" s="71"/>
      <c r="S132" s="71"/>
      <c r="T132" s="72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244</v>
      </c>
      <c r="AU132" s="18" t="s">
        <v>76</v>
      </c>
    </row>
    <row r="133" s="2" customFormat="1" ht="24.15" customHeight="1">
      <c r="A133" s="37"/>
      <c r="B133" s="171"/>
      <c r="C133" s="172" t="s">
        <v>86</v>
      </c>
      <c r="D133" s="172" t="s">
        <v>238</v>
      </c>
      <c r="E133" s="173" t="s">
        <v>4993</v>
      </c>
      <c r="F133" s="174" t="s">
        <v>4994</v>
      </c>
      <c r="G133" s="175" t="s">
        <v>358</v>
      </c>
      <c r="H133" s="176">
        <v>1</v>
      </c>
      <c r="I133" s="177"/>
      <c r="J133" s="178">
        <f>ROUND(I133*H133,2)</f>
        <v>0</v>
      </c>
      <c r="K133" s="174" t="s">
        <v>242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0.12526000000000001</v>
      </c>
      <c r="R133" s="181">
        <f>Q133*H133</f>
        <v>0.12526000000000001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104</v>
      </c>
      <c r="AT133" s="183" t="s">
        <v>238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104</v>
      </c>
      <c r="BM133" s="183" t="s">
        <v>4995</v>
      </c>
    </row>
    <row r="134" s="2" customFormat="1">
      <c r="A134" s="37"/>
      <c r="B134" s="38"/>
      <c r="C134" s="37"/>
      <c r="D134" s="185" t="s">
        <v>244</v>
      </c>
      <c r="E134" s="37"/>
      <c r="F134" s="186" t="s">
        <v>4996</v>
      </c>
      <c r="G134" s="37"/>
      <c r="H134" s="37"/>
      <c r="I134" s="187"/>
      <c r="J134" s="37"/>
      <c r="K134" s="37"/>
      <c r="L134" s="38"/>
      <c r="M134" s="188"/>
      <c r="N134" s="189"/>
      <c r="O134" s="71"/>
      <c r="P134" s="71"/>
      <c r="Q134" s="71"/>
      <c r="R134" s="71"/>
      <c r="S134" s="71"/>
      <c r="T134" s="72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244</v>
      </c>
      <c r="AU134" s="18" t="s">
        <v>76</v>
      </c>
    </row>
    <row r="135" s="2" customFormat="1" ht="21.75" customHeight="1">
      <c r="A135" s="37"/>
      <c r="B135" s="171"/>
      <c r="C135" s="192" t="s">
        <v>89</v>
      </c>
      <c r="D135" s="192" t="s">
        <v>310</v>
      </c>
      <c r="E135" s="193" t="s">
        <v>4997</v>
      </c>
      <c r="F135" s="194" t="s">
        <v>4998</v>
      </c>
      <c r="G135" s="195" t="s">
        <v>358</v>
      </c>
      <c r="H135" s="196">
        <v>1</v>
      </c>
      <c r="I135" s="197"/>
      <c r="J135" s="198">
        <f>ROUND(I135*H135,2)</f>
        <v>0</v>
      </c>
      <c r="K135" s="194" t="s">
        <v>242</v>
      </c>
      <c r="L135" s="199"/>
      <c r="M135" s="200" t="s">
        <v>3</v>
      </c>
      <c r="N135" s="201" t="s">
        <v>43</v>
      </c>
      <c r="O135" s="71"/>
      <c r="P135" s="181">
        <f>O135*H135</f>
        <v>0</v>
      </c>
      <c r="Q135" s="181">
        <v>0.17499999999999999</v>
      </c>
      <c r="R135" s="181">
        <f>Q135*H135</f>
        <v>0.17499999999999999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278</v>
      </c>
      <c r="AT135" s="183" t="s">
        <v>310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104</v>
      </c>
      <c r="BM135" s="183" t="s">
        <v>4999</v>
      </c>
    </row>
    <row r="136" s="2" customFormat="1" ht="24.15" customHeight="1">
      <c r="A136" s="37"/>
      <c r="B136" s="171"/>
      <c r="C136" s="172" t="s">
        <v>92</v>
      </c>
      <c r="D136" s="172" t="s">
        <v>238</v>
      </c>
      <c r="E136" s="173" t="s">
        <v>5000</v>
      </c>
      <c r="F136" s="174" t="s">
        <v>5001</v>
      </c>
      <c r="G136" s="175" t="s">
        <v>358</v>
      </c>
      <c r="H136" s="176">
        <v>1</v>
      </c>
      <c r="I136" s="177"/>
      <c r="J136" s="178">
        <f>ROUND(I136*H136,2)</f>
        <v>0</v>
      </c>
      <c r="K136" s="174" t="s">
        <v>242</v>
      </c>
      <c r="L136" s="38"/>
      <c r="M136" s="179" t="s">
        <v>3</v>
      </c>
      <c r="N136" s="180" t="s">
        <v>43</v>
      </c>
      <c r="O136" s="71"/>
      <c r="P136" s="181">
        <f>O136*H136</f>
        <v>0</v>
      </c>
      <c r="Q136" s="181">
        <v>0.030759999999999999</v>
      </c>
      <c r="R136" s="181">
        <f>Q136*H136</f>
        <v>0.030759999999999999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104</v>
      </c>
      <c r="AT136" s="183" t="s">
        <v>238</v>
      </c>
      <c r="AU136" s="183" t="s">
        <v>76</v>
      </c>
      <c r="AY136" s="18" t="s">
        <v>234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79</v>
      </c>
      <c r="BK136" s="184">
        <f>ROUND(I136*H136,2)</f>
        <v>0</v>
      </c>
      <c r="BL136" s="18" t="s">
        <v>104</v>
      </c>
      <c r="BM136" s="183" t="s">
        <v>5002</v>
      </c>
    </row>
    <row r="137" s="2" customFormat="1">
      <c r="A137" s="37"/>
      <c r="B137" s="38"/>
      <c r="C137" s="37"/>
      <c r="D137" s="185" t="s">
        <v>244</v>
      </c>
      <c r="E137" s="37"/>
      <c r="F137" s="186" t="s">
        <v>5003</v>
      </c>
      <c r="G137" s="37"/>
      <c r="H137" s="37"/>
      <c r="I137" s="187"/>
      <c r="J137" s="37"/>
      <c r="K137" s="37"/>
      <c r="L137" s="38"/>
      <c r="M137" s="188"/>
      <c r="N137" s="189"/>
      <c r="O137" s="71"/>
      <c r="P137" s="71"/>
      <c r="Q137" s="71"/>
      <c r="R137" s="71"/>
      <c r="S137" s="71"/>
      <c r="T137" s="72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244</v>
      </c>
      <c r="AU137" s="18" t="s">
        <v>76</v>
      </c>
    </row>
    <row r="138" s="2" customFormat="1" ht="24.15" customHeight="1">
      <c r="A138" s="37"/>
      <c r="B138" s="171"/>
      <c r="C138" s="192" t="s">
        <v>95</v>
      </c>
      <c r="D138" s="192" t="s">
        <v>310</v>
      </c>
      <c r="E138" s="193" t="s">
        <v>5004</v>
      </c>
      <c r="F138" s="194" t="s">
        <v>5005</v>
      </c>
      <c r="G138" s="195" t="s">
        <v>358</v>
      </c>
      <c r="H138" s="196">
        <v>1</v>
      </c>
      <c r="I138" s="197"/>
      <c r="J138" s="198">
        <f>ROUND(I138*H138,2)</f>
        <v>0</v>
      </c>
      <c r="K138" s="194" t="s">
        <v>242</v>
      </c>
      <c r="L138" s="199"/>
      <c r="M138" s="200" t="s">
        <v>3</v>
      </c>
      <c r="N138" s="201" t="s">
        <v>43</v>
      </c>
      <c r="O138" s="71"/>
      <c r="P138" s="181">
        <f>O138*H138</f>
        <v>0</v>
      </c>
      <c r="Q138" s="181">
        <v>0.070000000000000007</v>
      </c>
      <c r="R138" s="181">
        <f>Q138*H138</f>
        <v>0.070000000000000007</v>
      </c>
      <c r="S138" s="181">
        <v>0</v>
      </c>
      <c r="T138" s="18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3" t="s">
        <v>278</v>
      </c>
      <c r="AT138" s="183" t="s">
        <v>310</v>
      </c>
      <c r="AU138" s="183" t="s">
        <v>76</v>
      </c>
      <c r="AY138" s="18" t="s">
        <v>234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8" t="s">
        <v>79</v>
      </c>
      <c r="BK138" s="184">
        <f>ROUND(I138*H138,2)</f>
        <v>0</v>
      </c>
      <c r="BL138" s="18" t="s">
        <v>104</v>
      </c>
      <c r="BM138" s="183" t="s">
        <v>5006</v>
      </c>
    </row>
    <row r="139" s="2" customFormat="1" ht="24.15" customHeight="1">
      <c r="A139" s="37"/>
      <c r="B139" s="171"/>
      <c r="C139" s="172" t="s">
        <v>98</v>
      </c>
      <c r="D139" s="172" t="s">
        <v>238</v>
      </c>
      <c r="E139" s="173" t="s">
        <v>5007</v>
      </c>
      <c r="F139" s="174" t="s">
        <v>5008</v>
      </c>
      <c r="G139" s="175" t="s">
        <v>358</v>
      </c>
      <c r="H139" s="176">
        <v>1</v>
      </c>
      <c r="I139" s="177"/>
      <c r="J139" s="178">
        <f>ROUND(I139*H139,2)</f>
        <v>0</v>
      </c>
      <c r="K139" s="174" t="s">
        <v>242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0.030759999999999999</v>
      </c>
      <c r="R139" s="181">
        <f>Q139*H139</f>
        <v>0.030759999999999999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104</v>
      </c>
      <c r="AT139" s="183" t="s">
        <v>238</v>
      </c>
      <c r="AU139" s="183" t="s">
        <v>76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104</v>
      </c>
      <c r="BM139" s="183" t="s">
        <v>5009</v>
      </c>
    </row>
    <row r="140" s="2" customFormat="1">
      <c r="A140" s="37"/>
      <c r="B140" s="38"/>
      <c r="C140" s="37"/>
      <c r="D140" s="185" t="s">
        <v>244</v>
      </c>
      <c r="E140" s="37"/>
      <c r="F140" s="186" t="s">
        <v>5010</v>
      </c>
      <c r="G140" s="37"/>
      <c r="H140" s="37"/>
      <c r="I140" s="187"/>
      <c r="J140" s="37"/>
      <c r="K140" s="37"/>
      <c r="L140" s="38"/>
      <c r="M140" s="188"/>
      <c r="N140" s="189"/>
      <c r="O140" s="71"/>
      <c r="P140" s="71"/>
      <c r="Q140" s="71"/>
      <c r="R140" s="71"/>
      <c r="S140" s="71"/>
      <c r="T140" s="72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8" t="s">
        <v>244</v>
      </c>
      <c r="AU140" s="18" t="s">
        <v>76</v>
      </c>
    </row>
    <row r="141" s="2" customFormat="1" ht="24.15" customHeight="1">
      <c r="A141" s="37"/>
      <c r="B141" s="171"/>
      <c r="C141" s="192" t="s">
        <v>366</v>
      </c>
      <c r="D141" s="192" t="s">
        <v>310</v>
      </c>
      <c r="E141" s="193" t="s">
        <v>5011</v>
      </c>
      <c r="F141" s="194" t="s">
        <v>5012</v>
      </c>
      <c r="G141" s="195" t="s">
        <v>358</v>
      </c>
      <c r="H141" s="196">
        <v>1</v>
      </c>
      <c r="I141" s="197"/>
      <c r="J141" s="198">
        <f>ROUND(I141*H141,2)</f>
        <v>0</v>
      </c>
      <c r="K141" s="194" t="s">
        <v>242</v>
      </c>
      <c r="L141" s="199"/>
      <c r="M141" s="200" t="s">
        <v>3</v>
      </c>
      <c r="N141" s="201" t="s">
        <v>43</v>
      </c>
      <c r="O141" s="71"/>
      <c r="P141" s="181">
        <f>O141*H141</f>
        <v>0</v>
      </c>
      <c r="Q141" s="181">
        <v>0.075999999999999998</v>
      </c>
      <c r="R141" s="181">
        <f>Q141*H141</f>
        <v>0.075999999999999998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278</v>
      </c>
      <c r="AT141" s="183" t="s">
        <v>310</v>
      </c>
      <c r="AU141" s="183" t="s">
        <v>76</v>
      </c>
      <c r="AY141" s="18" t="s">
        <v>234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79</v>
      </c>
      <c r="BK141" s="184">
        <f>ROUND(I141*H141,2)</f>
        <v>0</v>
      </c>
      <c r="BL141" s="18" t="s">
        <v>104</v>
      </c>
      <c r="BM141" s="183" t="s">
        <v>5013</v>
      </c>
    </row>
    <row r="142" s="2" customFormat="1" ht="24.15" customHeight="1">
      <c r="A142" s="37"/>
      <c r="B142" s="171"/>
      <c r="C142" s="172" t="s">
        <v>371</v>
      </c>
      <c r="D142" s="172" t="s">
        <v>238</v>
      </c>
      <c r="E142" s="173" t="s">
        <v>5014</v>
      </c>
      <c r="F142" s="174" t="s">
        <v>5015</v>
      </c>
      <c r="G142" s="175" t="s">
        <v>358</v>
      </c>
      <c r="H142" s="176">
        <v>1</v>
      </c>
      <c r="I142" s="177"/>
      <c r="J142" s="178">
        <f>ROUND(I142*H142,2)</f>
        <v>0</v>
      </c>
      <c r="K142" s="174" t="s">
        <v>242</v>
      </c>
      <c r="L142" s="38"/>
      <c r="M142" s="179" t="s">
        <v>3</v>
      </c>
      <c r="N142" s="180" t="s">
        <v>43</v>
      </c>
      <c r="O142" s="71"/>
      <c r="P142" s="181">
        <f>O142*H142</f>
        <v>0</v>
      </c>
      <c r="Q142" s="181">
        <v>0.030759999999999999</v>
      </c>
      <c r="R142" s="181">
        <f>Q142*H142</f>
        <v>0.030759999999999999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104</v>
      </c>
      <c r="AT142" s="183" t="s">
        <v>238</v>
      </c>
      <c r="AU142" s="183" t="s">
        <v>76</v>
      </c>
      <c r="AY142" s="18" t="s">
        <v>234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79</v>
      </c>
      <c r="BK142" s="184">
        <f>ROUND(I142*H142,2)</f>
        <v>0</v>
      </c>
      <c r="BL142" s="18" t="s">
        <v>104</v>
      </c>
      <c r="BM142" s="183" t="s">
        <v>5016</v>
      </c>
    </row>
    <row r="143" s="2" customFormat="1">
      <c r="A143" s="37"/>
      <c r="B143" s="38"/>
      <c r="C143" s="37"/>
      <c r="D143" s="185" t="s">
        <v>244</v>
      </c>
      <c r="E143" s="37"/>
      <c r="F143" s="186" t="s">
        <v>5017</v>
      </c>
      <c r="G143" s="37"/>
      <c r="H143" s="37"/>
      <c r="I143" s="187"/>
      <c r="J143" s="37"/>
      <c r="K143" s="37"/>
      <c r="L143" s="38"/>
      <c r="M143" s="188"/>
      <c r="N143" s="189"/>
      <c r="O143" s="71"/>
      <c r="P143" s="71"/>
      <c r="Q143" s="71"/>
      <c r="R143" s="71"/>
      <c r="S143" s="71"/>
      <c r="T143" s="72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244</v>
      </c>
      <c r="AU143" s="18" t="s">
        <v>76</v>
      </c>
    </row>
    <row r="144" s="2" customFormat="1" ht="33" customHeight="1">
      <c r="A144" s="37"/>
      <c r="B144" s="171"/>
      <c r="C144" s="192" t="s">
        <v>376</v>
      </c>
      <c r="D144" s="192" t="s">
        <v>310</v>
      </c>
      <c r="E144" s="193" t="s">
        <v>5018</v>
      </c>
      <c r="F144" s="194" t="s">
        <v>5019</v>
      </c>
      <c r="G144" s="195" t="s">
        <v>358</v>
      </c>
      <c r="H144" s="196">
        <v>1</v>
      </c>
      <c r="I144" s="197"/>
      <c r="J144" s="198">
        <f>ROUND(I144*H144,2)</f>
        <v>0</v>
      </c>
      <c r="K144" s="194" t="s">
        <v>242</v>
      </c>
      <c r="L144" s="199"/>
      <c r="M144" s="200" t="s">
        <v>3</v>
      </c>
      <c r="N144" s="201" t="s">
        <v>43</v>
      </c>
      <c r="O144" s="71"/>
      <c r="P144" s="181">
        <f>O144*H144</f>
        <v>0</v>
      </c>
      <c r="Q144" s="181">
        <v>0.17000000000000001</v>
      </c>
      <c r="R144" s="181">
        <f>Q144*H144</f>
        <v>0.17000000000000001</v>
      </c>
      <c r="S144" s="181">
        <v>0</v>
      </c>
      <c r="T144" s="18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3" t="s">
        <v>278</v>
      </c>
      <c r="AT144" s="183" t="s">
        <v>310</v>
      </c>
      <c r="AU144" s="183" t="s">
        <v>76</v>
      </c>
      <c r="AY144" s="18" t="s">
        <v>234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8" t="s">
        <v>79</v>
      </c>
      <c r="BK144" s="184">
        <f>ROUND(I144*H144,2)</f>
        <v>0</v>
      </c>
      <c r="BL144" s="18" t="s">
        <v>104</v>
      </c>
      <c r="BM144" s="183" t="s">
        <v>5020</v>
      </c>
    </row>
    <row r="145" s="2" customFormat="1" ht="21.75" customHeight="1">
      <c r="A145" s="37"/>
      <c r="B145" s="171"/>
      <c r="C145" s="192" t="s">
        <v>382</v>
      </c>
      <c r="D145" s="192" t="s">
        <v>310</v>
      </c>
      <c r="E145" s="193" t="s">
        <v>5021</v>
      </c>
      <c r="F145" s="194" t="s">
        <v>5022</v>
      </c>
      <c r="G145" s="195" t="s">
        <v>358</v>
      </c>
      <c r="H145" s="196">
        <v>1</v>
      </c>
      <c r="I145" s="197"/>
      <c r="J145" s="198">
        <f>ROUND(I145*H145,2)</f>
        <v>0</v>
      </c>
      <c r="K145" s="194" t="s">
        <v>1067</v>
      </c>
      <c r="L145" s="199"/>
      <c r="M145" s="200" t="s">
        <v>3</v>
      </c>
      <c r="N145" s="201" t="s">
        <v>43</v>
      </c>
      <c r="O145" s="71"/>
      <c r="P145" s="181">
        <f>O145*H145</f>
        <v>0</v>
      </c>
      <c r="Q145" s="181">
        <v>0</v>
      </c>
      <c r="R145" s="181">
        <f>Q145*H145</f>
        <v>0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392</v>
      </c>
      <c r="AT145" s="183" t="s">
        <v>310</v>
      </c>
      <c r="AU145" s="183" t="s">
        <v>76</v>
      </c>
      <c r="AY145" s="18" t="s">
        <v>234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314</v>
      </c>
      <c r="BM145" s="183" t="s">
        <v>5023</v>
      </c>
    </row>
    <row r="146" s="2" customFormat="1" ht="21.75" customHeight="1">
      <c r="A146" s="37"/>
      <c r="B146" s="171"/>
      <c r="C146" s="192" t="s">
        <v>387</v>
      </c>
      <c r="D146" s="192" t="s">
        <v>310</v>
      </c>
      <c r="E146" s="193" t="s">
        <v>5024</v>
      </c>
      <c r="F146" s="194" t="s">
        <v>5022</v>
      </c>
      <c r="G146" s="195" t="s">
        <v>358</v>
      </c>
      <c r="H146" s="196">
        <v>1</v>
      </c>
      <c r="I146" s="197"/>
      <c r="J146" s="198">
        <f>ROUND(I146*H146,2)</f>
        <v>0</v>
      </c>
      <c r="K146" s="194" t="s">
        <v>1067</v>
      </c>
      <c r="L146" s="199"/>
      <c r="M146" s="200" t="s">
        <v>3</v>
      </c>
      <c r="N146" s="201" t="s">
        <v>43</v>
      </c>
      <c r="O146" s="71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392</v>
      </c>
      <c r="AT146" s="183" t="s">
        <v>310</v>
      </c>
      <c r="AU146" s="183" t="s">
        <v>76</v>
      </c>
      <c r="AY146" s="18" t="s">
        <v>234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79</v>
      </c>
      <c r="BK146" s="184">
        <f>ROUND(I146*H146,2)</f>
        <v>0</v>
      </c>
      <c r="BL146" s="18" t="s">
        <v>314</v>
      </c>
      <c r="BM146" s="183" t="s">
        <v>5025</v>
      </c>
    </row>
    <row r="147" s="2" customFormat="1" ht="21.75" customHeight="1">
      <c r="A147" s="37"/>
      <c r="B147" s="171"/>
      <c r="C147" s="192" t="s">
        <v>392</v>
      </c>
      <c r="D147" s="192" t="s">
        <v>310</v>
      </c>
      <c r="E147" s="193" t="s">
        <v>5026</v>
      </c>
      <c r="F147" s="194" t="s">
        <v>5027</v>
      </c>
      <c r="G147" s="195" t="s">
        <v>358</v>
      </c>
      <c r="H147" s="196">
        <v>2</v>
      </c>
      <c r="I147" s="197"/>
      <c r="J147" s="198">
        <f>ROUND(I147*H147,2)</f>
        <v>0</v>
      </c>
      <c r="K147" s="194" t="s">
        <v>1067</v>
      </c>
      <c r="L147" s="199"/>
      <c r="M147" s="200" t="s">
        <v>3</v>
      </c>
      <c r="N147" s="201" t="s">
        <v>43</v>
      </c>
      <c r="O147" s="71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392</v>
      </c>
      <c r="AT147" s="183" t="s">
        <v>310</v>
      </c>
      <c r="AU147" s="183" t="s">
        <v>76</v>
      </c>
      <c r="AY147" s="18" t="s">
        <v>234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79</v>
      </c>
      <c r="BK147" s="184">
        <f>ROUND(I147*H147,2)</f>
        <v>0</v>
      </c>
      <c r="BL147" s="18" t="s">
        <v>314</v>
      </c>
      <c r="BM147" s="183" t="s">
        <v>5028</v>
      </c>
    </row>
    <row r="148" s="2" customFormat="1" ht="21.75" customHeight="1">
      <c r="A148" s="37"/>
      <c r="B148" s="171"/>
      <c r="C148" s="192" t="s">
        <v>397</v>
      </c>
      <c r="D148" s="192" t="s">
        <v>310</v>
      </c>
      <c r="E148" s="193" t="s">
        <v>5029</v>
      </c>
      <c r="F148" s="194" t="s">
        <v>5030</v>
      </c>
      <c r="G148" s="195" t="s">
        <v>358</v>
      </c>
      <c r="H148" s="196">
        <v>1</v>
      </c>
      <c r="I148" s="197"/>
      <c r="J148" s="198">
        <f>ROUND(I148*H148,2)</f>
        <v>0</v>
      </c>
      <c r="K148" s="194" t="s">
        <v>1067</v>
      </c>
      <c r="L148" s="199"/>
      <c r="M148" s="200" t="s">
        <v>3</v>
      </c>
      <c r="N148" s="201" t="s">
        <v>43</v>
      </c>
      <c r="O148" s="71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3" t="s">
        <v>392</v>
      </c>
      <c r="AT148" s="183" t="s">
        <v>310</v>
      </c>
      <c r="AU148" s="183" t="s">
        <v>76</v>
      </c>
      <c r="AY148" s="18" t="s">
        <v>234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8" t="s">
        <v>79</v>
      </c>
      <c r="BK148" s="184">
        <f>ROUND(I148*H148,2)</f>
        <v>0</v>
      </c>
      <c r="BL148" s="18" t="s">
        <v>314</v>
      </c>
      <c r="BM148" s="183" t="s">
        <v>5031</v>
      </c>
    </row>
    <row r="149" s="2" customFormat="1" ht="21.75" customHeight="1">
      <c r="A149" s="37"/>
      <c r="B149" s="171"/>
      <c r="C149" s="192" t="s">
        <v>402</v>
      </c>
      <c r="D149" s="192" t="s">
        <v>310</v>
      </c>
      <c r="E149" s="193" t="s">
        <v>5032</v>
      </c>
      <c r="F149" s="194" t="s">
        <v>5033</v>
      </c>
      <c r="G149" s="195" t="s">
        <v>358</v>
      </c>
      <c r="H149" s="196">
        <v>1</v>
      </c>
      <c r="I149" s="197"/>
      <c r="J149" s="198">
        <f>ROUND(I149*H149,2)</f>
        <v>0</v>
      </c>
      <c r="K149" s="194" t="s">
        <v>1067</v>
      </c>
      <c r="L149" s="199"/>
      <c r="M149" s="200" t="s">
        <v>3</v>
      </c>
      <c r="N149" s="201" t="s">
        <v>43</v>
      </c>
      <c r="O149" s="71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392</v>
      </c>
      <c r="AT149" s="183" t="s">
        <v>310</v>
      </c>
      <c r="AU149" s="183" t="s">
        <v>76</v>
      </c>
      <c r="AY149" s="18" t="s">
        <v>234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314</v>
      </c>
      <c r="BM149" s="183" t="s">
        <v>5034</v>
      </c>
    </row>
    <row r="150" s="2" customFormat="1" ht="21.75" customHeight="1">
      <c r="A150" s="37"/>
      <c r="B150" s="171"/>
      <c r="C150" s="192" t="s">
        <v>407</v>
      </c>
      <c r="D150" s="192" t="s">
        <v>310</v>
      </c>
      <c r="E150" s="193" t="s">
        <v>5035</v>
      </c>
      <c r="F150" s="194" t="s">
        <v>5036</v>
      </c>
      <c r="G150" s="195" t="s">
        <v>358</v>
      </c>
      <c r="H150" s="196">
        <v>1</v>
      </c>
      <c r="I150" s="197"/>
      <c r="J150" s="198">
        <f>ROUND(I150*H150,2)</f>
        <v>0</v>
      </c>
      <c r="K150" s="194" t="s">
        <v>1067</v>
      </c>
      <c r="L150" s="199"/>
      <c r="M150" s="200" t="s">
        <v>3</v>
      </c>
      <c r="N150" s="201" t="s">
        <v>43</v>
      </c>
      <c r="O150" s="71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3" t="s">
        <v>392</v>
      </c>
      <c r="AT150" s="183" t="s">
        <v>310</v>
      </c>
      <c r="AU150" s="183" t="s">
        <v>76</v>
      </c>
      <c r="AY150" s="18" t="s">
        <v>234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8" t="s">
        <v>79</v>
      </c>
      <c r="BK150" s="184">
        <f>ROUND(I150*H150,2)</f>
        <v>0</v>
      </c>
      <c r="BL150" s="18" t="s">
        <v>314</v>
      </c>
      <c r="BM150" s="183" t="s">
        <v>5037</v>
      </c>
    </row>
    <row r="151" s="2" customFormat="1" ht="21.75" customHeight="1">
      <c r="A151" s="37"/>
      <c r="B151" s="171"/>
      <c r="C151" s="192" t="s">
        <v>413</v>
      </c>
      <c r="D151" s="192" t="s">
        <v>310</v>
      </c>
      <c r="E151" s="193" t="s">
        <v>5038</v>
      </c>
      <c r="F151" s="194" t="s">
        <v>5039</v>
      </c>
      <c r="G151" s="195" t="s">
        <v>358</v>
      </c>
      <c r="H151" s="196">
        <v>1</v>
      </c>
      <c r="I151" s="197"/>
      <c r="J151" s="198">
        <f>ROUND(I151*H151,2)</f>
        <v>0</v>
      </c>
      <c r="K151" s="194" t="s">
        <v>1067</v>
      </c>
      <c r="L151" s="199"/>
      <c r="M151" s="200" t="s">
        <v>3</v>
      </c>
      <c r="N151" s="201" t="s">
        <v>43</v>
      </c>
      <c r="O151" s="71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392</v>
      </c>
      <c r="AT151" s="183" t="s">
        <v>310</v>
      </c>
      <c r="AU151" s="183" t="s">
        <v>76</v>
      </c>
      <c r="AY151" s="18" t="s">
        <v>234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79</v>
      </c>
      <c r="BK151" s="184">
        <f>ROUND(I151*H151,2)</f>
        <v>0</v>
      </c>
      <c r="BL151" s="18" t="s">
        <v>314</v>
      </c>
      <c r="BM151" s="183" t="s">
        <v>5040</v>
      </c>
    </row>
    <row r="152" s="2" customFormat="1" ht="37.8" customHeight="1">
      <c r="A152" s="37"/>
      <c r="B152" s="171"/>
      <c r="C152" s="172" t="s">
        <v>419</v>
      </c>
      <c r="D152" s="172" t="s">
        <v>238</v>
      </c>
      <c r="E152" s="173" t="s">
        <v>5041</v>
      </c>
      <c r="F152" s="174" t="s">
        <v>5042</v>
      </c>
      <c r="G152" s="175" t="s">
        <v>358</v>
      </c>
      <c r="H152" s="176">
        <v>1</v>
      </c>
      <c r="I152" s="177"/>
      <c r="J152" s="178">
        <f>ROUND(I152*H152,2)</f>
        <v>0</v>
      </c>
      <c r="K152" s="174" t="s">
        <v>1067</v>
      </c>
      <c r="L152" s="38"/>
      <c r="M152" s="179" t="s">
        <v>3</v>
      </c>
      <c r="N152" s="180" t="s">
        <v>43</v>
      </c>
      <c r="O152" s="71"/>
      <c r="P152" s="181">
        <f>O152*H152</f>
        <v>0</v>
      </c>
      <c r="Q152" s="181">
        <v>0.076499999999999999</v>
      </c>
      <c r="R152" s="181">
        <f>Q152*H152</f>
        <v>0.076499999999999999</v>
      </c>
      <c r="S152" s="181">
        <v>0</v>
      </c>
      <c r="T152" s="18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3" t="s">
        <v>104</v>
      </c>
      <c r="AT152" s="183" t="s">
        <v>238</v>
      </c>
      <c r="AU152" s="183" t="s">
        <v>76</v>
      </c>
      <c r="AY152" s="18" t="s">
        <v>234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79</v>
      </c>
      <c r="BK152" s="184">
        <f>ROUND(I152*H152,2)</f>
        <v>0</v>
      </c>
      <c r="BL152" s="18" t="s">
        <v>104</v>
      </c>
      <c r="BM152" s="183" t="s">
        <v>5043</v>
      </c>
    </row>
    <row r="153" s="2" customFormat="1" ht="37.8" customHeight="1">
      <c r="A153" s="37"/>
      <c r="B153" s="171"/>
      <c r="C153" s="172" t="s">
        <v>424</v>
      </c>
      <c r="D153" s="172" t="s">
        <v>238</v>
      </c>
      <c r="E153" s="173" t="s">
        <v>5044</v>
      </c>
      <c r="F153" s="174" t="s">
        <v>5045</v>
      </c>
      <c r="G153" s="175" t="s">
        <v>358</v>
      </c>
      <c r="H153" s="176">
        <v>1</v>
      </c>
      <c r="I153" s="177"/>
      <c r="J153" s="178">
        <f>ROUND(I153*H153,2)</f>
        <v>0</v>
      </c>
      <c r="K153" s="174" t="s">
        <v>1067</v>
      </c>
      <c r="L153" s="38"/>
      <c r="M153" s="179" t="s">
        <v>3</v>
      </c>
      <c r="N153" s="180" t="s">
        <v>43</v>
      </c>
      <c r="O153" s="71"/>
      <c r="P153" s="181">
        <f>O153*H153</f>
        <v>0</v>
      </c>
      <c r="Q153" s="181">
        <v>0.076499999999999999</v>
      </c>
      <c r="R153" s="181">
        <f>Q153*H153</f>
        <v>0.076499999999999999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104</v>
      </c>
      <c r="AT153" s="183" t="s">
        <v>238</v>
      </c>
      <c r="AU153" s="183" t="s">
        <v>76</v>
      </c>
      <c r="AY153" s="18" t="s">
        <v>234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79</v>
      </c>
      <c r="BK153" s="184">
        <f>ROUND(I153*H153,2)</f>
        <v>0</v>
      </c>
      <c r="BL153" s="18" t="s">
        <v>104</v>
      </c>
      <c r="BM153" s="183" t="s">
        <v>5046</v>
      </c>
    </row>
    <row r="154" s="12" customFormat="1" ht="22.8" customHeight="1">
      <c r="A154" s="12"/>
      <c r="B154" s="158"/>
      <c r="C154" s="12"/>
      <c r="D154" s="159" t="s">
        <v>71</v>
      </c>
      <c r="E154" s="169" t="s">
        <v>131</v>
      </c>
      <c r="F154" s="169" t="s">
        <v>5047</v>
      </c>
      <c r="G154" s="12"/>
      <c r="H154" s="12"/>
      <c r="I154" s="161"/>
      <c r="J154" s="170">
        <f>BK154</f>
        <v>0</v>
      </c>
      <c r="K154" s="12"/>
      <c r="L154" s="158"/>
      <c r="M154" s="163"/>
      <c r="N154" s="164"/>
      <c r="O154" s="164"/>
      <c r="P154" s="165">
        <f>SUM(P155:P158)</f>
        <v>0</v>
      </c>
      <c r="Q154" s="164"/>
      <c r="R154" s="165">
        <f>SUM(R155:R158)</f>
        <v>1.53396</v>
      </c>
      <c r="S154" s="164"/>
      <c r="T154" s="166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9" t="s">
        <v>79</v>
      </c>
      <c r="AT154" s="167" t="s">
        <v>71</v>
      </c>
      <c r="AU154" s="167" t="s">
        <v>79</v>
      </c>
      <c r="AY154" s="159" t="s">
        <v>234</v>
      </c>
      <c r="BK154" s="168">
        <f>SUM(BK155:BK158)</f>
        <v>0</v>
      </c>
    </row>
    <row r="155" s="2" customFormat="1" ht="33" customHeight="1">
      <c r="A155" s="37"/>
      <c r="B155" s="171"/>
      <c r="C155" s="172" t="s">
        <v>430</v>
      </c>
      <c r="D155" s="172" t="s">
        <v>238</v>
      </c>
      <c r="E155" s="173" t="s">
        <v>5048</v>
      </c>
      <c r="F155" s="174" t="s">
        <v>5049</v>
      </c>
      <c r="G155" s="175" t="s">
        <v>416</v>
      </c>
      <c r="H155" s="176">
        <v>10</v>
      </c>
      <c r="I155" s="177"/>
      <c r="J155" s="178">
        <f>ROUND(I155*H155,2)</f>
        <v>0</v>
      </c>
      <c r="K155" s="174" t="s">
        <v>242</v>
      </c>
      <c r="L155" s="38"/>
      <c r="M155" s="179" t="s">
        <v>3</v>
      </c>
      <c r="N155" s="180" t="s">
        <v>43</v>
      </c>
      <c r="O155" s="71"/>
      <c r="P155" s="181">
        <f>O155*H155</f>
        <v>0</v>
      </c>
      <c r="Q155" s="181">
        <v>0.11934</v>
      </c>
      <c r="R155" s="181">
        <f>Q155*H155</f>
        <v>1.1934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104</v>
      </c>
      <c r="AT155" s="183" t="s">
        <v>238</v>
      </c>
      <c r="AU155" s="183" t="s">
        <v>76</v>
      </c>
      <c r="AY155" s="18" t="s">
        <v>234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79</v>
      </c>
      <c r="BK155" s="184">
        <f>ROUND(I155*H155,2)</f>
        <v>0</v>
      </c>
      <c r="BL155" s="18" t="s">
        <v>104</v>
      </c>
      <c r="BM155" s="183" t="s">
        <v>5050</v>
      </c>
    </row>
    <row r="156" s="2" customFormat="1">
      <c r="A156" s="37"/>
      <c r="B156" s="38"/>
      <c r="C156" s="37"/>
      <c r="D156" s="185" t="s">
        <v>244</v>
      </c>
      <c r="E156" s="37"/>
      <c r="F156" s="186" t="s">
        <v>5051</v>
      </c>
      <c r="G156" s="37"/>
      <c r="H156" s="37"/>
      <c r="I156" s="187"/>
      <c r="J156" s="37"/>
      <c r="K156" s="37"/>
      <c r="L156" s="38"/>
      <c r="M156" s="188"/>
      <c r="N156" s="189"/>
      <c r="O156" s="71"/>
      <c r="P156" s="71"/>
      <c r="Q156" s="71"/>
      <c r="R156" s="71"/>
      <c r="S156" s="71"/>
      <c r="T156" s="72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244</v>
      </c>
      <c r="AU156" s="18" t="s">
        <v>76</v>
      </c>
    </row>
    <row r="157" s="2" customFormat="1" ht="16.5" customHeight="1">
      <c r="A157" s="37"/>
      <c r="B157" s="171"/>
      <c r="C157" s="192" t="s">
        <v>435</v>
      </c>
      <c r="D157" s="192" t="s">
        <v>310</v>
      </c>
      <c r="E157" s="193" t="s">
        <v>5052</v>
      </c>
      <c r="F157" s="194" t="s">
        <v>5053</v>
      </c>
      <c r="G157" s="195" t="s">
        <v>416</v>
      </c>
      <c r="H157" s="196">
        <v>10.199999999999999</v>
      </c>
      <c r="I157" s="197"/>
      <c r="J157" s="198">
        <f>ROUND(I157*H157,2)</f>
        <v>0</v>
      </c>
      <c r="K157" s="194" t="s">
        <v>242</v>
      </c>
      <c r="L157" s="199"/>
      <c r="M157" s="200" t="s">
        <v>3</v>
      </c>
      <c r="N157" s="201" t="s">
        <v>43</v>
      </c>
      <c r="O157" s="71"/>
      <c r="P157" s="181">
        <f>O157*H157</f>
        <v>0</v>
      </c>
      <c r="Q157" s="181">
        <v>0.0258</v>
      </c>
      <c r="R157" s="181">
        <f>Q157*H157</f>
        <v>0.26316000000000001</v>
      </c>
      <c r="S157" s="181">
        <v>0</v>
      </c>
      <c r="T157" s="18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3" t="s">
        <v>278</v>
      </c>
      <c r="AT157" s="183" t="s">
        <v>310</v>
      </c>
      <c r="AU157" s="183" t="s">
        <v>76</v>
      </c>
      <c r="AY157" s="18" t="s">
        <v>234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79</v>
      </c>
      <c r="BK157" s="184">
        <f>ROUND(I157*H157,2)</f>
        <v>0</v>
      </c>
      <c r="BL157" s="18" t="s">
        <v>104</v>
      </c>
      <c r="BM157" s="183" t="s">
        <v>5054</v>
      </c>
    </row>
    <row r="158" s="2" customFormat="1" ht="16.5" customHeight="1">
      <c r="A158" s="37"/>
      <c r="B158" s="171"/>
      <c r="C158" s="192" t="s">
        <v>440</v>
      </c>
      <c r="D158" s="192" t="s">
        <v>310</v>
      </c>
      <c r="E158" s="193" t="s">
        <v>5055</v>
      </c>
      <c r="F158" s="194" t="s">
        <v>5056</v>
      </c>
      <c r="G158" s="195" t="s">
        <v>358</v>
      </c>
      <c r="H158" s="196">
        <v>3</v>
      </c>
      <c r="I158" s="197"/>
      <c r="J158" s="198">
        <f>ROUND(I158*H158,2)</f>
        <v>0</v>
      </c>
      <c r="K158" s="194" t="s">
        <v>428</v>
      </c>
      <c r="L158" s="199"/>
      <c r="M158" s="200" t="s">
        <v>3</v>
      </c>
      <c r="N158" s="201" t="s">
        <v>43</v>
      </c>
      <c r="O158" s="71"/>
      <c r="P158" s="181">
        <f>O158*H158</f>
        <v>0</v>
      </c>
      <c r="Q158" s="181">
        <v>0.0258</v>
      </c>
      <c r="R158" s="181">
        <f>Q158*H158</f>
        <v>0.077399999999999997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278</v>
      </c>
      <c r="AT158" s="183" t="s">
        <v>310</v>
      </c>
      <c r="AU158" s="183" t="s">
        <v>76</v>
      </c>
      <c r="AY158" s="18" t="s">
        <v>234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79</v>
      </c>
      <c r="BK158" s="184">
        <f>ROUND(I158*H158,2)</f>
        <v>0</v>
      </c>
      <c r="BL158" s="18" t="s">
        <v>104</v>
      </c>
      <c r="BM158" s="183" t="s">
        <v>5057</v>
      </c>
    </row>
    <row r="159" s="12" customFormat="1" ht="22.8" customHeight="1">
      <c r="A159" s="12"/>
      <c r="B159" s="158"/>
      <c r="C159" s="12"/>
      <c r="D159" s="159" t="s">
        <v>71</v>
      </c>
      <c r="E159" s="169" t="s">
        <v>1246</v>
      </c>
      <c r="F159" s="169" t="s">
        <v>1247</v>
      </c>
      <c r="G159" s="12"/>
      <c r="H159" s="12"/>
      <c r="I159" s="161"/>
      <c r="J159" s="170">
        <f>BK159</f>
        <v>0</v>
      </c>
      <c r="K159" s="12"/>
      <c r="L159" s="158"/>
      <c r="M159" s="163"/>
      <c r="N159" s="164"/>
      <c r="O159" s="164"/>
      <c r="P159" s="165">
        <f>SUM(P160:P161)</f>
        <v>0</v>
      </c>
      <c r="Q159" s="164"/>
      <c r="R159" s="165">
        <f>SUM(R160:R161)</f>
        <v>0</v>
      </c>
      <c r="S159" s="164"/>
      <c r="T159" s="166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9" t="s">
        <v>79</v>
      </c>
      <c r="AT159" s="167" t="s">
        <v>71</v>
      </c>
      <c r="AU159" s="167" t="s">
        <v>79</v>
      </c>
      <c r="AY159" s="159" t="s">
        <v>234</v>
      </c>
      <c r="BK159" s="168">
        <f>SUM(BK160:BK161)</f>
        <v>0</v>
      </c>
    </row>
    <row r="160" s="2" customFormat="1" ht="49.05" customHeight="1">
      <c r="A160" s="37"/>
      <c r="B160" s="171"/>
      <c r="C160" s="172" t="s">
        <v>444</v>
      </c>
      <c r="D160" s="172" t="s">
        <v>238</v>
      </c>
      <c r="E160" s="173" t="s">
        <v>5058</v>
      </c>
      <c r="F160" s="174" t="s">
        <v>5059</v>
      </c>
      <c r="G160" s="175" t="s">
        <v>298</v>
      </c>
      <c r="H160" s="176">
        <v>285.09800000000001</v>
      </c>
      <c r="I160" s="177"/>
      <c r="J160" s="178">
        <f>ROUND(I160*H160,2)</f>
        <v>0</v>
      </c>
      <c r="K160" s="174" t="s">
        <v>242</v>
      </c>
      <c r="L160" s="38"/>
      <c r="M160" s="179" t="s">
        <v>3</v>
      </c>
      <c r="N160" s="180" t="s">
        <v>43</v>
      </c>
      <c r="O160" s="71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3" t="s">
        <v>104</v>
      </c>
      <c r="AT160" s="183" t="s">
        <v>238</v>
      </c>
      <c r="AU160" s="183" t="s">
        <v>76</v>
      </c>
      <c r="AY160" s="18" t="s">
        <v>234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79</v>
      </c>
      <c r="BK160" s="184">
        <f>ROUND(I160*H160,2)</f>
        <v>0</v>
      </c>
      <c r="BL160" s="18" t="s">
        <v>104</v>
      </c>
      <c r="BM160" s="183" t="s">
        <v>5060</v>
      </c>
    </row>
    <row r="161" s="2" customFormat="1">
      <c r="A161" s="37"/>
      <c r="B161" s="38"/>
      <c r="C161" s="37"/>
      <c r="D161" s="185" t="s">
        <v>244</v>
      </c>
      <c r="E161" s="37"/>
      <c r="F161" s="186" t="s">
        <v>5061</v>
      </c>
      <c r="G161" s="37"/>
      <c r="H161" s="37"/>
      <c r="I161" s="187"/>
      <c r="J161" s="37"/>
      <c r="K161" s="37"/>
      <c r="L161" s="38"/>
      <c r="M161" s="212"/>
      <c r="N161" s="213"/>
      <c r="O161" s="214"/>
      <c r="P161" s="214"/>
      <c r="Q161" s="214"/>
      <c r="R161" s="214"/>
      <c r="S161" s="214"/>
      <c r="T161" s="215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8" t="s">
        <v>244</v>
      </c>
      <c r="AU161" s="18" t="s">
        <v>76</v>
      </c>
    </row>
    <row r="162" s="2" customFormat="1" ht="6.96" customHeight="1">
      <c r="A162" s="37"/>
      <c r="B162" s="54"/>
      <c r="C162" s="55"/>
      <c r="D162" s="55"/>
      <c r="E162" s="55"/>
      <c r="F162" s="55"/>
      <c r="G162" s="55"/>
      <c r="H162" s="55"/>
      <c r="I162" s="55"/>
      <c r="J162" s="55"/>
      <c r="K162" s="55"/>
      <c r="L162" s="38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autoFilter ref="C85:K16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31313712"/>
    <hyperlink ref="F92" r:id="rId2" display="https://podminky.urs.cz/item/CS_URS_2024_02/132312122"/>
    <hyperlink ref="F94" r:id="rId3" display="https://podminky.urs.cz/item/CS_URS_2024_02/151101102"/>
    <hyperlink ref="F96" r:id="rId4" display="https://podminky.urs.cz/item/CS_URS_2024_02/151101112"/>
    <hyperlink ref="F98" r:id="rId5" display="https://podminky.urs.cz/item/CS_URS_2024_02/162651132"/>
    <hyperlink ref="F100" r:id="rId6" display="https://podminky.urs.cz/item/CS_URS_2024_02/171201231"/>
    <hyperlink ref="F102" r:id="rId7" display="https://podminky.urs.cz/item/CS_URS_2024_02/171251201"/>
    <hyperlink ref="F104" r:id="rId8" display="https://podminky.urs.cz/item/CS_URS_2024_02/174211101"/>
    <hyperlink ref="F106" r:id="rId9" display="https://podminky.urs.cz/item/CS_URS_2024_02/175111101"/>
    <hyperlink ref="F110" r:id="rId10" display="https://podminky.urs.cz/item/CS_URS_2024_02/451541111"/>
    <hyperlink ref="F113" r:id="rId11" display="https://podminky.urs.cz/item/CS_URS_2024_02/596211130"/>
    <hyperlink ref="F116" r:id="rId12" display="https://podminky.urs.cz/item/CS_URS_2024_02/721173403"/>
    <hyperlink ref="F118" r:id="rId13" display="https://podminky.urs.cz/item/CS_URS_2024_02/721173404"/>
    <hyperlink ref="F120" r:id="rId14" display="https://podminky.urs.cz/item/CS_URS_2024_02/721173405"/>
    <hyperlink ref="F122" r:id="rId15" display="https://podminky.urs.cz/item/CS_URS_2024_02/721173406"/>
    <hyperlink ref="F124" r:id="rId16" display="https://podminky.urs.cz/item/CS_URS_2024_02/721242116"/>
    <hyperlink ref="F126" r:id="rId17" display="https://podminky.urs.cz/item/CS_URS_2024_02/894812317"/>
    <hyperlink ref="F128" r:id="rId18" display="https://podminky.urs.cz/item/CS_URS_2024_02/894812332"/>
    <hyperlink ref="F130" r:id="rId19" display="https://podminky.urs.cz/item/CS_URS_2024_02/894812339"/>
    <hyperlink ref="F132" r:id="rId20" display="https://podminky.urs.cz/item/CS_URS_2024_02/894812376"/>
    <hyperlink ref="F134" r:id="rId21" display="https://podminky.urs.cz/item/CS_URS_2024_02/895941343"/>
    <hyperlink ref="F137" r:id="rId22" display="https://podminky.urs.cz/item/CS_URS_2024_02/895941351"/>
    <hyperlink ref="F140" r:id="rId23" display="https://podminky.urs.cz/item/CS_URS_2024_02/895941361"/>
    <hyperlink ref="F143" r:id="rId24" display="https://podminky.urs.cz/item/CS_URS_2024_02/895941366"/>
    <hyperlink ref="F156" r:id="rId25" display="https://podminky.urs.cz/item/CS_URS_2024_02/916231112"/>
    <hyperlink ref="F161" r:id="rId26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5062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2549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2550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2550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ROUND((SUM(BE86:BE138)),  2)</f>
        <v>0</v>
      </c>
      <c r="G33" s="37"/>
      <c r="H33" s="37"/>
      <c r="I33" s="130">
        <v>0.20999999999999999</v>
      </c>
      <c r="J33" s="129">
        <f>ROUND(((SUM(BE86:BE138))*I33),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ROUND((SUM(BF86:BF138)),  2)</f>
        <v>0</v>
      </c>
      <c r="G34" s="37"/>
      <c r="H34" s="37"/>
      <c r="I34" s="130">
        <v>0.12</v>
      </c>
      <c r="J34" s="129">
        <f>ROUND(((SUM(BF86:BF138))*I34),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ROUND((SUM(BG86:BG138)),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ROUND((SUM(BH86:BH138)),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ROUND((SUM(BI86:BI138)),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52 - SO06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2208/9,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2998</v>
      </c>
      <c r="E60" s="142"/>
      <c r="F60" s="142"/>
      <c r="G60" s="142"/>
      <c r="H60" s="142"/>
      <c r="I60" s="142"/>
      <c r="J60" s="143">
        <f>J87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J88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159</v>
      </c>
      <c r="E62" s="146"/>
      <c r="F62" s="146"/>
      <c r="G62" s="146"/>
      <c r="H62" s="146"/>
      <c r="I62" s="146"/>
      <c r="J62" s="147">
        <f>J106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4"/>
      <c r="C63" s="10"/>
      <c r="D63" s="145" t="s">
        <v>4931</v>
      </c>
      <c r="E63" s="146"/>
      <c r="F63" s="146"/>
      <c r="G63" s="146"/>
      <c r="H63" s="146"/>
      <c r="I63" s="146"/>
      <c r="J63" s="147">
        <f>J109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4"/>
      <c r="C64" s="10"/>
      <c r="D64" s="145" t="s">
        <v>4932</v>
      </c>
      <c r="E64" s="146"/>
      <c r="F64" s="146"/>
      <c r="G64" s="146"/>
      <c r="H64" s="146"/>
      <c r="I64" s="146"/>
      <c r="J64" s="147">
        <f>J112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4"/>
      <c r="C65" s="10"/>
      <c r="D65" s="145" t="s">
        <v>4933</v>
      </c>
      <c r="E65" s="146"/>
      <c r="F65" s="146"/>
      <c r="G65" s="146"/>
      <c r="H65" s="146"/>
      <c r="I65" s="146"/>
      <c r="J65" s="147">
        <f>J132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182</v>
      </c>
      <c r="E66" s="146"/>
      <c r="F66" s="146"/>
      <c r="G66" s="146"/>
      <c r="H66" s="146"/>
      <c r="I66" s="146"/>
      <c r="J66" s="147">
        <f>J136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219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smlouva č. 2 - SO02, 3,4,5,6,7,8,9,11,13,14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135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61" t="str">
        <f>E9</f>
        <v>52 - SO06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7"/>
      <c r="E80" s="37"/>
      <c r="F80" s="26" t="str">
        <f>F12</f>
        <v>RUDÍKOV, P.Č. 2250/4, 2261, ST. 63, 2208/9,</v>
      </c>
      <c r="G80" s="37"/>
      <c r="H80" s="37"/>
      <c r="I80" s="31" t="s">
        <v>23</v>
      </c>
      <c r="J80" s="63" t="str">
        <f>IF(J12="","",J12)</f>
        <v>10. 1. 2024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7"/>
      <c r="E82" s="37"/>
      <c r="F82" s="26" t="str">
        <f>E15</f>
        <v xml:space="preserve"> </v>
      </c>
      <c r="G82" s="37"/>
      <c r="H82" s="37"/>
      <c r="I82" s="31" t="s">
        <v>31</v>
      </c>
      <c r="J82" s="35" t="str">
        <f>E21</f>
        <v>Ondřej Zikán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29</v>
      </c>
      <c r="D83" s="37"/>
      <c r="E83" s="37"/>
      <c r="F83" s="26" t="str">
        <f>IF(E18="","",E18)</f>
        <v>Vyplň údaj</v>
      </c>
      <c r="G83" s="37"/>
      <c r="H83" s="37"/>
      <c r="I83" s="31" t="s">
        <v>34</v>
      </c>
      <c r="J83" s="35" t="str">
        <f>E24</f>
        <v>Ondřej Zikán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48"/>
      <c r="B85" s="149"/>
      <c r="C85" s="150" t="s">
        <v>220</v>
      </c>
      <c r="D85" s="151" t="s">
        <v>57</v>
      </c>
      <c r="E85" s="151" t="s">
        <v>53</v>
      </c>
      <c r="F85" s="151" t="s">
        <v>54</v>
      </c>
      <c r="G85" s="151" t="s">
        <v>221</v>
      </c>
      <c r="H85" s="151" t="s">
        <v>222</v>
      </c>
      <c r="I85" s="151" t="s">
        <v>223</v>
      </c>
      <c r="J85" s="151" t="s">
        <v>139</v>
      </c>
      <c r="K85" s="152" t="s">
        <v>224</v>
      </c>
      <c r="L85" s="153"/>
      <c r="M85" s="79" t="s">
        <v>3</v>
      </c>
      <c r="N85" s="80" t="s">
        <v>42</v>
      </c>
      <c r="O85" s="80" t="s">
        <v>225</v>
      </c>
      <c r="P85" s="80" t="s">
        <v>226</v>
      </c>
      <c r="Q85" s="80" t="s">
        <v>227</v>
      </c>
      <c r="R85" s="80" t="s">
        <v>228</v>
      </c>
      <c r="S85" s="80" t="s">
        <v>229</v>
      </c>
      <c r="T85" s="81" t="s">
        <v>230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="2" customFormat="1" ht="22.8" customHeight="1">
      <c r="A86" s="37"/>
      <c r="B86" s="38"/>
      <c r="C86" s="86" t="s">
        <v>231</v>
      </c>
      <c r="D86" s="37"/>
      <c r="E86" s="37"/>
      <c r="F86" s="37"/>
      <c r="G86" s="37"/>
      <c r="H86" s="37"/>
      <c r="I86" s="37"/>
      <c r="J86" s="154">
        <f>BK86</f>
        <v>0</v>
      </c>
      <c r="K86" s="37"/>
      <c r="L86" s="38"/>
      <c r="M86" s="82"/>
      <c r="N86" s="67"/>
      <c r="O86" s="83"/>
      <c r="P86" s="155">
        <f>P87</f>
        <v>0</v>
      </c>
      <c r="Q86" s="83"/>
      <c r="R86" s="155">
        <f>R87</f>
        <v>108.37566</v>
      </c>
      <c r="S86" s="83"/>
      <c r="T86" s="156">
        <f>T87</f>
        <v>0.10999999999999999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8" t="s">
        <v>71</v>
      </c>
      <c r="AU86" s="18" t="s">
        <v>140</v>
      </c>
      <c r="BK86" s="157">
        <f>BK87</f>
        <v>0</v>
      </c>
    </row>
    <row r="87" s="12" customFormat="1" ht="25.92" customHeight="1">
      <c r="A87" s="12"/>
      <c r="B87" s="158"/>
      <c r="C87" s="12"/>
      <c r="D87" s="159" t="s">
        <v>71</v>
      </c>
      <c r="E87" s="160" t="s">
        <v>232</v>
      </c>
      <c r="F87" s="160" t="s">
        <v>232</v>
      </c>
      <c r="G87" s="12"/>
      <c r="H87" s="12"/>
      <c r="I87" s="161"/>
      <c r="J87" s="162">
        <f>BK87</f>
        <v>0</v>
      </c>
      <c r="K87" s="12"/>
      <c r="L87" s="158"/>
      <c r="M87" s="163"/>
      <c r="N87" s="164"/>
      <c r="O87" s="164"/>
      <c r="P87" s="165">
        <f>P88+P106+P109+P112+P132+P136</f>
        <v>0</v>
      </c>
      <c r="Q87" s="164"/>
      <c r="R87" s="165">
        <f>R88+R106+R109+R112+R132+R136</f>
        <v>108.37566</v>
      </c>
      <c r="S87" s="164"/>
      <c r="T87" s="166">
        <f>T88+T106+T109+T112+T132+T136</f>
        <v>0.10999999999999999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9" t="s">
        <v>79</v>
      </c>
      <c r="AT87" s="167" t="s">
        <v>71</v>
      </c>
      <c r="AU87" s="167" t="s">
        <v>72</v>
      </c>
      <c r="AY87" s="159" t="s">
        <v>234</v>
      </c>
      <c r="BK87" s="168">
        <f>BK88+BK106+BK109+BK112+BK132+BK136</f>
        <v>0</v>
      </c>
    </row>
    <row r="88" s="12" customFormat="1" ht="22.8" customHeight="1">
      <c r="A88" s="12"/>
      <c r="B88" s="158"/>
      <c r="C88" s="12"/>
      <c r="D88" s="159" t="s">
        <v>71</v>
      </c>
      <c r="E88" s="169" t="s">
        <v>79</v>
      </c>
      <c r="F88" s="169" t="s">
        <v>235</v>
      </c>
      <c r="G88" s="12"/>
      <c r="H88" s="12"/>
      <c r="I88" s="161"/>
      <c r="J88" s="170">
        <f>BK88</f>
        <v>0</v>
      </c>
      <c r="K88" s="12"/>
      <c r="L88" s="158"/>
      <c r="M88" s="163"/>
      <c r="N88" s="164"/>
      <c r="O88" s="164"/>
      <c r="P88" s="165">
        <f>SUM(P89:P105)</f>
        <v>0</v>
      </c>
      <c r="Q88" s="164"/>
      <c r="R88" s="165">
        <f>SUM(R89:R105)</f>
        <v>105.74722799999999</v>
      </c>
      <c r="S88" s="164"/>
      <c r="T88" s="166">
        <f>SUM(T89:T105)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9" t="s">
        <v>79</v>
      </c>
      <c r="AT88" s="167" t="s">
        <v>71</v>
      </c>
      <c r="AU88" s="167" t="s">
        <v>79</v>
      </c>
      <c r="AY88" s="159" t="s">
        <v>234</v>
      </c>
      <c r="BK88" s="168">
        <f>SUM(BK89:BK105)</f>
        <v>0</v>
      </c>
    </row>
    <row r="89" s="2" customFormat="1" ht="44.25" customHeight="1">
      <c r="A89" s="37"/>
      <c r="B89" s="171"/>
      <c r="C89" s="172" t="s">
        <v>79</v>
      </c>
      <c r="D89" s="172" t="s">
        <v>238</v>
      </c>
      <c r="E89" s="173" t="s">
        <v>3004</v>
      </c>
      <c r="F89" s="174" t="s">
        <v>3005</v>
      </c>
      <c r="G89" s="175" t="s">
        <v>248</v>
      </c>
      <c r="H89" s="176">
        <v>58.68</v>
      </c>
      <c r="I89" s="177"/>
      <c r="J89" s="178">
        <f>ROUND(I89*H89,2)</f>
        <v>0</v>
      </c>
      <c r="K89" s="174" t="s">
        <v>242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104</v>
      </c>
      <c r="AT89" s="183" t="s">
        <v>238</v>
      </c>
      <c r="AU89" s="183" t="s">
        <v>76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104</v>
      </c>
      <c r="BM89" s="183" t="s">
        <v>5063</v>
      </c>
    </row>
    <row r="90" s="2" customFormat="1">
      <c r="A90" s="37"/>
      <c r="B90" s="38"/>
      <c r="C90" s="37"/>
      <c r="D90" s="185" t="s">
        <v>244</v>
      </c>
      <c r="E90" s="37"/>
      <c r="F90" s="186" t="s">
        <v>3007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244</v>
      </c>
      <c r="AU90" s="18" t="s">
        <v>76</v>
      </c>
    </row>
    <row r="91" s="2" customFormat="1" ht="37.8" customHeight="1">
      <c r="A91" s="37"/>
      <c r="B91" s="171"/>
      <c r="C91" s="172" t="s">
        <v>76</v>
      </c>
      <c r="D91" s="172" t="s">
        <v>238</v>
      </c>
      <c r="E91" s="173" t="s">
        <v>3008</v>
      </c>
      <c r="F91" s="174" t="s">
        <v>3009</v>
      </c>
      <c r="G91" s="175" t="s">
        <v>241</v>
      </c>
      <c r="H91" s="176">
        <v>146.69999999999999</v>
      </c>
      <c r="I91" s="177"/>
      <c r="J91" s="178">
        <f>ROUND(I91*H91,2)</f>
        <v>0</v>
      </c>
      <c r="K91" s="174" t="s">
        <v>242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0.00084000000000000003</v>
      </c>
      <c r="R91" s="181">
        <f>Q91*H91</f>
        <v>0.12322799999999999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104</v>
      </c>
      <c r="AT91" s="183" t="s">
        <v>238</v>
      </c>
      <c r="AU91" s="183" t="s">
        <v>76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104</v>
      </c>
      <c r="BM91" s="183" t="s">
        <v>5064</v>
      </c>
    </row>
    <row r="92" s="2" customFormat="1">
      <c r="A92" s="37"/>
      <c r="B92" s="38"/>
      <c r="C92" s="37"/>
      <c r="D92" s="185" t="s">
        <v>244</v>
      </c>
      <c r="E92" s="37"/>
      <c r="F92" s="186" t="s">
        <v>3011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244</v>
      </c>
      <c r="AU92" s="18" t="s">
        <v>76</v>
      </c>
    </row>
    <row r="93" s="2" customFormat="1" ht="44.25" customHeight="1">
      <c r="A93" s="37"/>
      <c r="B93" s="171"/>
      <c r="C93" s="172" t="s">
        <v>101</v>
      </c>
      <c r="D93" s="172" t="s">
        <v>238</v>
      </c>
      <c r="E93" s="173" t="s">
        <v>3012</v>
      </c>
      <c r="F93" s="174" t="s">
        <v>3013</v>
      </c>
      <c r="G93" s="175" t="s">
        <v>241</v>
      </c>
      <c r="H93" s="176">
        <v>146.69999999999999</v>
      </c>
      <c r="I93" s="177"/>
      <c r="J93" s="178">
        <f>ROUND(I93*H93,2)</f>
        <v>0</v>
      </c>
      <c r="K93" s="174" t="s">
        <v>242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104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104</v>
      </c>
      <c r="BM93" s="183" t="s">
        <v>5065</v>
      </c>
    </row>
    <row r="94" s="2" customFormat="1">
      <c r="A94" s="37"/>
      <c r="B94" s="38"/>
      <c r="C94" s="37"/>
      <c r="D94" s="185" t="s">
        <v>244</v>
      </c>
      <c r="E94" s="37"/>
      <c r="F94" s="186" t="s">
        <v>3015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244</v>
      </c>
      <c r="AU94" s="18" t="s">
        <v>76</v>
      </c>
    </row>
    <row r="95" s="2" customFormat="1" ht="62.7" customHeight="1">
      <c r="A95" s="37"/>
      <c r="B95" s="171"/>
      <c r="C95" s="172" t="s">
        <v>104</v>
      </c>
      <c r="D95" s="172" t="s">
        <v>238</v>
      </c>
      <c r="E95" s="173" t="s">
        <v>3016</v>
      </c>
      <c r="F95" s="174" t="s">
        <v>3017</v>
      </c>
      <c r="G95" s="175" t="s">
        <v>248</v>
      </c>
      <c r="H95" s="176">
        <v>58.68</v>
      </c>
      <c r="I95" s="177"/>
      <c r="J95" s="178">
        <f>ROUND(I95*H95,2)</f>
        <v>0</v>
      </c>
      <c r="K95" s="174" t="s">
        <v>242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104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104</v>
      </c>
      <c r="BM95" s="183" t="s">
        <v>5066</v>
      </c>
    </row>
    <row r="96" s="2" customFormat="1">
      <c r="A96" s="37"/>
      <c r="B96" s="38"/>
      <c r="C96" s="37"/>
      <c r="D96" s="185" t="s">
        <v>244</v>
      </c>
      <c r="E96" s="37"/>
      <c r="F96" s="186" t="s">
        <v>3019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244</v>
      </c>
      <c r="AU96" s="18" t="s">
        <v>76</v>
      </c>
    </row>
    <row r="97" s="2" customFormat="1" ht="44.25" customHeight="1">
      <c r="A97" s="37"/>
      <c r="B97" s="171"/>
      <c r="C97" s="172" t="s">
        <v>262</v>
      </c>
      <c r="D97" s="172" t="s">
        <v>238</v>
      </c>
      <c r="E97" s="173" t="s">
        <v>3020</v>
      </c>
      <c r="F97" s="174" t="s">
        <v>297</v>
      </c>
      <c r="G97" s="175" t="s">
        <v>298</v>
      </c>
      <c r="H97" s="176">
        <v>105.624</v>
      </c>
      <c r="I97" s="177"/>
      <c r="J97" s="178">
        <f>ROUND(I97*H97,2)</f>
        <v>0</v>
      </c>
      <c r="K97" s="174" t="s">
        <v>242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104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104</v>
      </c>
      <c r="BM97" s="183" t="s">
        <v>5067</v>
      </c>
    </row>
    <row r="98" s="2" customFormat="1">
      <c r="A98" s="37"/>
      <c r="B98" s="38"/>
      <c r="C98" s="37"/>
      <c r="D98" s="185" t="s">
        <v>244</v>
      </c>
      <c r="E98" s="37"/>
      <c r="F98" s="186" t="s">
        <v>3022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244</v>
      </c>
      <c r="AU98" s="18" t="s">
        <v>76</v>
      </c>
    </row>
    <row r="99" s="2" customFormat="1" ht="37.8" customHeight="1">
      <c r="A99" s="37"/>
      <c r="B99" s="171"/>
      <c r="C99" s="172" t="s">
        <v>128</v>
      </c>
      <c r="D99" s="172" t="s">
        <v>238</v>
      </c>
      <c r="E99" s="173" t="s">
        <v>3023</v>
      </c>
      <c r="F99" s="174" t="s">
        <v>3024</v>
      </c>
      <c r="G99" s="175" t="s">
        <v>248</v>
      </c>
      <c r="H99" s="176">
        <v>58.68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104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104</v>
      </c>
      <c r="BM99" s="183" t="s">
        <v>5068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3026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44.25" customHeight="1">
      <c r="A101" s="37"/>
      <c r="B101" s="171"/>
      <c r="C101" s="172" t="s">
        <v>271</v>
      </c>
      <c r="D101" s="172" t="s">
        <v>238</v>
      </c>
      <c r="E101" s="173" t="s">
        <v>3027</v>
      </c>
      <c r="F101" s="174" t="s">
        <v>3028</v>
      </c>
      <c r="G101" s="175" t="s">
        <v>248</v>
      </c>
      <c r="H101" s="176">
        <v>43.896000000000001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5069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3030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66.75" customHeight="1">
      <c r="A103" s="37"/>
      <c r="B103" s="171"/>
      <c r="C103" s="172" t="s">
        <v>278</v>
      </c>
      <c r="D103" s="172" t="s">
        <v>238</v>
      </c>
      <c r="E103" s="173" t="s">
        <v>436</v>
      </c>
      <c r="F103" s="174" t="s">
        <v>437</v>
      </c>
      <c r="G103" s="175" t="s">
        <v>248</v>
      </c>
      <c r="H103" s="176">
        <v>12.32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5070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439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76</v>
      </c>
    </row>
    <row r="105" s="2" customFormat="1" ht="16.5" customHeight="1">
      <c r="A105" s="37"/>
      <c r="B105" s="171"/>
      <c r="C105" s="192" t="s">
        <v>131</v>
      </c>
      <c r="D105" s="192" t="s">
        <v>310</v>
      </c>
      <c r="E105" s="193" t="s">
        <v>3032</v>
      </c>
      <c r="F105" s="194" t="s">
        <v>3033</v>
      </c>
      <c r="G105" s="195" t="s">
        <v>298</v>
      </c>
      <c r="H105" s="196">
        <v>105.624</v>
      </c>
      <c r="I105" s="197"/>
      <c r="J105" s="198">
        <f>ROUND(I105*H105,2)</f>
        <v>0</v>
      </c>
      <c r="K105" s="194" t="s">
        <v>1067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1</v>
      </c>
      <c r="R105" s="181">
        <f>Q105*H105</f>
        <v>105.624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278</v>
      </c>
      <c r="AT105" s="183" t="s">
        <v>310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5071</v>
      </c>
    </row>
    <row r="106" s="12" customFormat="1" ht="22.8" customHeight="1">
      <c r="A106" s="12"/>
      <c r="B106" s="158"/>
      <c r="C106" s="12"/>
      <c r="D106" s="159" t="s">
        <v>71</v>
      </c>
      <c r="E106" s="169" t="s">
        <v>104</v>
      </c>
      <c r="F106" s="169" t="s">
        <v>646</v>
      </c>
      <c r="G106" s="12"/>
      <c r="H106" s="12"/>
      <c r="I106" s="161"/>
      <c r="J106" s="170">
        <f>BK106</f>
        <v>0</v>
      </c>
      <c r="K106" s="12"/>
      <c r="L106" s="158"/>
      <c r="M106" s="163"/>
      <c r="N106" s="164"/>
      <c r="O106" s="164"/>
      <c r="P106" s="165">
        <f>SUM(P107:P108)</f>
        <v>0</v>
      </c>
      <c r="Q106" s="164"/>
      <c r="R106" s="165">
        <f>SUM(R107:R108)</f>
        <v>0</v>
      </c>
      <c r="S106" s="164"/>
      <c r="T106" s="166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59" t="s">
        <v>79</v>
      </c>
      <c r="AT106" s="167" t="s">
        <v>71</v>
      </c>
      <c r="AU106" s="167" t="s">
        <v>79</v>
      </c>
      <c r="AY106" s="159" t="s">
        <v>234</v>
      </c>
      <c r="BK106" s="168">
        <f>SUM(BK107:BK108)</f>
        <v>0</v>
      </c>
    </row>
    <row r="107" s="2" customFormat="1" ht="24.15" customHeight="1">
      <c r="A107" s="37"/>
      <c r="B107" s="171"/>
      <c r="C107" s="172" t="s">
        <v>284</v>
      </c>
      <c r="D107" s="172" t="s">
        <v>238</v>
      </c>
      <c r="E107" s="173" t="s">
        <v>3035</v>
      </c>
      <c r="F107" s="174" t="s">
        <v>3036</v>
      </c>
      <c r="G107" s="175" t="s">
        <v>248</v>
      </c>
      <c r="H107" s="176">
        <v>2.464</v>
      </c>
      <c r="I107" s="177"/>
      <c r="J107" s="178">
        <f>ROUND(I107*H107,2)</f>
        <v>0</v>
      </c>
      <c r="K107" s="174" t="s">
        <v>242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104</v>
      </c>
      <c r="AT107" s="183" t="s">
        <v>238</v>
      </c>
      <c r="AU107" s="183" t="s">
        <v>76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104</v>
      </c>
      <c r="BM107" s="183" t="s">
        <v>5072</v>
      </c>
    </row>
    <row r="108" s="2" customFormat="1">
      <c r="A108" s="37"/>
      <c r="B108" s="38"/>
      <c r="C108" s="37"/>
      <c r="D108" s="185" t="s">
        <v>244</v>
      </c>
      <c r="E108" s="37"/>
      <c r="F108" s="186" t="s">
        <v>3038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244</v>
      </c>
      <c r="AU108" s="18" t="s">
        <v>76</v>
      </c>
    </row>
    <row r="109" s="12" customFormat="1" ht="22.8" customHeight="1">
      <c r="A109" s="12"/>
      <c r="B109" s="158"/>
      <c r="C109" s="12"/>
      <c r="D109" s="159" t="s">
        <v>71</v>
      </c>
      <c r="E109" s="169" t="s">
        <v>262</v>
      </c>
      <c r="F109" s="169" t="s">
        <v>4628</v>
      </c>
      <c r="G109" s="12"/>
      <c r="H109" s="12"/>
      <c r="I109" s="161"/>
      <c r="J109" s="170">
        <f>BK109</f>
        <v>0</v>
      </c>
      <c r="K109" s="12"/>
      <c r="L109" s="158"/>
      <c r="M109" s="163"/>
      <c r="N109" s="164"/>
      <c r="O109" s="164"/>
      <c r="P109" s="165">
        <f>SUM(P110:P111)</f>
        <v>0</v>
      </c>
      <c r="Q109" s="164"/>
      <c r="R109" s="165">
        <f>SUM(R110:R111)</f>
        <v>1.7843999999999998</v>
      </c>
      <c r="S109" s="164"/>
      <c r="T109" s="166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9" t="s">
        <v>79</v>
      </c>
      <c r="AT109" s="167" t="s">
        <v>71</v>
      </c>
      <c r="AU109" s="167" t="s">
        <v>79</v>
      </c>
      <c r="AY109" s="159" t="s">
        <v>234</v>
      </c>
      <c r="BK109" s="168">
        <f>SUM(BK110:BK111)</f>
        <v>0</v>
      </c>
    </row>
    <row r="110" s="2" customFormat="1" ht="37.8" customHeight="1">
      <c r="A110" s="37"/>
      <c r="B110" s="171"/>
      <c r="C110" s="172" t="s">
        <v>236</v>
      </c>
      <c r="D110" s="172" t="s">
        <v>238</v>
      </c>
      <c r="E110" s="173" t="s">
        <v>4954</v>
      </c>
      <c r="F110" s="174" t="s">
        <v>4955</v>
      </c>
      <c r="G110" s="175" t="s">
        <v>241</v>
      </c>
      <c r="H110" s="176">
        <v>20</v>
      </c>
      <c r="I110" s="177"/>
      <c r="J110" s="178">
        <f>ROUND(I110*H110,2)</f>
        <v>0</v>
      </c>
      <c r="K110" s="174" t="s">
        <v>242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0.089219999999999994</v>
      </c>
      <c r="R110" s="181">
        <f>Q110*H110</f>
        <v>1.7843999999999998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104</v>
      </c>
      <c r="AT110" s="183" t="s">
        <v>238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104</v>
      </c>
      <c r="BM110" s="183" t="s">
        <v>5073</v>
      </c>
    </row>
    <row r="111" s="2" customFormat="1">
      <c r="A111" s="37"/>
      <c r="B111" s="38"/>
      <c r="C111" s="37"/>
      <c r="D111" s="185" t="s">
        <v>244</v>
      </c>
      <c r="E111" s="37"/>
      <c r="F111" s="186" t="s">
        <v>4957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244</v>
      </c>
      <c r="AU111" s="18" t="s">
        <v>76</v>
      </c>
    </row>
    <row r="112" s="12" customFormat="1" ht="22.8" customHeight="1">
      <c r="A112" s="12"/>
      <c r="B112" s="158"/>
      <c r="C112" s="12"/>
      <c r="D112" s="159" t="s">
        <v>71</v>
      </c>
      <c r="E112" s="169" t="s">
        <v>278</v>
      </c>
      <c r="F112" s="169" t="s">
        <v>4958</v>
      </c>
      <c r="G112" s="12"/>
      <c r="H112" s="12"/>
      <c r="I112" s="161"/>
      <c r="J112" s="170">
        <f>BK112</f>
        <v>0</v>
      </c>
      <c r="K112" s="12"/>
      <c r="L112" s="158"/>
      <c r="M112" s="163"/>
      <c r="N112" s="164"/>
      <c r="O112" s="164"/>
      <c r="P112" s="165">
        <f>SUM(P113:P131)</f>
        <v>0</v>
      </c>
      <c r="Q112" s="164"/>
      <c r="R112" s="165">
        <f>SUM(R113:R131)</f>
        <v>0.11575200000000001</v>
      </c>
      <c r="S112" s="164"/>
      <c r="T112" s="166">
        <f>SUM(T113:T131)</f>
        <v>0.10999999999999999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59" t="s">
        <v>79</v>
      </c>
      <c r="AT112" s="167" t="s">
        <v>71</v>
      </c>
      <c r="AU112" s="167" t="s">
        <v>79</v>
      </c>
      <c r="AY112" s="159" t="s">
        <v>234</v>
      </c>
      <c r="BK112" s="168">
        <f>SUM(BK113:BK131)</f>
        <v>0</v>
      </c>
    </row>
    <row r="113" s="2" customFormat="1" ht="21.75" customHeight="1">
      <c r="A113" s="37"/>
      <c r="B113" s="171"/>
      <c r="C113" s="172" t="s">
        <v>9</v>
      </c>
      <c r="D113" s="172" t="s">
        <v>238</v>
      </c>
      <c r="E113" s="173" t="s">
        <v>5074</v>
      </c>
      <c r="F113" s="174" t="s">
        <v>5075</v>
      </c>
      <c r="G113" s="175" t="s">
        <v>358</v>
      </c>
      <c r="H113" s="176">
        <v>2</v>
      </c>
      <c r="I113" s="177"/>
      <c r="J113" s="178">
        <f>ROUND(I113*H113,2)</f>
        <v>0</v>
      </c>
      <c r="K113" s="174" t="s">
        <v>1067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104</v>
      </c>
      <c r="AT113" s="183" t="s">
        <v>238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104</v>
      </c>
      <c r="BM113" s="183" t="s">
        <v>5076</v>
      </c>
    </row>
    <row r="114" s="2" customFormat="1" ht="37.8" customHeight="1">
      <c r="A114" s="37"/>
      <c r="B114" s="171"/>
      <c r="C114" s="172" t="s">
        <v>276</v>
      </c>
      <c r="D114" s="172" t="s">
        <v>238</v>
      </c>
      <c r="E114" s="173" t="s">
        <v>5077</v>
      </c>
      <c r="F114" s="174" t="s">
        <v>5078</v>
      </c>
      <c r="G114" s="175" t="s">
        <v>416</v>
      </c>
      <c r="H114" s="176">
        <v>41.600000000000001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5079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5080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76</v>
      </c>
    </row>
    <row r="116" s="2" customFormat="1" ht="24.15" customHeight="1">
      <c r="A116" s="37"/>
      <c r="B116" s="171"/>
      <c r="C116" s="192" t="s">
        <v>304</v>
      </c>
      <c r="D116" s="192" t="s">
        <v>310</v>
      </c>
      <c r="E116" s="193" t="s">
        <v>5081</v>
      </c>
      <c r="F116" s="194" t="s">
        <v>5082</v>
      </c>
      <c r="G116" s="195" t="s">
        <v>416</v>
      </c>
      <c r="H116" s="196">
        <v>41.600000000000001</v>
      </c>
      <c r="I116" s="197"/>
      <c r="J116" s="198">
        <f>ROUND(I116*H116,2)</f>
        <v>0</v>
      </c>
      <c r="K116" s="194" t="s">
        <v>242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0.00147</v>
      </c>
      <c r="R116" s="181">
        <f>Q116*H116</f>
        <v>0.061151999999999998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278</v>
      </c>
      <c r="AT116" s="183" t="s">
        <v>310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104</v>
      </c>
      <c r="BM116" s="183" t="s">
        <v>5083</v>
      </c>
    </row>
    <row r="117" s="2" customFormat="1" ht="24.15" customHeight="1">
      <c r="A117" s="37"/>
      <c r="B117" s="171"/>
      <c r="C117" s="172" t="s">
        <v>286</v>
      </c>
      <c r="D117" s="172" t="s">
        <v>238</v>
      </c>
      <c r="E117" s="173" t="s">
        <v>5084</v>
      </c>
      <c r="F117" s="174" t="s">
        <v>5085</v>
      </c>
      <c r="G117" s="175" t="s">
        <v>416</v>
      </c>
      <c r="H117" s="176">
        <v>20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0.0054999999999999997</v>
      </c>
      <c r="T117" s="182">
        <f>S117*H117</f>
        <v>0.10999999999999999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104</v>
      </c>
      <c r="AT117" s="183" t="s">
        <v>238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104</v>
      </c>
      <c r="BM117" s="183" t="s">
        <v>5086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5087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76</v>
      </c>
    </row>
    <row r="119" s="2" customFormat="1" ht="37.8" customHeight="1">
      <c r="A119" s="37"/>
      <c r="B119" s="171"/>
      <c r="C119" s="172" t="s">
        <v>314</v>
      </c>
      <c r="D119" s="172" t="s">
        <v>238</v>
      </c>
      <c r="E119" s="173" t="s">
        <v>5088</v>
      </c>
      <c r="F119" s="174" t="s">
        <v>5089</v>
      </c>
      <c r="G119" s="175" t="s">
        <v>358</v>
      </c>
      <c r="H119" s="176">
        <v>1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104</v>
      </c>
      <c r="AT119" s="183" t="s">
        <v>238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104</v>
      </c>
      <c r="BM119" s="183" t="s">
        <v>5090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5091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76</v>
      </c>
    </row>
    <row r="121" s="2" customFormat="1" ht="16.5" customHeight="1">
      <c r="A121" s="37"/>
      <c r="B121" s="171"/>
      <c r="C121" s="192" t="s">
        <v>320</v>
      </c>
      <c r="D121" s="192" t="s">
        <v>310</v>
      </c>
      <c r="E121" s="193" t="s">
        <v>5074</v>
      </c>
      <c r="F121" s="194" t="s">
        <v>5092</v>
      </c>
      <c r="G121" s="195" t="s">
        <v>358</v>
      </c>
      <c r="H121" s="196">
        <v>1</v>
      </c>
      <c r="I121" s="197"/>
      <c r="J121" s="198">
        <f>ROUND(I121*H121,2)</f>
        <v>0</v>
      </c>
      <c r="K121" s="194" t="s">
        <v>1067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0.00072000000000000005</v>
      </c>
      <c r="R121" s="181">
        <f>Q121*H121</f>
        <v>0.00072000000000000005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278</v>
      </c>
      <c r="AT121" s="183" t="s">
        <v>310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104</v>
      </c>
      <c r="BM121" s="183" t="s">
        <v>5093</v>
      </c>
    </row>
    <row r="122" s="2" customFormat="1" ht="37.8" customHeight="1">
      <c r="A122" s="37"/>
      <c r="B122" s="171"/>
      <c r="C122" s="172" t="s">
        <v>325</v>
      </c>
      <c r="D122" s="172" t="s">
        <v>238</v>
      </c>
      <c r="E122" s="173" t="s">
        <v>5094</v>
      </c>
      <c r="F122" s="174" t="s">
        <v>5095</v>
      </c>
      <c r="G122" s="175" t="s">
        <v>358</v>
      </c>
      <c r="H122" s="176">
        <v>4</v>
      </c>
      <c r="I122" s="177"/>
      <c r="J122" s="178">
        <f>ROUND(I122*H122,2)</f>
        <v>0</v>
      </c>
      <c r="K122" s="174" t="s">
        <v>242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104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104</v>
      </c>
      <c r="BM122" s="183" t="s">
        <v>5096</v>
      </c>
    </row>
    <row r="123" s="2" customFormat="1">
      <c r="A123" s="37"/>
      <c r="B123" s="38"/>
      <c r="C123" s="37"/>
      <c r="D123" s="185" t="s">
        <v>244</v>
      </c>
      <c r="E123" s="37"/>
      <c r="F123" s="186" t="s">
        <v>5097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244</v>
      </c>
      <c r="AU123" s="18" t="s">
        <v>76</v>
      </c>
    </row>
    <row r="124" s="2" customFormat="1" ht="16.5" customHeight="1">
      <c r="A124" s="37"/>
      <c r="B124" s="171"/>
      <c r="C124" s="192" t="s">
        <v>330</v>
      </c>
      <c r="D124" s="192" t="s">
        <v>310</v>
      </c>
      <c r="E124" s="193" t="s">
        <v>5098</v>
      </c>
      <c r="F124" s="194" t="s">
        <v>5099</v>
      </c>
      <c r="G124" s="195" t="s">
        <v>358</v>
      </c>
      <c r="H124" s="196">
        <v>4</v>
      </c>
      <c r="I124" s="197"/>
      <c r="J124" s="198">
        <f>ROUND(I124*H124,2)</f>
        <v>0</v>
      </c>
      <c r="K124" s="194" t="s">
        <v>242</v>
      </c>
      <c r="L124" s="199"/>
      <c r="M124" s="200" t="s">
        <v>3</v>
      </c>
      <c r="N124" s="201" t="s">
        <v>43</v>
      </c>
      <c r="O124" s="71"/>
      <c r="P124" s="181">
        <f>O124*H124</f>
        <v>0</v>
      </c>
      <c r="Q124" s="181">
        <v>0.00084000000000000003</v>
      </c>
      <c r="R124" s="181">
        <f>Q124*H124</f>
        <v>0.0033600000000000001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278</v>
      </c>
      <c r="AT124" s="183" t="s">
        <v>310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104</v>
      </c>
      <c r="BM124" s="183" t="s">
        <v>5100</v>
      </c>
    </row>
    <row r="125" s="2" customFormat="1" ht="16.5" customHeight="1">
      <c r="A125" s="37"/>
      <c r="B125" s="171"/>
      <c r="C125" s="172" t="s">
        <v>335</v>
      </c>
      <c r="D125" s="172" t="s">
        <v>238</v>
      </c>
      <c r="E125" s="173" t="s">
        <v>5101</v>
      </c>
      <c r="F125" s="174" t="s">
        <v>5102</v>
      </c>
      <c r="G125" s="175" t="s">
        <v>416</v>
      </c>
      <c r="H125" s="176">
        <v>41.600000000000001</v>
      </c>
      <c r="I125" s="177"/>
      <c r="J125" s="178">
        <f>ROUND(I125*H125,2)</f>
        <v>0</v>
      </c>
      <c r="K125" s="174" t="s">
        <v>242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104</v>
      </c>
      <c r="AT125" s="183" t="s">
        <v>238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104</v>
      </c>
      <c r="BM125" s="183" t="s">
        <v>5103</v>
      </c>
    </row>
    <row r="126" s="2" customFormat="1">
      <c r="A126" s="37"/>
      <c r="B126" s="38"/>
      <c r="C126" s="37"/>
      <c r="D126" s="185" t="s">
        <v>244</v>
      </c>
      <c r="E126" s="37"/>
      <c r="F126" s="186" t="s">
        <v>5104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244</v>
      </c>
      <c r="AU126" s="18" t="s">
        <v>76</v>
      </c>
    </row>
    <row r="127" s="2" customFormat="1" ht="16.5" customHeight="1">
      <c r="A127" s="37"/>
      <c r="B127" s="171"/>
      <c r="C127" s="192" t="s">
        <v>8</v>
      </c>
      <c r="D127" s="192" t="s">
        <v>310</v>
      </c>
      <c r="E127" s="193" t="s">
        <v>5105</v>
      </c>
      <c r="F127" s="194" t="s">
        <v>5106</v>
      </c>
      <c r="G127" s="195" t="s">
        <v>416</v>
      </c>
      <c r="H127" s="196">
        <v>41.600000000000001</v>
      </c>
      <c r="I127" s="197"/>
      <c r="J127" s="198">
        <f>ROUND(I127*H127,2)</f>
        <v>0</v>
      </c>
      <c r="K127" s="194" t="s">
        <v>1067</v>
      </c>
      <c r="L127" s="199"/>
      <c r="M127" s="200" t="s">
        <v>3</v>
      </c>
      <c r="N127" s="201" t="s">
        <v>43</v>
      </c>
      <c r="O127" s="71"/>
      <c r="P127" s="181">
        <f>O127*H127</f>
        <v>0</v>
      </c>
      <c r="Q127" s="181">
        <v>0.00059999999999999995</v>
      </c>
      <c r="R127" s="181">
        <f>Q127*H127</f>
        <v>0.02496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278</v>
      </c>
      <c r="AT127" s="183" t="s">
        <v>310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104</v>
      </c>
      <c r="BM127" s="183" t="s">
        <v>5107</v>
      </c>
    </row>
    <row r="128" s="2" customFormat="1" ht="16.5" customHeight="1">
      <c r="A128" s="37"/>
      <c r="B128" s="171"/>
      <c r="C128" s="192" t="s">
        <v>86</v>
      </c>
      <c r="D128" s="192" t="s">
        <v>310</v>
      </c>
      <c r="E128" s="193" t="s">
        <v>5108</v>
      </c>
      <c r="F128" s="194" t="s">
        <v>5109</v>
      </c>
      <c r="G128" s="195" t="s">
        <v>416</v>
      </c>
      <c r="H128" s="196">
        <v>41.600000000000001</v>
      </c>
      <c r="I128" s="197"/>
      <c r="J128" s="198">
        <f>ROUND(I128*H128,2)</f>
        <v>0</v>
      </c>
      <c r="K128" s="194" t="s">
        <v>1067</v>
      </c>
      <c r="L128" s="199"/>
      <c r="M128" s="200" t="s">
        <v>3</v>
      </c>
      <c r="N128" s="201" t="s">
        <v>43</v>
      </c>
      <c r="O128" s="71"/>
      <c r="P128" s="181">
        <f>O128*H128</f>
        <v>0</v>
      </c>
      <c r="Q128" s="181">
        <v>0.00059999999999999995</v>
      </c>
      <c r="R128" s="181">
        <f>Q128*H128</f>
        <v>0.02496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278</v>
      </c>
      <c r="AT128" s="183" t="s">
        <v>310</v>
      </c>
      <c r="AU128" s="183" t="s">
        <v>76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104</v>
      </c>
      <c r="BM128" s="183" t="s">
        <v>5110</v>
      </c>
    </row>
    <row r="129" s="2" customFormat="1" ht="16.5" customHeight="1">
      <c r="A129" s="37"/>
      <c r="B129" s="171"/>
      <c r="C129" s="192" t="s">
        <v>89</v>
      </c>
      <c r="D129" s="192" t="s">
        <v>310</v>
      </c>
      <c r="E129" s="193" t="s">
        <v>5111</v>
      </c>
      <c r="F129" s="194" t="s">
        <v>5112</v>
      </c>
      <c r="G129" s="195" t="s">
        <v>358</v>
      </c>
      <c r="H129" s="196">
        <v>1</v>
      </c>
      <c r="I129" s="197"/>
      <c r="J129" s="198">
        <f>ROUND(I129*H129,2)</f>
        <v>0</v>
      </c>
      <c r="K129" s="194" t="s">
        <v>1067</v>
      </c>
      <c r="L129" s="199"/>
      <c r="M129" s="200" t="s">
        <v>3</v>
      </c>
      <c r="N129" s="201" t="s">
        <v>43</v>
      </c>
      <c r="O129" s="71"/>
      <c r="P129" s="181">
        <f>O129*H129</f>
        <v>0</v>
      </c>
      <c r="Q129" s="181">
        <v>0.00059999999999999995</v>
      </c>
      <c r="R129" s="181">
        <f>Q129*H129</f>
        <v>0.00059999999999999995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278</v>
      </c>
      <c r="AT129" s="183" t="s">
        <v>310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104</v>
      </c>
      <c r="BM129" s="183" t="s">
        <v>5113</v>
      </c>
    </row>
    <row r="130" s="2" customFormat="1" ht="24.15" customHeight="1">
      <c r="A130" s="37"/>
      <c r="B130" s="171"/>
      <c r="C130" s="172" t="s">
        <v>92</v>
      </c>
      <c r="D130" s="172" t="s">
        <v>238</v>
      </c>
      <c r="E130" s="173" t="s">
        <v>5114</v>
      </c>
      <c r="F130" s="174" t="s">
        <v>5115</v>
      </c>
      <c r="G130" s="175" t="s">
        <v>416</v>
      </c>
      <c r="H130" s="176">
        <v>41.600000000000001</v>
      </c>
      <c r="I130" s="177"/>
      <c r="J130" s="178">
        <f>ROUND(I130*H130,2)</f>
        <v>0</v>
      </c>
      <c r="K130" s="174" t="s">
        <v>242</v>
      </c>
      <c r="L130" s="38"/>
      <c r="M130" s="179" t="s">
        <v>3</v>
      </c>
      <c r="N130" s="180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104</v>
      </c>
      <c r="AT130" s="183" t="s">
        <v>238</v>
      </c>
      <c r="AU130" s="183" t="s">
        <v>76</v>
      </c>
      <c r="AY130" s="18" t="s">
        <v>234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79</v>
      </c>
      <c r="BK130" s="184">
        <f>ROUND(I130*H130,2)</f>
        <v>0</v>
      </c>
      <c r="BL130" s="18" t="s">
        <v>104</v>
      </c>
      <c r="BM130" s="183" t="s">
        <v>5116</v>
      </c>
    </row>
    <row r="131" s="2" customFormat="1">
      <c r="A131" s="37"/>
      <c r="B131" s="38"/>
      <c r="C131" s="37"/>
      <c r="D131" s="185" t="s">
        <v>244</v>
      </c>
      <c r="E131" s="37"/>
      <c r="F131" s="186" t="s">
        <v>5117</v>
      </c>
      <c r="G131" s="37"/>
      <c r="H131" s="37"/>
      <c r="I131" s="187"/>
      <c r="J131" s="37"/>
      <c r="K131" s="37"/>
      <c r="L131" s="38"/>
      <c r="M131" s="188"/>
      <c r="N131" s="189"/>
      <c r="O131" s="71"/>
      <c r="P131" s="71"/>
      <c r="Q131" s="71"/>
      <c r="R131" s="71"/>
      <c r="S131" s="71"/>
      <c r="T131" s="72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244</v>
      </c>
      <c r="AU131" s="18" t="s">
        <v>76</v>
      </c>
    </row>
    <row r="132" s="12" customFormat="1" ht="22.8" customHeight="1">
      <c r="A132" s="12"/>
      <c r="B132" s="158"/>
      <c r="C132" s="12"/>
      <c r="D132" s="159" t="s">
        <v>71</v>
      </c>
      <c r="E132" s="169" t="s">
        <v>131</v>
      </c>
      <c r="F132" s="169" t="s">
        <v>5047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SUM(P133:P135)</f>
        <v>0</v>
      </c>
      <c r="Q132" s="164"/>
      <c r="R132" s="165">
        <f>SUM(R133:R135)</f>
        <v>0.72828000000000004</v>
      </c>
      <c r="S132" s="164"/>
      <c r="T132" s="166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79</v>
      </c>
      <c r="AT132" s="167" t="s">
        <v>71</v>
      </c>
      <c r="AU132" s="167" t="s">
        <v>79</v>
      </c>
      <c r="AY132" s="159" t="s">
        <v>234</v>
      </c>
      <c r="BK132" s="168">
        <f>SUM(BK133:BK135)</f>
        <v>0</v>
      </c>
    </row>
    <row r="133" s="2" customFormat="1" ht="33" customHeight="1">
      <c r="A133" s="37"/>
      <c r="B133" s="171"/>
      <c r="C133" s="172" t="s">
        <v>95</v>
      </c>
      <c r="D133" s="172" t="s">
        <v>238</v>
      </c>
      <c r="E133" s="173" t="s">
        <v>5048</v>
      </c>
      <c r="F133" s="174" t="s">
        <v>5049</v>
      </c>
      <c r="G133" s="175" t="s">
        <v>416</v>
      </c>
      <c r="H133" s="176">
        <v>5</v>
      </c>
      <c r="I133" s="177"/>
      <c r="J133" s="178">
        <f>ROUND(I133*H133,2)</f>
        <v>0</v>
      </c>
      <c r="K133" s="174" t="s">
        <v>242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0.11934</v>
      </c>
      <c r="R133" s="181">
        <f>Q133*H133</f>
        <v>0.59670000000000001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104</v>
      </c>
      <c r="AT133" s="183" t="s">
        <v>238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104</v>
      </c>
      <c r="BM133" s="183" t="s">
        <v>5118</v>
      </c>
    </row>
    <row r="134" s="2" customFormat="1">
      <c r="A134" s="37"/>
      <c r="B134" s="38"/>
      <c r="C134" s="37"/>
      <c r="D134" s="185" t="s">
        <v>244</v>
      </c>
      <c r="E134" s="37"/>
      <c r="F134" s="186" t="s">
        <v>5051</v>
      </c>
      <c r="G134" s="37"/>
      <c r="H134" s="37"/>
      <c r="I134" s="187"/>
      <c r="J134" s="37"/>
      <c r="K134" s="37"/>
      <c r="L134" s="38"/>
      <c r="M134" s="188"/>
      <c r="N134" s="189"/>
      <c r="O134" s="71"/>
      <c r="P134" s="71"/>
      <c r="Q134" s="71"/>
      <c r="R134" s="71"/>
      <c r="S134" s="71"/>
      <c r="T134" s="72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244</v>
      </c>
      <c r="AU134" s="18" t="s">
        <v>76</v>
      </c>
    </row>
    <row r="135" s="2" customFormat="1" ht="16.5" customHeight="1">
      <c r="A135" s="37"/>
      <c r="B135" s="171"/>
      <c r="C135" s="192" t="s">
        <v>98</v>
      </c>
      <c r="D135" s="192" t="s">
        <v>310</v>
      </c>
      <c r="E135" s="193" t="s">
        <v>5052</v>
      </c>
      <c r="F135" s="194" t="s">
        <v>5053</v>
      </c>
      <c r="G135" s="195" t="s">
        <v>416</v>
      </c>
      <c r="H135" s="196">
        <v>5.0999999999999996</v>
      </c>
      <c r="I135" s="197"/>
      <c r="J135" s="198">
        <f>ROUND(I135*H135,2)</f>
        <v>0</v>
      </c>
      <c r="K135" s="194" t="s">
        <v>242</v>
      </c>
      <c r="L135" s="199"/>
      <c r="M135" s="200" t="s">
        <v>3</v>
      </c>
      <c r="N135" s="201" t="s">
        <v>43</v>
      </c>
      <c r="O135" s="71"/>
      <c r="P135" s="181">
        <f>O135*H135</f>
        <v>0</v>
      </c>
      <c r="Q135" s="181">
        <v>0.0258</v>
      </c>
      <c r="R135" s="181">
        <f>Q135*H135</f>
        <v>0.13158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278</v>
      </c>
      <c r="AT135" s="183" t="s">
        <v>310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104</v>
      </c>
      <c r="BM135" s="183" t="s">
        <v>5119</v>
      </c>
    </row>
    <row r="136" s="12" customFormat="1" ht="22.8" customHeight="1">
      <c r="A136" s="12"/>
      <c r="B136" s="158"/>
      <c r="C136" s="12"/>
      <c r="D136" s="159" t="s">
        <v>71</v>
      </c>
      <c r="E136" s="169" t="s">
        <v>1246</v>
      </c>
      <c r="F136" s="169" t="s">
        <v>1247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SUM(P137:P138)</f>
        <v>0</v>
      </c>
      <c r="Q136" s="164"/>
      <c r="R136" s="165">
        <f>SUM(R137:R138)</f>
        <v>0</v>
      </c>
      <c r="S136" s="164"/>
      <c r="T136" s="166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79</v>
      </c>
      <c r="AT136" s="167" t="s">
        <v>71</v>
      </c>
      <c r="AU136" s="167" t="s">
        <v>79</v>
      </c>
      <c r="AY136" s="159" t="s">
        <v>234</v>
      </c>
      <c r="BK136" s="168">
        <f>SUM(BK137:BK138)</f>
        <v>0</v>
      </c>
    </row>
    <row r="137" s="2" customFormat="1" ht="49.05" customHeight="1">
      <c r="A137" s="37"/>
      <c r="B137" s="171"/>
      <c r="C137" s="172" t="s">
        <v>366</v>
      </c>
      <c r="D137" s="172" t="s">
        <v>238</v>
      </c>
      <c r="E137" s="173" t="s">
        <v>5058</v>
      </c>
      <c r="F137" s="174" t="s">
        <v>5059</v>
      </c>
      <c r="G137" s="175" t="s">
        <v>298</v>
      </c>
      <c r="H137" s="176">
        <v>108.37600000000001</v>
      </c>
      <c r="I137" s="177"/>
      <c r="J137" s="178">
        <f>ROUND(I137*H137,2)</f>
        <v>0</v>
      </c>
      <c r="K137" s="174" t="s">
        <v>242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104</v>
      </c>
      <c r="AT137" s="183" t="s">
        <v>238</v>
      </c>
      <c r="AU137" s="183" t="s">
        <v>76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104</v>
      </c>
      <c r="BM137" s="183" t="s">
        <v>5120</v>
      </c>
    </row>
    <row r="138" s="2" customFormat="1">
      <c r="A138" s="37"/>
      <c r="B138" s="38"/>
      <c r="C138" s="37"/>
      <c r="D138" s="185" t="s">
        <v>244</v>
      </c>
      <c r="E138" s="37"/>
      <c r="F138" s="186" t="s">
        <v>5061</v>
      </c>
      <c r="G138" s="37"/>
      <c r="H138" s="37"/>
      <c r="I138" s="187"/>
      <c r="J138" s="37"/>
      <c r="K138" s="37"/>
      <c r="L138" s="38"/>
      <c r="M138" s="212"/>
      <c r="N138" s="213"/>
      <c r="O138" s="214"/>
      <c r="P138" s="214"/>
      <c r="Q138" s="214"/>
      <c r="R138" s="214"/>
      <c r="S138" s="214"/>
      <c r="T138" s="215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244</v>
      </c>
      <c r="AU138" s="18" t="s">
        <v>76</v>
      </c>
    </row>
    <row r="139" s="2" customFormat="1" ht="6.96" customHeight="1">
      <c r="A139" s="37"/>
      <c r="B139" s="54"/>
      <c r="C139" s="55"/>
      <c r="D139" s="55"/>
      <c r="E139" s="55"/>
      <c r="F139" s="55"/>
      <c r="G139" s="55"/>
      <c r="H139" s="55"/>
      <c r="I139" s="55"/>
      <c r="J139" s="55"/>
      <c r="K139" s="55"/>
      <c r="L139" s="38"/>
      <c r="M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</sheetData>
  <autoFilter ref="C85:K13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32312122"/>
    <hyperlink ref="F92" r:id="rId2" display="https://podminky.urs.cz/item/CS_URS_2024_02/151101101"/>
    <hyperlink ref="F94" r:id="rId3" display="https://podminky.urs.cz/item/CS_URS_2024_02/151101111"/>
    <hyperlink ref="F96" r:id="rId4" display="https://podminky.urs.cz/item/CS_URS_2024_02/162651132"/>
    <hyperlink ref="F98" r:id="rId5" display="https://podminky.urs.cz/item/CS_URS_2024_02/171201231"/>
    <hyperlink ref="F100" r:id="rId6" display="https://podminky.urs.cz/item/CS_URS_2024_02/171251201"/>
    <hyperlink ref="F102" r:id="rId7" display="https://podminky.urs.cz/item/CS_URS_2024_02/174211101"/>
    <hyperlink ref="F104" r:id="rId8" display="https://podminky.urs.cz/item/CS_URS_2024_02/175111101"/>
    <hyperlink ref="F108" r:id="rId9" display="https://podminky.urs.cz/item/CS_URS_2024_02/451541111"/>
    <hyperlink ref="F111" r:id="rId10" display="https://podminky.urs.cz/item/CS_URS_2024_02/596211130"/>
    <hyperlink ref="F115" r:id="rId11" display="https://podminky.urs.cz/item/CS_URS_2024_02/871241221"/>
    <hyperlink ref="F118" r:id="rId12" display="https://podminky.urs.cz/item/CS_URS_2024_02/871291811"/>
    <hyperlink ref="F120" r:id="rId13" display="https://podminky.urs.cz/item/CS_URS_2024_02/877241110"/>
    <hyperlink ref="F123" r:id="rId14" display="https://podminky.urs.cz/item/CS_URS_2024_02/877241112"/>
    <hyperlink ref="F126" r:id="rId15" display="https://podminky.urs.cz/item/CS_URS_2024_02/892241111"/>
    <hyperlink ref="F131" r:id="rId16" display="https://podminky.urs.cz/item/CS_URS_2024_02/892273122"/>
    <hyperlink ref="F134" r:id="rId17" display="https://podminky.urs.cz/item/CS_URS_2024_02/916231112"/>
    <hyperlink ref="F138" r:id="rId18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5121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5122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2550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2550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ROUND((SUM(BE86:BE136)),  2)</f>
        <v>0</v>
      </c>
      <c r="G33" s="37"/>
      <c r="H33" s="37"/>
      <c r="I33" s="130">
        <v>0.20999999999999999</v>
      </c>
      <c r="J33" s="129">
        <f>ROUND(((SUM(BE86:BE136))*I33),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ROUND((SUM(BF86:BF136)),  2)</f>
        <v>0</v>
      </c>
      <c r="G34" s="37"/>
      <c r="H34" s="37"/>
      <c r="I34" s="130">
        <v>0.12</v>
      </c>
      <c r="J34" s="129">
        <f>ROUND(((SUM(BF86:BF136))*I34),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ROUND((SUM(BG86:BG136)),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ROUND((SUM(BH86:BH136)),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ROUND((SUM(BI86:BI136)),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53 - SO07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2998</v>
      </c>
      <c r="E60" s="142"/>
      <c r="F60" s="142"/>
      <c r="G60" s="142"/>
      <c r="H60" s="142"/>
      <c r="I60" s="142"/>
      <c r="J60" s="143">
        <f>J87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J88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159</v>
      </c>
      <c r="E62" s="146"/>
      <c r="F62" s="146"/>
      <c r="G62" s="146"/>
      <c r="H62" s="146"/>
      <c r="I62" s="146"/>
      <c r="J62" s="147">
        <f>J106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4"/>
      <c r="C63" s="10"/>
      <c r="D63" s="145" t="s">
        <v>4931</v>
      </c>
      <c r="E63" s="146"/>
      <c r="F63" s="146"/>
      <c r="G63" s="146"/>
      <c r="H63" s="146"/>
      <c r="I63" s="146"/>
      <c r="J63" s="147">
        <f>J109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4"/>
      <c r="C64" s="10"/>
      <c r="D64" s="145" t="s">
        <v>4932</v>
      </c>
      <c r="E64" s="146"/>
      <c r="F64" s="146"/>
      <c r="G64" s="146"/>
      <c r="H64" s="146"/>
      <c r="I64" s="146"/>
      <c r="J64" s="147">
        <f>J112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4"/>
      <c r="C65" s="10"/>
      <c r="D65" s="145" t="s">
        <v>4933</v>
      </c>
      <c r="E65" s="146"/>
      <c r="F65" s="146"/>
      <c r="G65" s="146"/>
      <c r="H65" s="146"/>
      <c r="I65" s="146"/>
      <c r="J65" s="147">
        <f>J130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182</v>
      </c>
      <c r="E66" s="146"/>
      <c r="F66" s="146"/>
      <c r="G66" s="146"/>
      <c r="H66" s="146"/>
      <c r="I66" s="146"/>
      <c r="J66" s="147">
        <f>J134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219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smlouva č. 2 - SO02, 3,4,5,6,7,8,9,11,13,14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135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61" t="str">
        <f>E9</f>
        <v>53 - SO07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7"/>
      <c r="E80" s="37"/>
      <c r="F80" s="26" t="str">
        <f>F12</f>
        <v>RUDÍKOV, P.Č. 2250/4, 2261, ST. 63, 2208/9</v>
      </c>
      <c r="G80" s="37"/>
      <c r="H80" s="37"/>
      <c r="I80" s="31" t="s">
        <v>23</v>
      </c>
      <c r="J80" s="63" t="str">
        <f>IF(J12="","",J12)</f>
        <v>10. 1. 2024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7"/>
      <c r="E82" s="37"/>
      <c r="F82" s="26" t="str">
        <f>E15</f>
        <v xml:space="preserve"> </v>
      </c>
      <c r="G82" s="37"/>
      <c r="H82" s="37"/>
      <c r="I82" s="31" t="s">
        <v>31</v>
      </c>
      <c r="J82" s="35" t="str">
        <f>E21</f>
        <v>Ondřej Zikán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29</v>
      </c>
      <c r="D83" s="37"/>
      <c r="E83" s="37"/>
      <c r="F83" s="26" t="str">
        <f>IF(E18="","",E18)</f>
        <v>Vyplň údaj</v>
      </c>
      <c r="G83" s="37"/>
      <c r="H83" s="37"/>
      <c r="I83" s="31" t="s">
        <v>34</v>
      </c>
      <c r="J83" s="35" t="str">
        <f>E24</f>
        <v>Ondřej Zikán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48"/>
      <c r="B85" s="149"/>
      <c r="C85" s="150" t="s">
        <v>220</v>
      </c>
      <c r="D85" s="151" t="s">
        <v>57</v>
      </c>
      <c r="E85" s="151" t="s">
        <v>53</v>
      </c>
      <c r="F85" s="151" t="s">
        <v>54</v>
      </c>
      <c r="G85" s="151" t="s">
        <v>221</v>
      </c>
      <c r="H85" s="151" t="s">
        <v>222</v>
      </c>
      <c r="I85" s="151" t="s">
        <v>223</v>
      </c>
      <c r="J85" s="151" t="s">
        <v>139</v>
      </c>
      <c r="K85" s="152" t="s">
        <v>224</v>
      </c>
      <c r="L85" s="153"/>
      <c r="M85" s="79" t="s">
        <v>3</v>
      </c>
      <c r="N85" s="80" t="s">
        <v>42</v>
      </c>
      <c r="O85" s="80" t="s">
        <v>225</v>
      </c>
      <c r="P85" s="80" t="s">
        <v>226</v>
      </c>
      <c r="Q85" s="80" t="s">
        <v>227</v>
      </c>
      <c r="R85" s="80" t="s">
        <v>228</v>
      </c>
      <c r="S85" s="80" t="s">
        <v>229</v>
      </c>
      <c r="T85" s="81" t="s">
        <v>230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="2" customFormat="1" ht="22.8" customHeight="1">
      <c r="A86" s="37"/>
      <c r="B86" s="38"/>
      <c r="C86" s="86" t="s">
        <v>231</v>
      </c>
      <c r="D86" s="37"/>
      <c r="E86" s="37"/>
      <c r="F86" s="37"/>
      <c r="G86" s="37"/>
      <c r="H86" s="37"/>
      <c r="I86" s="37"/>
      <c r="J86" s="154">
        <f>BK86</f>
        <v>0</v>
      </c>
      <c r="K86" s="37"/>
      <c r="L86" s="38"/>
      <c r="M86" s="82"/>
      <c r="N86" s="67"/>
      <c r="O86" s="83"/>
      <c r="P86" s="155">
        <f>P87</f>
        <v>0</v>
      </c>
      <c r="Q86" s="83"/>
      <c r="R86" s="155">
        <f>R87</f>
        <v>108.37685999999999</v>
      </c>
      <c r="S86" s="83"/>
      <c r="T86" s="156">
        <f>T87</f>
        <v>0.10999999999999999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8" t="s">
        <v>71</v>
      </c>
      <c r="AU86" s="18" t="s">
        <v>140</v>
      </c>
      <c r="BK86" s="157">
        <f>BK87</f>
        <v>0</v>
      </c>
    </row>
    <row r="87" s="12" customFormat="1" ht="25.92" customHeight="1">
      <c r="A87" s="12"/>
      <c r="B87" s="158"/>
      <c r="C87" s="12"/>
      <c r="D87" s="159" t="s">
        <v>71</v>
      </c>
      <c r="E87" s="160" t="s">
        <v>232</v>
      </c>
      <c r="F87" s="160" t="s">
        <v>232</v>
      </c>
      <c r="G87" s="12"/>
      <c r="H87" s="12"/>
      <c r="I87" s="161"/>
      <c r="J87" s="162">
        <f>BK87</f>
        <v>0</v>
      </c>
      <c r="K87" s="12"/>
      <c r="L87" s="158"/>
      <c r="M87" s="163"/>
      <c r="N87" s="164"/>
      <c r="O87" s="164"/>
      <c r="P87" s="165">
        <f>P88+P106+P109+P112+P130+P134</f>
        <v>0</v>
      </c>
      <c r="Q87" s="164"/>
      <c r="R87" s="165">
        <f>R88+R106+R109+R112+R130+R134</f>
        <v>108.37685999999999</v>
      </c>
      <c r="S87" s="164"/>
      <c r="T87" s="166">
        <f>T88+T106+T109+T112+T130+T134</f>
        <v>0.10999999999999999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9" t="s">
        <v>79</v>
      </c>
      <c r="AT87" s="167" t="s">
        <v>71</v>
      </c>
      <c r="AU87" s="167" t="s">
        <v>72</v>
      </c>
      <c r="AY87" s="159" t="s">
        <v>234</v>
      </c>
      <c r="BK87" s="168">
        <f>BK88+BK106+BK109+BK112+BK130+BK134</f>
        <v>0</v>
      </c>
    </row>
    <row r="88" s="12" customFormat="1" ht="22.8" customHeight="1">
      <c r="A88" s="12"/>
      <c r="B88" s="158"/>
      <c r="C88" s="12"/>
      <c r="D88" s="159" t="s">
        <v>71</v>
      </c>
      <c r="E88" s="169" t="s">
        <v>79</v>
      </c>
      <c r="F88" s="169" t="s">
        <v>235</v>
      </c>
      <c r="G88" s="12"/>
      <c r="H88" s="12"/>
      <c r="I88" s="161"/>
      <c r="J88" s="170">
        <f>BK88</f>
        <v>0</v>
      </c>
      <c r="K88" s="12"/>
      <c r="L88" s="158"/>
      <c r="M88" s="163"/>
      <c r="N88" s="164"/>
      <c r="O88" s="164"/>
      <c r="P88" s="165">
        <f>SUM(P89:P105)</f>
        <v>0</v>
      </c>
      <c r="Q88" s="164"/>
      <c r="R88" s="165">
        <f>SUM(R89:R105)</f>
        <v>105.74722799999999</v>
      </c>
      <c r="S88" s="164"/>
      <c r="T88" s="166">
        <f>SUM(T89:T105)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9" t="s">
        <v>79</v>
      </c>
      <c r="AT88" s="167" t="s">
        <v>71</v>
      </c>
      <c r="AU88" s="167" t="s">
        <v>79</v>
      </c>
      <c r="AY88" s="159" t="s">
        <v>234</v>
      </c>
      <c r="BK88" s="168">
        <f>SUM(BK89:BK105)</f>
        <v>0</v>
      </c>
    </row>
    <row r="89" s="2" customFormat="1" ht="44.25" customHeight="1">
      <c r="A89" s="37"/>
      <c r="B89" s="171"/>
      <c r="C89" s="172" t="s">
        <v>79</v>
      </c>
      <c r="D89" s="172" t="s">
        <v>238</v>
      </c>
      <c r="E89" s="173" t="s">
        <v>3004</v>
      </c>
      <c r="F89" s="174" t="s">
        <v>3005</v>
      </c>
      <c r="G89" s="175" t="s">
        <v>248</v>
      </c>
      <c r="H89" s="176">
        <v>58.68</v>
      </c>
      <c r="I89" s="177"/>
      <c r="J89" s="178">
        <f>ROUND(I89*H89,2)</f>
        <v>0</v>
      </c>
      <c r="K89" s="174" t="s">
        <v>242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104</v>
      </c>
      <c r="AT89" s="183" t="s">
        <v>238</v>
      </c>
      <c r="AU89" s="183" t="s">
        <v>76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104</v>
      </c>
      <c r="BM89" s="183" t="s">
        <v>5123</v>
      </c>
    </row>
    <row r="90" s="2" customFormat="1">
      <c r="A90" s="37"/>
      <c r="B90" s="38"/>
      <c r="C90" s="37"/>
      <c r="D90" s="185" t="s">
        <v>244</v>
      </c>
      <c r="E90" s="37"/>
      <c r="F90" s="186" t="s">
        <v>3007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244</v>
      </c>
      <c r="AU90" s="18" t="s">
        <v>76</v>
      </c>
    </row>
    <row r="91" s="2" customFormat="1" ht="37.8" customHeight="1">
      <c r="A91" s="37"/>
      <c r="B91" s="171"/>
      <c r="C91" s="172" t="s">
        <v>76</v>
      </c>
      <c r="D91" s="172" t="s">
        <v>238</v>
      </c>
      <c r="E91" s="173" t="s">
        <v>3008</v>
      </c>
      <c r="F91" s="174" t="s">
        <v>3009</v>
      </c>
      <c r="G91" s="175" t="s">
        <v>241</v>
      </c>
      <c r="H91" s="176">
        <v>146.69999999999999</v>
      </c>
      <c r="I91" s="177"/>
      <c r="J91" s="178">
        <f>ROUND(I91*H91,2)</f>
        <v>0</v>
      </c>
      <c r="K91" s="174" t="s">
        <v>242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0.00084000000000000003</v>
      </c>
      <c r="R91" s="181">
        <f>Q91*H91</f>
        <v>0.12322799999999999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104</v>
      </c>
      <c r="AT91" s="183" t="s">
        <v>238</v>
      </c>
      <c r="AU91" s="183" t="s">
        <v>76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104</v>
      </c>
      <c r="BM91" s="183" t="s">
        <v>5124</v>
      </c>
    </row>
    <row r="92" s="2" customFormat="1">
      <c r="A92" s="37"/>
      <c r="B92" s="38"/>
      <c r="C92" s="37"/>
      <c r="D92" s="185" t="s">
        <v>244</v>
      </c>
      <c r="E92" s="37"/>
      <c r="F92" s="186" t="s">
        <v>3011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244</v>
      </c>
      <c r="AU92" s="18" t="s">
        <v>76</v>
      </c>
    </row>
    <row r="93" s="2" customFormat="1" ht="44.25" customHeight="1">
      <c r="A93" s="37"/>
      <c r="B93" s="171"/>
      <c r="C93" s="172" t="s">
        <v>101</v>
      </c>
      <c r="D93" s="172" t="s">
        <v>238</v>
      </c>
      <c r="E93" s="173" t="s">
        <v>3012</v>
      </c>
      <c r="F93" s="174" t="s">
        <v>3013</v>
      </c>
      <c r="G93" s="175" t="s">
        <v>241</v>
      </c>
      <c r="H93" s="176">
        <v>146.69999999999999</v>
      </c>
      <c r="I93" s="177"/>
      <c r="J93" s="178">
        <f>ROUND(I93*H93,2)</f>
        <v>0</v>
      </c>
      <c r="K93" s="174" t="s">
        <v>242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104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104</v>
      </c>
      <c r="BM93" s="183" t="s">
        <v>5125</v>
      </c>
    </row>
    <row r="94" s="2" customFormat="1">
      <c r="A94" s="37"/>
      <c r="B94" s="38"/>
      <c r="C94" s="37"/>
      <c r="D94" s="185" t="s">
        <v>244</v>
      </c>
      <c r="E94" s="37"/>
      <c r="F94" s="186" t="s">
        <v>3015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244</v>
      </c>
      <c r="AU94" s="18" t="s">
        <v>76</v>
      </c>
    </row>
    <row r="95" s="2" customFormat="1" ht="62.7" customHeight="1">
      <c r="A95" s="37"/>
      <c r="B95" s="171"/>
      <c r="C95" s="172" t="s">
        <v>104</v>
      </c>
      <c r="D95" s="172" t="s">
        <v>238</v>
      </c>
      <c r="E95" s="173" t="s">
        <v>3016</v>
      </c>
      <c r="F95" s="174" t="s">
        <v>3017</v>
      </c>
      <c r="G95" s="175" t="s">
        <v>248</v>
      </c>
      <c r="H95" s="176">
        <v>58.68</v>
      </c>
      <c r="I95" s="177"/>
      <c r="J95" s="178">
        <f>ROUND(I95*H95,2)</f>
        <v>0</v>
      </c>
      <c r="K95" s="174" t="s">
        <v>242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104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104</v>
      </c>
      <c r="BM95" s="183" t="s">
        <v>5126</v>
      </c>
    </row>
    <row r="96" s="2" customFormat="1">
      <c r="A96" s="37"/>
      <c r="B96" s="38"/>
      <c r="C96" s="37"/>
      <c r="D96" s="185" t="s">
        <v>244</v>
      </c>
      <c r="E96" s="37"/>
      <c r="F96" s="186" t="s">
        <v>3019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244</v>
      </c>
      <c r="AU96" s="18" t="s">
        <v>76</v>
      </c>
    </row>
    <row r="97" s="2" customFormat="1" ht="44.25" customHeight="1">
      <c r="A97" s="37"/>
      <c r="B97" s="171"/>
      <c r="C97" s="172" t="s">
        <v>262</v>
      </c>
      <c r="D97" s="172" t="s">
        <v>238</v>
      </c>
      <c r="E97" s="173" t="s">
        <v>3020</v>
      </c>
      <c r="F97" s="174" t="s">
        <v>297</v>
      </c>
      <c r="G97" s="175" t="s">
        <v>298</v>
      </c>
      <c r="H97" s="176">
        <v>105.624</v>
      </c>
      <c r="I97" s="177"/>
      <c r="J97" s="178">
        <f>ROUND(I97*H97,2)</f>
        <v>0</v>
      </c>
      <c r="K97" s="174" t="s">
        <v>242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104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104</v>
      </c>
      <c r="BM97" s="183" t="s">
        <v>5127</v>
      </c>
    </row>
    <row r="98" s="2" customFormat="1">
      <c r="A98" s="37"/>
      <c r="B98" s="38"/>
      <c r="C98" s="37"/>
      <c r="D98" s="185" t="s">
        <v>244</v>
      </c>
      <c r="E98" s="37"/>
      <c r="F98" s="186" t="s">
        <v>3022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244</v>
      </c>
      <c r="AU98" s="18" t="s">
        <v>76</v>
      </c>
    </row>
    <row r="99" s="2" customFormat="1" ht="37.8" customHeight="1">
      <c r="A99" s="37"/>
      <c r="B99" s="171"/>
      <c r="C99" s="172" t="s">
        <v>128</v>
      </c>
      <c r="D99" s="172" t="s">
        <v>238</v>
      </c>
      <c r="E99" s="173" t="s">
        <v>3023</v>
      </c>
      <c r="F99" s="174" t="s">
        <v>3024</v>
      </c>
      <c r="G99" s="175" t="s">
        <v>248</v>
      </c>
      <c r="H99" s="176">
        <v>58.68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104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104</v>
      </c>
      <c r="BM99" s="183" t="s">
        <v>5128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3026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44.25" customHeight="1">
      <c r="A101" s="37"/>
      <c r="B101" s="171"/>
      <c r="C101" s="172" t="s">
        <v>271</v>
      </c>
      <c r="D101" s="172" t="s">
        <v>238</v>
      </c>
      <c r="E101" s="173" t="s">
        <v>3027</v>
      </c>
      <c r="F101" s="174" t="s">
        <v>3028</v>
      </c>
      <c r="G101" s="175" t="s">
        <v>248</v>
      </c>
      <c r="H101" s="176">
        <v>43.896000000000001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5129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3030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66.75" customHeight="1">
      <c r="A103" s="37"/>
      <c r="B103" s="171"/>
      <c r="C103" s="172" t="s">
        <v>278</v>
      </c>
      <c r="D103" s="172" t="s">
        <v>238</v>
      </c>
      <c r="E103" s="173" t="s">
        <v>436</v>
      </c>
      <c r="F103" s="174" t="s">
        <v>437</v>
      </c>
      <c r="G103" s="175" t="s">
        <v>248</v>
      </c>
      <c r="H103" s="176">
        <v>12.32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5130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439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76</v>
      </c>
    </row>
    <row r="105" s="2" customFormat="1" ht="16.5" customHeight="1">
      <c r="A105" s="37"/>
      <c r="B105" s="171"/>
      <c r="C105" s="192" t="s">
        <v>131</v>
      </c>
      <c r="D105" s="192" t="s">
        <v>310</v>
      </c>
      <c r="E105" s="193" t="s">
        <v>3032</v>
      </c>
      <c r="F105" s="194" t="s">
        <v>3033</v>
      </c>
      <c r="G105" s="195" t="s">
        <v>298</v>
      </c>
      <c r="H105" s="196">
        <v>105.624</v>
      </c>
      <c r="I105" s="197"/>
      <c r="J105" s="198">
        <f>ROUND(I105*H105,2)</f>
        <v>0</v>
      </c>
      <c r="K105" s="194" t="s">
        <v>1067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1</v>
      </c>
      <c r="R105" s="181">
        <f>Q105*H105</f>
        <v>105.624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278</v>
      </c>
      <c r="AT105" s="183" t="s">
        <v>310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5131</v>
      </c>
    </row>
    <row r="106" s="12" customFormat="1" ht="22.8" customHeight="1">
      <c r="A106" s="12"/>
      <c r="B106" s="158"/>
      <c r="C106" s="12"/>
      <c r="D106" s="159" t="s">
        <v>71</v>
      </c>
      <c r="E106" s="169" t="s">
        <v>104</v>
      </c>
      <c r="F106" s="169" t="s">
        <v>646</v>
      </c>
      <c r="G106" s="12"/>
      <c r="H106" s="12"/>
      <c r="I106" s="161"/>
      <c r="J106" s="170">
        <f>BK106</f>
        <v>0</v>
      </c>
      <c r="K106" s="12"/>
      <c r="L106" s="158"/>
      <c r="M106" s="163"/>
      <c r="N106" s="164"/>
      <c r="O106" s="164"/>
      <c r="P106" s="165">
        <f>SUM(P107:P108)</f>
        <v>0</v>
      </c>
      <c r="Q106" s="164"/>
      <c r="R106" s="165">
        <f>SUM(R107:R108)</f>
        <v>0</v>
      </c>
      <c r="S106" s="164"/>
      <c r="T106" s="166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59" t="s">
        <v>79</v>
      </c>
      <c r="AT106" s="167" t="s">
        <v>71</v>
      </c>
      <c r="AU106" s="167" t="s">
        <v>79</v>
      </c>
      <c r="AY106" s="159" t="s">
        <v>234</v>
      </c>
      <c r="BK106" s="168">
        <f>SUM(BK107:BK108)</f>
        <v>0</v>
      </c>
    </row>
    <row r="107" s="2" customFormat="1" ht="24.15" customHeight="1">
      <c r="A107" s="37"/>
      <c r="B107" s="171"/>
      <c r="C107" s="172" t="s">
        <v>284</v>
      </c>
      <c r="D107" s="172" t="s">
        <v>238</v>
      </c>
      <c r="E107" s="173" t="s">
        <v>3035</v>
      </c>
      <c r="F107" s="174" t="s">
        <v>3036</v>
      </c>
      <c r="G107" s="175" t="s">
        <v>248</v>
      </c>
      <c r="H107" s="176">
        <v>2.464</v>
      </c>
      <c r="I107" s="177"/>
      <c r="J107" s="178">
        <f>ROUND(I107*H107,2)</f>
        <v>0</v>
      </c>
      <c r="K107" s="174" t="s">
        <v>242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104</v>
      </c>
      <c r="AT107" s="183" t="s">
        <v>238</v>
      </c>
      <c r="AU107" s="183" t="s">
        <v>76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104</v>
      </c>
      <c r="BM107" s="183" t="s">
        <v>5132</v>
      </c>
    </row>
    <row r="108" s="2" customFormat="1">
      <c r="A108" s="37"/>
      <c r="B108" s="38"/>
      <c r="C108" s="37"/>
      <c r="D108" s="185" t="s">
        <v>244</v>
      </c>
      <c r="E108" s="37"/>
      <c r="F108" s="186" t="s">
        <v>3038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244</v>
      </c>
      <c r="AU108" s="18" t="s">
        <v>76</v>
      </c>
    </row>
    <row r="109" s="12" customFormat="1" ht="22.8" customHeight="1">
      <c r="A109" s="12"/>
      <c r="B109" s="158"/>
      <c r="C109" s="12"/>
      <c r="D109" s="159" t="s">
        <v>71</v>
      </c>
      <c r="E109" s="169" t="s">
        <v>262</v>
      </c>
      <c r="F109" s="169" t="s">
        <v>4628</v>
      </c>
      <c r="G109" s="12"/>
      <c r="H109" s="12"/>
      <c r="I109" s="161"/>
      <c r="J109" s="170">
        <f>BK109</f>
        <v>0</v>
      </c>
      <c r="K109" s="12"/>
      <c r="L109" s="158"/>
      <c r="M109" s="163"/>
      <c r="N109" s="164"/>
      <c r="O109" s="164"/>
      <c r="P109" s="165">
        <f>SUM(P110:P111)</f>
        <v>0</v>
      </c>
      <c r="Q109" s="164"/>
      <c r="R109" s="165">
        <f>SUM(R110:R111)</f>
        <v>1.7843999999999998</v>
      </c>
      <c r="S109" s="164"/>
      <c r="T109" s="166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9" t="s">
        <v>79</v>
      </c>
      <c r="AT109" s="167" t="s">
        <v>71</v>
      </c>
      <c r="AU109" s="167" t="s">
        <v>79</v>
      </c>
      <c r="AY109" s="159" t="s">
        <v>234</v>
      </c>
      <c r="BK109" s="168">
        <f>SUM(BK110:BK111)</f>
        <v>0</v>
      </c>
    </row>
    <row r="110" s="2" customFormat="1" ht="37.8" customHeight="1">
      <c r="A110" s="37"/>
      <c r="B110" s="171"/>
      <c r="C110" s="172" t="s">
        <v>236</v>
      </c>
      <c r="D110" s="172" t="s">
        <v>238</v>
      </c>
      <c r="E110" s="173" t="s">
        <v>4954</v>
      </c>
      <c r="F110" s="174" t="s">
        <v>4955</v>
      </c>
      <c r="G110" s="175" t="s">
        <v>241</v>
      </c>
      <c r="H110" s="176">
        <v>20</v>
      </c>
      <c r="I110" s="177"/>
      <c r="J110" s="178">
        <f>ROUND(I110*H110,2)</f>
        <v>0</v>
      </c>
      <c r="K110" s="174" t="s">
        <v>242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0.089219999999999994</v>
      </c>
      <c r="R110" s="181">
        <f>Q110*H110</f>
        <v>1.7843999999999998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104</v>
      </c>
      <c r="AT110" s="183" t="s">
        <v>238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104</v>
      </c>
      <c r="BM110" s="183" t="s">
        <v>5133</v>
      </c>
    </row>
    <row r="111" s="2" customFormat="1">
      <c r="A111" s="37"/>
      <c r="B111" s="38"/>
      <c r="C111" s="37"/>
      <c r="D111" s="185" t="s">
        <v>244</v>
      </c>
      <c r="E111" s="37"/>
      <c r="F111" s="186" t="s">
        <v>4957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244</v>
      </c>
      <c r="AU111" s="18" t="s">
        <v>76</v>
      </c>
    </row>
    <row r="112" s="12" customFormat="1" ht="22.8" customHeight="1">
      <c r="A112" s="12"/>
      <c r="B112" s="158"/>
      <c r="C112" s="12"/>
      <c r="D112" s="159" t="s">
        <v>71</v>
      </c>
      <c r="E112" s="169" t="s">
        <v>278</v>
      </c>
      <c r="F112" s="169" t="s">
        <v>4958</v>
      </c>
      <c r="G112" s="12"/>
      <c r="H112" s="12"/>
      <c r="I112" s="161"/>
      <c r="J112" s="170">
        <f>BK112</f>
        <v>0</v>
      </c>
      <c r="K112" s="12"/>
      <c r="L112" s="158"/>
      <c r="M112" s="163"/>
      <c r="N112" s="164"/>
      <c r="O112" s="164"/>
      <c r="P112" s="165">
        <f>SUM(P113:P129)</f>
        <v>0</v>
      </c>
      <c r="Q112" s="164"/>
      <c r="R112" s="165">
        <f>SUM(R113:R129)</f>
        <v>0.11695200000000001</v>
      </c>
      <c r="S112" s="164"/>
      <c r="T112" s="166">
        <f>SUM(T113:T129)</f>
        <v>0.10999999999999999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59" t="s">
        <v>79</v>
      </c>
      <c r="AT112" s="167" t="s">
        <v>71</v>
      </c>
      <c r="AU112" s="167" t="s">
        <v>79</v>
      </c>
      <c r="AY112" s="159" t="s">
        <v>234</v>
      </c>
      <c r="BK112" s="168">
        <f>SUM(BK113:BK129)</f>
        <v>0</v>
      </c>
    </row>
    <row r="113" s="2" customFormat="1" ht="21.75" customHeight="1">
      <c r="A113" s="37"/>
      <c r="B113" s="171"/>
      <c r="C113" s="172" t="s">
        <v>9</v>
      </c>
      <c r="D113" s="172" t="s">
        <v>238</v>
      </c>
      <c r="E113" s="173" t="s">
        <v>5074</v>
      </c>
      <c r="F113" s="174" t="s">
        <v>5134</v>
      </c>
      <c r="G113" s="175" t="s">
        <v>358</v>
      </c>
      <c r="H113" s="176">
        <v>2</v>
      </c>
      <c r="I113" s="177"/>
      <c r="J113" s="178">
        <f>ROUND(I113*H113,2)</f>
        <v>0</v>
      </c>
      <c r="K113" s="174" t="s">
        <v>1067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104</v>
      </c>
      <c r="AT113" s="183" t="s">
        <v>238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104</v>
      </c>
      <c r="BM113" s="183" t="s">
        <v>5135</v>
      </c>
    </row>
    <row r="114" s="2" customFormat="1" ht="37.8" customHeight="1">
      <c r="A114" s="37"/>
      <c r="B114" s="171"/>
      <c r="C114" s="172" t="s">
        <v>276</v>
      </c>
      <c r="D114" s="172" t="s">
        <v>238</v>
      </c>
      <c r="E114" s="173" t="s">
        <v>5077</v>
      </c>
      <c r="F114" s="174" t="s">
        <v>5136</v>
      </c>
      <c r="G114" s="175" t="s">
        <v>416</v>
      </c>
      <c r="H114" s="176">
        <v>41.600000000000001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5137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5080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76</v>
      </c>
    </row>
    <row r="116" s="2" customFormat="1" ht="24.15" customHeight="1">
      <c r="A116" s="37"/>
      <c r="B116" s="171"/>
      <c r="C116" s="192" t="s">
        <v>304</v>
      </c>
      <c r="D116" s="192" t="s">
        <v>310</v>
      </c>
      <c r="E116" s="193" t="s">
        <v>5081</v>
      </c>
      <c r="F116" s="194" t="s">
        <v>5138</v>
      </c>
      <c r="G116" s="195" t="s">
        <v>416</v>
      </c>
      <c r="H116" s="196">
        <v>41.600000000000001</v>
      </c>
      <c r="I116" s="197"/>
      <c r="J116" s="198">
        <f>ROUND(I116*H116,2)</f>
        <v>0</v>
      </c>
      <c r="K116" s="194" t="s">
        <v>242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0.00147</v>
      </c>
      <c r="R116" s="181">
        <f>Q116*H116</f>
        <v>0.061151999999999998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278</v>
      </c>
      <c r="AT116" s="183" t="s">
        <v>310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104</v>
      </c>
      <c r="BM116" s="183" t="s">
        <v>5139</v>
      </c>
    </row>
    <row r="117" s="2" customFormat="1" ht="24.15" customHeight="1">
      <c r="A117" s="37"/>
      <c r="B117" s="171"/>
      <c r="C117" s="172" t="s">
        <v>286</v>
      </c>
      <c r="D117" s="172" t="s">
        <v>238</v>
      </c>
      <c r="E117" s="173" t="s">
        <v>5084</v>
      </c>
      <c r="F117" s="174" t="s">
        <v>5085</v>
      </c>
      <c r="G117" s="175" t="s">
        <v>416</v>
      </c>
      <c r="H117" s="176">
        <v>20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0.0054999999999999997</v>
      </c>
      <c r="T117" s="182">
        <f>S117*H117</f>
        <v>0.10999999999999999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104</v>
      </c>
      <c r="AT117" s="183" t="s">
        <v>238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104</v>
      </c>
      <c r="BM117" s="183" t="s">
        <v>5140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5087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76</v>
      </c>
    </row>
    <row r="119" s="2" customFormat="1" ht="37.8" customHeight="1">
      <c r="A119" s="37"/>
      <c r="B119" s="171"/>
      <c r="C119" s="172" t="s">
        <v>314</v>
      </c>
      <c r="D119" s="172" t="s">
        <v>238</v>
      </c>
      <c r="E119" s="173" t="s">
        <v>5088</v>
      </c>
      <c r="F119" s="174" t="s">
        <v>5141</v>
      </c>
      <c r="G119" s="175" t="s">
        <v>358</v>
      </c>
      <c r="H119" s="176">
        <v>1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104</v>
      </c>
      <c r="AT119" s="183" t="s">
        <v>238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104</v>
      </c>
      <c r="BM119" s="183" t="s">
        <v>5142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5091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76</v>
      </c>
    </row>
    <row r="121" s="2" customFormat="1" ht="16.5" customHeight="1">
      <c r="A121" s="37"/>
      <c r="B121" s="171"/>
      <c r="C121" s="192" t="s">
        <v>320</v>
      </c>
      <c r="D121" s="192" t="s">
        <v>310</v>
      </c>
      <c r="E121" s="193" t="s">
        <v>5074</v>
      </c>
      <c r="F121" s="194" t="s">
        <v>5092</v>
      </c>
      <c r="G121" s="195" t="s">
        <v>358</v>
      </c>
      <c r="H121" s="196">
        <v>1</v>
      </c>
      <c r="I121" s="197"/>
      <c r="J121" s="198">
        <f>ROUND(I121*H121,2)</f>
        <v>0</v>
      </c>
      <c r="K121" s="194" t="s">
        <v>1067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0.00072000000000000005</v>
      </c>
      <c r="R121" s="181">
        <f>Q121*H121</f>
        <v>0.00072000000000000005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278</v>
      </c>
      <c r="AT121" s="183" t="s">
        <v>310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104</v>
      </c>
      <c r="BM121" s="183" t="s">
        <v>5143</v>
      </c>
    </row>
    <row r="122" s="2" customFormat="1" ht="37.8" customHeight="1">
      <c r="A122" s="37"/>
      <c r="B122" s="171"/>
      <c r="C122" s="172" t="s">
        <v>325</v>
      </c>
      <c r="D122" s="172" t="s">
        <v>238</v>
      </c>
      <c r="E122" s="173" t="s">
        <v>5094</v>
      </c>
      <c r="F122" s="174" t="s">
        <v>5144</v>
      </c>
      <c r="G122" s="175" t="s">
        <v>358</v>
      </c>
      <c r="H122" s="176">
        <v>4</v>
      </c>
      <c r="I122" s="177"/>
      <c r="J122" s="178">
        <f>ROUND(I122*H122,2)</f>
        <v>0</v>
      </c>
      <c r="K122" s="174" t="s">
        <v>242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104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104</v>
      </c>
      <c r="BM122" s="183" t="s">
        <v>5145</v>
      </c>
    </row>
    <row r="123" s="2" customFormat="1">
      <c r="A123" s="37"/>
      <c r="B123" s="38"/>
      <c r="C123" s="37"/>
      <c r="D123" s="185" t="s">
        <v>244</v>
      </c>
      <c r="E123" s="37"/>
      <c r="F123" s="186" t="s">
        <v>5097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244</v>
      </c>
      <c r="AU123" s="18" t="s">
        <v>76</v>
      </c>
    </row>
    <row r="124" s="2" customFormat="1" ht="16.5" customHeight="1">
      <c r="A124" s="37"/>
      <c r="B124" s="171"/>
      <c r="C124" s="192" t="s">
        <v>330</v>
      </c>
      <c r="D124" s="192" t="s">
        <v>310</v>
      </c>
      <c r="E124" s="193" t="s">
        <v>5098</v>
      </c>
      <c r="F124" s="194" t="s">
        <v>5099</v>
      </c>
      <c r="G124" s="195" t="s">
        <v>358</v>
      </c>
      <c r="H124" s="196">
        <v>4</v>
      </c>
      <c r="I124" s="197"/>
      <c r="J124" s="198">
        <f>ROUND(I124*H124,2)</f>
        <v>0</v>
      </c>
      <c r="K124" s="194" t="s">
        <v>242</v>
      </c>
      <c r="L124" s="199"/>
      <c r="M124" s="200" t="s">
        <v>3</v>
      </c>
      <c r="N124" s="201" t="s">
        <v>43</v>
      </c>
      <c r="O124" s="71"/>
      <c r="P124" s="181">
        <f>O124*H124</f>
        <v>0</v>
      </c>
      <c r="Q124" s="181">
        <v>0.00084000000000000003</v>
      </c>
      <c r="R124" s="181">
        <f>Q124*H124</f>
        <v>0.0033600000000000001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278</v>
      </c>
      <c r="AT124" s="183" t="s">
        <v>310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104</v>
      </c>
      <c r="BM124" s="183" t="s">
        <v>5146</v>
      </c>
    </row>
    <row r="125" s="2" customFormat="1" ht="16.5" customHeight="1">
      <c r="A125" s="37"/>
      <c r="B125" s="171"/>
      <c r="C125" s="192" t="s">
        <v>335</v>
      </c>
      <c r="D125" s="192" t="s">
        <v>310</v>
      </c>
      <c r="E125" s="193" t="s">
        <v>5105</v>
      </c>
      <c r="F125" s="194" t="s">
        <v>5106</v>
      </c>
      <c r="G125" s="195" t="s">
        <v>416</v>
      </c>
      <c r="H125" s="196">
        <v>41.600000000000001</v>
      </c>
      <c r="I125" s="197"/>
      <c r="J125" s="198">
        <f>ROUND(I125*H125,2)</f>
        <v>0</v>
      </c>
      <c r="K125" s="194" t="s">
        <v>1067</v>
      </c>
      <c r="L125" s="199"/>
      <c r="M125" s="200" t="s">
        <v>3</v>
      </c>
      <c r="N125" s="201" t="s">
        <v>43</v>
      </c>
      <c r="O125" s="71"/>
      <c r="P125" s="181">
        <f>O125*H125</f>
        <v>0</v>
      </c>
      <c r="Q125" s="181">
        <v>0.00059999999999999995</v>
      </c>
      <c r="R125" s="181">
        <f>Q125*H125</f>
        <v>0.02496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278</v>
      </c>
      <c r="AT125" s="183" t="s">
        <v>310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104</v>
      </c>
      <c r="BM125" s="183" t="s">
        <v>5147</v>
      </c>
    </row>
    <row r="126" s="2" customFormat="1" ht="16.5" customHeight="1">
      <c r="A126" s="37"/>
      <c r="B126" s="171"/>
      <c r="C126" s="192" t="s">
        <v>8</v>
      </c>
      <c r="D126" s="192" t="s">
        <v>310</v>
      </c>
      <c r="E126" s="193" t="s">
        <v>5108</v>
      </c>
      <c r="F126" s="194" t="s">
        <v>5109</v>
      </c>
      <c r="G126" s="195" t="s">
        <v>416</v>
      </c>
      <c r="H126" s="196">
        <v>41.600000000000001</v>
      </c>
      <c r="I126" s="197"/>
      <c r="J126" s="198">
        <f>ROUND(I126*H126,2)</f>
        <v>0</v>
      </c>
      <c r="K126" s="194" t="s">
        <v>1067</v>
      </c>
      <c r="L126" s="199"/>
      <c r="M126" s="200" t="s">
        <v>3</v>
      </c>
      <c r="N126" s="201" t="s">
        <v>43</v>
      </c>
      <c r="O126" s="71"/>
      <c r="P126" s="181">
        <f>O126*H126</f>
        <v>0</v>
      </c>
      <c r="Q126" s="181">
        <v>0.00059999999999999995</v>
      </c>
      <c r="R126" s="181">
        <f>Q126*H126</f>
        <v>0.02496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278</v>
      </c>
      <c r="AT126" s="183" t="s">
        <v>310</v>
      </c>
      <c r="AU126" s="183" t="s">
        <v>76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104</v>
      </c>
      <c r="BM126" s="183" t="s">
        <v>5148</v>
      </c>
    </row>
    <row r="127" s="2" customFormat="1" ht="37.8" customHeight="1">
      <c r="A127" s="37"/>
      <c r="B127" s="171"/>
      <c r="C127" s="192" t="s">
        <v>86</v>
      </c>
      <c r="D127" s="192" t="s">
        <v>310</v>
      </c>
      <c r="E127" s="193" t="s">
        <v>5111</v>
      </c>
      <c r="F127" s="194" t="s">
        <v>5149</v>
      </c>
      <c r="G127" s="195" t="s">
        <v>358</v>
      </c>
      <c r="H127" s="196">
        <v>1</v>
      </c>
      <c r="I127" s="197"/>
      <c r="J127" s="198">
        <f>ROUND(I127*H127,2)</f>
        <v>0</v>
      </c>
      <c r="K127" s="194" t="s">
        <v>1067</v>
      </c>
      <c r="L127" s="199"/>
      <c r="M127" s="200" t="s">
        <v>3</v>
      </c>
      <c r="N127" s="201" t="s">
        <v>43</v>
      </c>
      <c r="O127" s="71"/>
      <c r="P127" s="181">
        <f>O127*H127</f>
        <v>0</v>
      </c>
      <c r="Q127" s="181">
        <v>0.00059999999999999995</v>
      </c>
      <c r="R127" s="181">
        <f>Q127*H127</f>
        <v>0.00059999999999999995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278</v>
      </c>
      <c r="AT127" s="183" t="s">
        <v>310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104</v>
      </c>
      <c r="BM127" s="183" t="s">
        <v>5150</v>
      </c>
    </row>
    <row r="128" s="2" customFormat="1" ht="16.5" customHeight="1">
      <c r="A128" s="37"/>
      <c r="B128" s="171"/>
      <c r="C128" s="192" t="s">
        <v>89</v>
      </c>
      <c r="D128" s="192" t="s">
        <v>310</v>
      </c>
      <c r="E128" s="193" t="s">
        <v>5151</v>
      </c>
      <c r="F128" s="194" t="s">
        <v>3567</v>
      </c>
      <c r="G128" s="195" t="s">
        <v>358</v>
      </c>
      <c r="H128" s="196">
        <v>1</v>
      </c>
      <c r="I128" s="197"/>
      <c r="J128" s="198">
        <f>ROUND(I128*H128,2)</f>
        <v>0</v>
      </c>
      <c r="K128" s="194" t="s">
        <v>1067</v>
      </c>
      <c r="L128" s="199"/>
      <c r="M128" s="200" t="s">
        <v>3</v>
      </c>
      <c r="N128" s="201" t="s">
        <v>43</v>
      </c>
      <c r="O128" s="71"/>
      <c r="P128" s="181">
        <f>O128*H128</f>
        <v>0</v>
      </c>
      <c r="Q128" s="181">
        <v>0.00059999999999999995</v>
      </c>
      <c r="R128" s="181">
        <f>Q128*H128</f>
        <v>0.00059999999999999995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278</v>
      </c>
      <c r="AT128" s="183" t="s">
        <v>310</v>
      </c>
      <c r="AU128" s="183" t="s">
        <v>76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104</v>
      </c>
      <c r="BM128" s="183" t="s">
        <v>5152</v>
      </c>
    </row>
    <row r="129" s="2" customFormat="1" ht="16.5" customHeight="1">
      <c r="A129" s="37"/>
      <c r="B129" s="171"/>
      <c r="C129" s="192" t="s">
        <v>92</v>
      </c>
      <c r="D129" s="192" t="s">
        <v>310</v>
      </c>
      <c r="E129" s="193" t="s">
        <v>5153</v>
      </c>
      <c r="F129" s="194" t="s">
        <v>5154</v>
      </c>
      <c r="G129" s="195" t="s">
        <v>358</v>
      </c>
      <c r="H129" s="196">
        <v>1</v>
      </c>
      <c r="I129" s="197"/>
      <c r="J129" s="198">
        <f>ROUND(I129*H129,2)</f>
        <v>0</v>
      </c>
      <c r="K129" s="194" t="s">
        <v>1067</v>
      </c>
      <c r="L129" s="199"/>
      <c r="M129" s="200" t="s">
        <v>3</v>
      </c>
      <c r="N129" s="201" t="s">
        <v>43</v>
      </c>
      <c r="O129" s="71"/>
      <c r="P129" s="181">
        <f>O129*H129</f>
        <v>0</v>
      </c>
      <c r="Q129" s="181">
        <v>0.00059999999999999995</v>
      </c>
      <c r="R129" s="181">
        <f>Q129*H129</f>
        <v>0.00059999999999999995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278</v>
      </c>
      <c r="AT129" s="183" t="s">
        <v>310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104</v>
      </c>
      <c r="BM129" s="183" t="s">
        <v>5155</v>
      </c>
    </row>
    <row r="130" s="12" customFormat="1" ht="22.8" customHeight="1">
      <c r="A130" s="12"/>
      <c r="B130" s="158"/>
      <c r="C130" s="12"/>
      <c r="D130" s="159" t="s">
        <v>71</v>
      </c>
      <c r="E130" s="169" t="s">
        <v>131</v>
      </c>
      <c r="F130" s="169" t="s">
        <v>5047</v>
      </c>
      <c r="G130" s="12"/>
      <c r="H130" s="12"/>
      <c r="I130" s="161"/>
      <c r="J130" s="170">
        <f>BK130</f>
        <v>0</v>
      </c>
      <c r="K130" s="12"/>
      <c r="L130" s="158"/>
      <c r="M130" s="163"/>
      <c r="N130" s="164"/>
      <c r="O130" s="164"/>
      <c r="P130" s="165">
        <f>SUM(P131:P133)</f>
        <v>0</v>
      </c>
      <c r="Q130" s="164"/>
      <c r="R130" s="165">
        <f>SUM(R131:R133)</f>
        <v>0.72828000000000004</v>
      </c>
      <c r="S130" s="164"/>
      <c r="T130" s="166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79</v>
      </c>
      <c r="AT130" s="167" t="s">
        <v>71</v>
      </c>
      <c r="AU130" s="167" t="s">
        <v>79</v>
      </c>
      <c r="AY130" s="159" t="s">
        <v>234</v>
      </c>
      <c r="BK130" s="168">
        <f>SUM(BK131:BK133)</f>
        <v>0</v>
      </c>
    </row>
    <row r="131" s="2" customFormat="1" ht="33" customHeight="1">
      <c r="A131" s="37"/>
      <c r="B131" s="171"/>
      <c r="C131" s="172" t="s">
        <v>95</v>
      </c>
      <c r="D131" s="172" t="s">
        <v>238</v>
      </c>
      <c r="E131" s="173" t="s">
        <v>5048</v>
      </c>
      <c r="F131" s="174" t="s">
        <v>5049</v>
      </c>
      <c r="G131" s="175" t="s">
        <v>416</v>
      </c>
      <c r="H131" s="176">
        <v>5</v>
      </c>
      <c r="I131" s="177"/>
      <c r="J131" s="178">
        <f>ROUND(I131*H131,2)</f>
        <v>0</v>
      </c>
      <c r="K131" s="174" t="s">
        <v>242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0.11934</v>
      </c>
      <c r="R131" s="181">
        <f>Q131*H131</f>
        <v>0.59670000000000001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104</v>
      </c>
      <c r="AT131" s="183" t="s">
        <v>238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104</v>
      </c>
      <c r="BM131" s="183" t="s">
        <v>5156</v>
      </c>
    </row>
    <row r="132" s="2" customFormat="1">
      <c r="A132" s="37"/>
      <c r="B132" s="38"/>
      <c r="C132" s="37"/>
      <c r="D132" s="185" t="s">
        <v>244</v>
      </c>
      <c r="E132" s="37"/>
      <c r="F132" s="186" t="s">
        <v>5051</v>
      </c>
      <c r="G132" s="37"/>
      <c r="H132" s="37"/>
      <c r="I132" s="187"/>
      <c r="J132" s="37"/>
      <c r="K132" s="37"/>
      <c r="L132" s="38"/>
      <c r="M132" s="188"/>
      <c r="N132" s="189"/>
      <c r="O132" s="71"/>
      <c r="P132" s="71"/>
      <c r="Q132" s="71"/>
      <c r="R132" s="71"/>
      <c r="S132" s="71"/>
      <c r="T132" s="72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244</v>
      </c>
      <c r="AU132" s="18" t="s">
        <v>76</v>
      </c>
    </row>
    <row r="133" s="2" customFormat="1" ht="16.5" customHeight="1">
      <c r="A133" s="37"/>
      <c r="B133" s="171"/>
      <c r="C133" s="192" t="s">
        <v>98</v>
      </c>
      <c r="D133" s="192" t="s">
        <v>310</v>
      </c>
      <c r="E133" s="193" t="s">
        <v>5052</v>
      </c>
      <c r="F133" s="194" t="s">
        <v>5053</v>
      </c>
      <c r="G133" s="195" t="s">
        <v>416</v>
      </c>
      <c r="H133" s="196">
        <v>5.0999999999999996</v>
      </c>
      <c r="I133" s="197"/>
      <c r="J133" s="198">
        <f>ROUND(I133*H133,2)</f>
        <v>0</v>
      </c>
      <c r="K133" s="194" t="s">
        <v>242</v>
      </c>
      <c r="L133" s="199"/>
      <c r="M133" s="200" t="s">
        <v>3</v>
      </c>
      <c r="N133" s="201" t="s">
        <v>43</v>
      </c>
      <c r="O133" s="71"/>
      <c r="P133" s="181">
        <f>O133*H133</f>
        <v>0</v>
      </c>
      <c r="Q133" s="181">
        <v>0.0258</v>
      </c>
      <c r="R133" s="181">
        <f>Q133*H133</f>
        <v>0.13158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278</v>
      </c>
      <c r="AT133" s="183" t="s">
        <v>310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104</v>
      </c>
      <c r="BM133" s="183" t="s">
        <v>5157</v>
      </c>
    </row>
    <row r="134" s="12" customFormat="1" ht="22.8" customHeight="1">
      <c r="A134" s="12"/>
      <c r="B134" s="158"/>
      <c r="C134" s="12"/>
      <c r="D134" s="159" t="s">
        <v>71</v>
      </c>
      <c r="E134" s="169" t="s">
        <v>1246</v>
      </c>
      <c r="F134" s="169" t="s">
        <v>1247</v>
      </c>
      <c r="G134" s="12"/>
      <c r="H134" s="12"/>
      <c r="I134" s="161"/>
      <c r="J134" s="170">
        <f>BK134</f>
        <v>0</v>
      </c>
      <c r="K134" s="12"/>
      <c r="L134" s="158"/>
      <c r="M134" s="163"/>
      <c r="N134" s="164"/>
      <c r="O134" s="164"/>
      <c r="P134" s="165">
        <f>SUM(P135:P136)</f>
        <v>0</v>
      </c>
      <c r="Q134" s="164"/>
      <c r="R134" s="165">
        <f>SUM(R135:R136)</f>
        <v>0</v>
      </c>
      <c r="S134" s="164"/>
      <c r="T134" s="166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79</v>
      </c>
      <c r="AT134" s="167" t="s">
        <v>71</v>
      </c>
      <c r="AU134" s="167" t="s">
        <v>79</v>
      </c>
      <c r="AY134" s="159" t="s">
        <v>234</v>
      </c>
      <c r="BK134" s="168">
        <f>SUM(BK135:BK136)</f>
        <v>0</v>
      </c>
    </row>
    <row r="135" s="2" customFormat="1" ht="49.05" customHeight="1">
      <c r="A135" s="37"/>
      <c r="B135" s="171"/>
      <c r="C135" s="172" t="s">
        <v>366</v>
      </c>
      <c r="D135" s="172" t="s">
        <v>238</v>
      </c>
      <c r="E135" s="173" t="s">
        <v>5058</v>
      </c>
      <c r="F135" s="174" t="s">
        <v>5059</v>
      </c>
      <c r="G135" s="175" t="s">
        <v>298</v>
      </c>
      <c r="H135" s="176">
        <v>108.377</v>
      </c>
      <c r="I135" s="177"/>
      <c r="J135" s="178">
        <f>ROUND(I135*H135,2)</f>
        <v>0</v>
      </c>
      <c r="K135" s="174" t="s">
        <v>242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104</v>
      </c>
      <c r="AT135" s="183" t="s">
        <v>238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104</v>
      </c>
      <c r="BM135" s="183" t="s">
        <v>5158</v>
      </c>
    </row>
    <row r="136" s="2" customFormat="1">
      <c r="A136" s="37"/>
      <c r="B136" s="38"/>
      <c r="C136" s="37"/>
      <c r="D136" s="185" t="s">
        <v>244</v>
      </c>
      <c r="E136" s="37"/>
      <c r="F136" s="186" t="s">
        <v>5061</v>
      </c>
      <c r="G136" s="37"/>
      <c r="H136" s="37"/>
      <c r="I136" s="187"/>
      <c r="J136" s="37"/>
      <c r="K136" s="37"/>
      <c r="L136" s="38"/>
      <c r="M136" s="212"/>
      <c r="N136" s="213"/>
      <c r="O136" s="214"/>
      <c r="P136" s="214"/>
      <c r="Q136" s="214"/>
      <c r="R136" s="214"/>
      <c r="S136" s="214"/>
      <c r="T136" s="215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244</v>
      </c>
      <c r="AU136" s="18" t="s">
        <v>76</v>
      </c>
    </row>
    <row r="137" s="2" customFormat="1" ht="6.96" customHeight="1">
      <c r="A137" s="37"/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38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autoFilter ref="C85:K13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32312122"/>
    <hyperlink ref="F92" r:id="rId2" display="https://podminky.urs.cz/item/CS_URS_2024_02/151101101"/>
    <hyperlink ref="F94" r:id="rId3" display="https://podminky.urs.cz/item/CS_URS_2024_02/151101111"/>
    <hyperlink ref="F96" r:id="rId4" display="https://podminky.urs.cz/item/CS_URS_2024_02/162651132"/>
    <hyperlink ref="F98" r:id="rId5" display="https://podminky.urs.cz/item/CS_URS_2024_02/171201231"/>
    <hyperlink ref="F100" r:id="rId6" display="https://podminky.urs.cz/item/CS_URS_2024_02/171251201"/>
    <hyperlink ref="F102" r:id="rId7" display="https://podminky.urs.cz/item/CS_URS_2024_02/174211101"/>
    <hyperlink ref="F104" r:id="rId8" display="https://podminky.urs.cz/item/CS_URS_2024_02/175111101"/>
    <hyperlink ref="F108" r:id="rId9" display="https://podminky.urs.cz/item/CS_URS_2024_02/451541111"/>
    <hyperlink ref="F111" r:id="rId10" display="https://podminky.urs.cz/item/CS_URS_2024_02/596211130"/>
    <hyperlink ref="F115" r:id="rId11" display="https://podminky.urs.cz/item/CS_URS_2024_02/871241221"/>
    <hyperlink ref="F118" r:id="rId12" display="https://podminky.urs.cz/item/CS_URS_2024_02/871291811"/>
    <hyperlink ref="F120" r:id="rId13" display="https://podminky.urs.cz/item/CS_URS_2024_02/877241110"/>
    <hyperlink ref="F123" r:id="rId14" display="https://podminky.urs.cz/item/CS_URS_2024_02/877241112"/>
    <hyperlink ref="F132" r:id="rId15" display="https://podminky.urs.cz/item/CS_URS_2024_02/916231112"/>
    <hyperlink ref="F136" r:id="rId16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5159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5122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2550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2550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ROUND(J84,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ROUND((SUM(BE84:BE126)),  2)</f>
        <v>0</v>
      </c>
      <c r="G33" s="37"/>
      <c r="H33" s="37"/>
      <c r="I33" s="130">
        <v>0.20999999999999999</v>
      </c>
      <c r="J33" s="129">
        <f>ROUND(((SUM(BE84:BE126))*I33),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ROUND((SUM(BF84:BF126)),  2)</f>
        <v>0</v>
      </c>
      <c r="G34" s="37"/>
      <c r="H34" s="37"/>
      <c r="I34" s="130">
        <v>0.12</v>
      </c>
      <c r="J34" s="129">
        <f>ROUND(((SUM(BF84:BF126))*I34),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ROUND((SUM(BG84:BG126)),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ROUND((SUM(BH84:BH126)),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ROUND((SUM(BI84:BI126)),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54 - SO08/9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J84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2998</v>
      </c>
      <c r="E60" s="142"/>
      <c r="F60" s="142"/>
      <c r="G60" s="142"/>
      <c r="H60" s="142"/>
      <c r="I60" s="142"/>
      <c r="J60" s="143">
        <f>J85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J86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159</v>
      </c>
      <c r="E62" s="146"/>
      <c r="F62" s="146"/>
      <c r="G62" s="146"/>
      <c r="H62" s="146"/>
      <c r="I62" s="146"/>
      <c r="J62" s="147">
        <f>J106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4"/>
      <c r="C63" s="10"/>
      <c r="D63" s="145" t="s">
        <v>4932</v>
      </c>
      <c r="E63" s="146"/>
      <c r="F63" s="146"/>
      <c r="G63" s="146"/>
      <c r="H63" s="146"/>
      <c r="I63" s="146"/>
      <c r="J63" s="147">
        <f>J109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4"/>
      <c r="C64" s="10"/>
      <c r="D64" s="145" t="s">
        <v>182</v>
      </c>
      <c r="E64" s="146"/>
      <c r="F64" s="146"/>
      <c r="G64" s="146"/>
      <c r="H64" s="146"/>
      <c r="I64" s="146"/>
      <c r="J64" s="147">
        <f>J124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7"/>
      <c r="B65" s="38"/>
      <c r="C65" s="37"/>
      <c r="D65" s="37"/>
      <c r="E65" s="37"/>
      <c r="F65" s="37"/>
      <c r="G65" s="37"/>
      <c r="H65" s="37"/>
      <c r="I65" s="37"/>
      <c r="J65" s="37"/>
      <c r="K65" s="37"/>
      <c r="L65" s="12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12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2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219</v>
      </c>
      <c r="D71" s="37"/>
      <c r="E71" s="37"/>
      <c r="F71" s="37"/>
      <c r="G71" s="37"/>
      <c r="H71" s="37"/>
      <c r="I71" s="37"/>
      <c r="J71" s="37"/>
      <c r="K71" s="37"/>
      <c r="L71" s="12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17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7"/>
      <c r="D74" s="37"/>
      <c r="E74" s="122" t="str">
        <f>E7</f>
        <v>Obecní dům Rudíkov smlouva č. 2 - SO02, 3,4,5,6,7,8,9,11,13,14</v>
      </c>
      <c r="F74" s="31"/>
      <c r="G74" s="31"/>
      <c r="H74" s="31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135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61" t="str">
        <f>E9</f>
        <v>54 - SO08/9</v>
      </c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7"/>
      <c r="E78" s="37"/>
      <c r="F78" s="26" t="str">
        <f>F12</f>
        <v>RUDÍKOV, P.Č. 2250/4, 2261, ST. 63, 2208/9</v>
      </c>
      <c r="G78" s="37"/>
      <c r="H78" s="37"/>
      <c r="I78" s="31" t="s">
        <v>23</v>
      </c>
      <c r="J78" s="63" t="str">
        <f>IF(J12="","",J12)</f>
        <v>10. 1. 2024</v>
      </c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7"/>
      <c r="E80" s="37"/>
      <c r="F80" s="26" t="str">
        <f>E15</f>
        <v xml:space="preserve"> </v>
      </c>
      <c r="G80" s="37"/>
      <c r="H80" s="37"/>
      <c r="I80" s="31" t="s">
        <v>31</v>
      </c>
      <c r="J80" s="35" t="str">
        <f>E21</f>
        <v>Ondřej Zikán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7"/>
      <c r="E81" s="37"/>
      <c r="F81" s="26" t="str">
        <f>IF(E18="","",E18)</f>
        <v>Vyplň údaj</v>
      </c>
      <c r="G81" s="37"/>
      <c r="H81" s="37"/>
      <c r="I81" s="31" t="s">
        <v>34</v>
      </c>
      <c r="J81" s="35" t="str">
        <f>E24</f>
        <v>Ondřej Zikán</v>
      </c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48"/>
      <c r="B83" s="149"/>
      <c r="C83" s="150" t="s">
        <v>220</v>
      </c>
      <c r="D83" s="151" t="s">
        <v>57</v>
      </c>
      <c r="E83" s="151" t="s">
        <v>53</v>
      </c>
      <c r="F83" s="151" t="s">
        <v>54</v>
      </c>
      <c r="G83" s="151" t="s">
        <v>221</v>
      </c>
      <c r="H83" s="151" t="s">
        <v>222</v>
      </c>
      <c r="I83" s="151" t="s">
        <v>223</v>
      </c>
      <c r="J83" s="151" t="s">
        <v>139</v>
      </c>
      <c r="K83" s="152" t="s">
        <v>224</v>
      </c>
      <c r="L83" s="153"/>
      <c r="M83" s="79" t="s">
        <v>3</v>
      </c>
      <c r="N83" s="80" t="s">
        <v>42</v>
      </c>
      <c r="O83" s="80" t="s">
        <v>225</v>
      </c>
      <c r="P83" s="80" t="s">
        <v>226</v>
      </c>
      <c r="Q83" s="80" t="s">
        <v>227</v>
      </c>
      <c r="R83" s="80" t="s">
        <v>228</v>
      </c>
      <c r="S83" s="80" t="s">
        <v>229</v>
      </c>
      <c r="T83" s="81" t="s">
        <v>230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="2" customFormat="1" ht="22.8" customHeight="1">
      <c r="A84" s="37"/>
      <c r="B84" s="38"/>
      <c r="C84" s="86" t="s">
        <v>231</v>
      </c>
      <c r="D84" s="37"/>
      <c r="E84" s="37"/>
      <c r="F84" s="37"/>
      <c r="G84" s="37"/>
      <c r="H84" s="37"/>
      <c r="I84" s="37"/>
      <c r="J84" s="154">
        <f>BK84</f>
        <v>0</v>
      </c>
      <c r="K84" s="37"/>
      <c r="L84" s="38"/>
      <c r="M84" s="82"/>
      <c r="N84" s="67"/>
      <c r="O84" s="83"/>
      <c r="P84" s="155">
        <f>P85</f>
        <v>0</v>
      </c>
      <c r="Q84" s="83"/>
      <c r="R84" s="155">
        <f>R85</f>
        <v>70.061599999999999</v>
      </c>
      <c r="S84" s="83"/>
      <c r="T84" s="156">
        <f>T85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8" t="s">
        <v>71</v>
      </c>
      <c r="AU84" s="18" t="s">
        <v>140</v>
      </c>
      <c r="BK84" s="157">
        <f>BK85</f>
        <v>0</v>
      </c>
    </row>
    <row r="85" s="12" customFormat="1" ht="25.92" customHeight="1">
      <c r="A85" s="12"/>
      <c r="B85" s="158"/>
      <c r="C85" s="12"/>
      <c r="D85" s="159" t="s">
        <v>71</v>
      </c>
      <c r="E85" s="160" t="s">
        <v>232</v>
      </c>
      <c r="F85" s="160" t="s">
        <v>232</v>
      </c>
      <c r="G85" s="12"/>
      <c r="H85" s="12"/>
      <c r="I85" s="161"/>
      <c r="J85" s="162">
        <f>BK85</f>
        <v>0</v>
      </c>
      <c r="K85" s="12"/>
      <c r="L85" s="158"/>
      <c r="M85" s="163"/>
      <c r="N85" s="164"/>
      <c r="O85" s="164"/>
      <c r="P85" s="165">
        <f>P86+P106+P109+P124</f>
        <v>0</v>
      </c>
      <c r="Q85" s="164"/>
      <c r="R85" s="165">
        <f>R86+R106+R109+R124</f>
        <v>70.061599999999999</v>
      </c>
      <c r="S85" s="164"/>
      <c r="T85" s="166">
        <f>T86+T106+T109+T124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9" t="s">
        <v>79</v>
      </c>
      <c r="AT85" s="167" t="s">
        <v>71</v>
      </c>
      <c r="AU85" s="167" t="s">
        <v>72</v>
      </c>
      <c r="AY85" s="159" t="s">
        <v>234</v>
      </c>
      <c r="BK85" s="168">
        <f>BK86+BK106+BK109+BK124</f>
        <v>0</v>
      </c>
    </row>
    <row r="86" s="12" customFormat="1" ht="22.8" customHeight="1">
      <c r="A86" s="12"/>
      <c r="B86" s="158"/>
      <c r="C86" s="12"/>
      <c r="D86" s="159" t="s">
        <v>71</v>
      </c>
      <c r="E86" s="169" t="s">
        <v>79</v>
      </c>
      <c r="F86" s="169" t="s">
        <v>235</v>
      </c>
      <c r="G86" s="12"/>
      <c r="H86" s="12"/>
      <c r="I86" s="161"/>
      <c r="J86" s="170">
        <f>BK86</f>
        <v>0</v>
      </c>
      <c r="K86" s="12"/>
      <c r="L86" s="158"/>
      <c r="M86" s="163"/>
      <c r="N86" s="164"/>
      <c r="O86" s="164"/>
      <c r="P86" s="165">
        <f>SUM(P87:P105)</f>
        <v>0</v>
      </c>
      <c r="Q86" s="164"/>
      <c r="R86" s="165">
        <f>SUM(R87:R105)</f>
        <v>68.391599999999997</v>
      </c>
      <c r="S86" s="164"/>
      <c r="T86" s="166">
        <f>SUM(T87:T105)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9" t="s">
        <v>79</v>
      </c>
      <c r="AT86" s="167" t="s">
        <v>71</v>
      </c>
      <c r="AU86" s="167" t="s">
        <v>79</v>
      </c>
      <c r="AY86" s="159" t="s">
        <v>234</v>
      </c>
      <c r="BK86" s="168">
        <f>SUM(BK87:BK105)</f>
        <v>0</v>
      </c>
    </row>
    <row r="87" s="2" customFormat="1" ht="44.25" customHeight="1">
      <c r="A87" s="37"/>
      <c r="B87" s="171"/>
      <c r="C87" s="172" t="s">
        <v>79</v>
      </c>
      <c r="D87" s="172" t="s">
        <v>238</v>
      </c>
      <c r="E87" s="173" t="s">
        <v>4934</v>
      </c>
      <c r="F87" s="174" t="s">
        <v>4935</v>
      </c>
      <c r="G87" s="175" t="s">
        <v>248</v>
      </c>
      <c r="H87" s="176">
        <v>6.75</v>
      </c>
      <c r="I87" s="177"/>
      <c r="J87" s="178">
        <f>ROUND(I87*H87,2)</f>
        <v>0</v>
      </c>
      <c r="K87" s="174" t="s">
        <v>242</v>
      </c>
      <c r="L87" s="38"/>
      <c r="M87" s="179" t="s">
        <v>3</v>
      </c>
      <c r="N87" s="180" t="s">
        <v>43</v>
      </c>
      <c r="O87" s="71"/>
      <c r="P87" s="181">
        <f>O87*H87</f>
        <v>0</v>
      </c>
      <c r="Q87" s="181">
        <v>0</v>
      </c>
      <c r="R87" s="181">
        <f>Q87*H87</f>
        <v>0</v>
      </c>
      <c r="S87" s="181">
        <v>0</v>
      </c>
      <c r="T87" s="182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3" t="s">
        <v>104</v>
      </c>
      <c r="AT87" s="183" t="s">
        <v>238</v>
      </c>
      <c r="AU87" s="183" t="s">
        <v>76</v>
      </c>
      <c r="AY87" s="18" t="s">
        <v>234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8" t="s">
        <v>79</v>
      </c>
      <c r="BK87" s="184">
        <f>ROUND(I87*H87,2)</f>
        <v>0</v>
      </c>
      <c r="BL87" s="18" t="s">
        <v>104</v>
      </c>
      <c r="BM87" s="183" t="s">
        <v>5160</v>
      </c>
    </row>
    <row r="88" s="2" customFormat="1">
      <c r="A88" s="37"/>
      <c r="B88" s="38"/>
      <c r="C88" s="37"/>
      <c r="D88" s="185" t="s">
        <v>244</v>
      </c>
      <c r="E88" s="37"/>
      <c r="F88" s="186" t="s">
        <v>4937</v>
      </c>
      <c r="G88" s="37"/>
      <c r="H88" s="37"/>
      <c r="I88" s="187"/>
      <c r="J88" s="37"/>
      <c r="K88" s="37"/>
      <c r="L88" s="38"/>
      <c r="M88" s="188"/>
      <c r="N88" s="189"/>
      <c r="O88" s="71"/>
      <c r="P88" s="71"/>
      <c r="Q88" s="71"/>
      <c r="R88" s="71"/>
      <c r="S88" s="71"/>
      <c r="T88" s="72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8" t="s">
        <v>244</v>
      </c>
      <c r="AU88" s="18" t="s">
        <v>76</v>
      </c>
    </row>
    <row r="89" s="2" customFormat="1" ht="44.25" customHeight="1">
      <c r="A89" s="37"/>
      <c r="B89" s="171"/>
      <c r="C89" s="172" t="s">
        <v>76</v>
      </c>
      <c r="D89" s="172" t="s">
        <v>238</v>
      </c>
      <c r="E89" s="173" t="s">
        <v>3004</v>
      </c>
      <c r="F89" s="174" t="s">
        <v>3005</v>
      </c>
      <c r="G89" s="175" t="s">
        <v>248</v>
      </c>
      <c r="H89" s="176">
        <v>31.199999999999999</v>
      </c>
      <c r="I89" s="177"/>
      <c r="J89" s="178">
        <f>ROUND(I89*H89,2)</f>
        <v>0</v>
      </c>
      <c r="K89" s="174" t="s">
        <v>242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104</v>
      </c>
      <c r="AT89" s="183" t="s">
        <v>238</v>
      </c>
      <c r="AU89" s="183" t="s">
        <v>76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104</v>
      </c>
      <c r="BM89" s="183" t="s">
        <v>5161</v>
      </c>
    </row>
    <row r="90" s="2" customFormat="1">
      <c r="A90" s="37"/>
      <c r="B90" s="38"/>
      <c r="C90" s="37"/>
      <c r="D90" s="185" t="s">
        <v>244</v>
      </c>
      <c r="E90" s="37"/>
      <c r="F90" s="186" t="s">
        <v>3007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244</v>
      </c>
      <c r="AU90" s="18" t="s">
        <v>76</v>
      </c>
    </row>
    <row r="91" s="2" customFormat="1" ht="37.8" customHeight="1">
      <c r="A91" s="37"/>
      <c r="B91" s="171"/>
      <c r="C91" s="172" t="s">
        <v>101</v>
      </c>
      <c r="D91" s="172" t="s">
        <v>238</v>
      </c>
      <c r="E91" s="173" t="s">
        <v>4939</v>
      </c>
      <c r="F91" s="174" t="s">
        <v>4940</v>
      </c>
      <c r="G91" s="175" t="s">
        <v>241</v>
      </c>
      <c r="H91" s="176">
        <v>96</v>
      </c>
      <c r="I91" s="177"/>
      <c r="J91" s="178">
        <f>ROUND(I91*H91,2)</f>
        <v>0</v>
      </c>
      <c r="K91" s="174" t="s">
        <v>242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0.00084999999999999995</v>
      </c>
      <c r="R91" s="181">
        <f>Q91*H91</f>
        <v>0.081599999999999992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104</v>
      </c>
      <c r="AT91" s="183" t="s">
        <v>238</v>
      </c>
      <c r="AU91" s="183" t="s">
        <v>76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104</v>
      </c>
      <c r="BM91" s="183" t="s">
        <v>5162</v>
      </c>
    </row>
    <row r="92" s="2" customFormat="1">
      <c r="A92" s="37"/>
      <c r="B92" s="38"/>
      <c r="C92" s="37"/>
      <c r="D92" s="185" t="s">
        <v>244</v>
      </c>
      <c r="E92" s="37"/>
      <c r="F92" s="186" t="s">
        <v>4942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244</v>
      </c>
      <c r="AU92" s="18" t="s">
        <v>76</v>
      </c>
    </row>
    <row r="93" s="2" customFormat="1" ht="44.25" customHeight="1">
      <c r="A93" s="37"/>
      <c r="B93" s="171"/>
      <c r="C93" s="172" t="s">
        <v>104</v>
      </c>
      <c r="D93" s="172" t="s">
        <v>238</v>
      </c>
      <c r="E93" s="173" t="s">
        <v>4943</v>
      </c>
      <c r="F93" s="174" t="s">
        <v>4944</v>
      </c>
      <c r="G93" s="175" t="s">
        <v>241</v>
      </c>
      <c r="H93" s="176">
        <v>96</v>
      </c>
      <c r="I93" s="177"/>
      <c r="J93" s="178">
        <f>ROUND(I93*H93,2)</f>
        <v>0</v>
      </c>
      <c r="K93" s="174" t="s">
        <v>242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104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104</v>
      </c>
      <c r="BM93" s="183" t="s">
        <v>5163</v>
      </c>
    </row>
    <row r="94" s="2" customFormat="1">
      <c r="A94" s="37"/>
      <c r="B94" s="38"/>
      <c r="C94" s="37"/>
      <c r="D94" s="185" t="s">
        <v>244</v>
      </c>
      <c r="E94" s="37"/>
      <c r="F94" s="186" t="s">
        <v>4946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244</v>
      </c>
      <c r="AU94" s="18" t="s">
        <v>76</v>
      </c>
    </row>
    <row r="95" s="2" customFormat="1" ht="62.7" customHeight="1">
      <c r="A95" s="37"/>
      <c r="B95" s="171"/>
      <c r="C95" s="172" t="s">
        <v>262</v>
      </c>
      <c r="D95" s="172" t="s">
        <v>238</v>
      </c>
      <c r="E95" s="173" t="s">
        <v>3016</v>
      </c>
      <c r="F95" s="174" t="s">
        <v>3017</v>
      </c>
      <c r="G95" s="175" t="s">
        <v>248</v>
      </c>
      <c r="H95" s="176">
        <v>37.950000000000003</v>
      </c>
      <c r="I95" s="177"/>
      <c r="J95" s="178">
        <f>ROUND(I95*H95,2)</f>
        <v>0</v>
      </c>
      <c r="K95" s="174" t="s">
        <v>242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104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104</v>
      </c>
      <c r="BM95" s="183" t="s">
        <v>5164</v>
      </c>
    </row>
    <row r="96" s="2" customFormat="1">
      <c r="A96" s="37"/>
      <c r="B96" s="38"/>
      <c r="C96" s="37"/>
      <c r="D96" s="185" t="s">
        <v>244</v>
      </c>
      <c r="E96" s="37"/>
      <c r="F96" s="186" t="s">
        <v>3019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244</v>
      </c>
      <c r="AU96" s="18" t="s">
        <v>76</v>
      </c>
    </row>
    <row r="97" s="2" customFormat="1" ht="44.25" customHeight="1">
      <c r="A97" s="37"/>
      <c r="B97" s="171"/>
      <c r="C97" s="172" t="s">
        <v>128</v>
      </c>
      <c r="D97" s="172" t="s">
        <v>238</v>
      </c>
      <c r="E97" s="173" t="s">
        <v>3020</v>
      </c>
      <c r="F97" s="174" t="s">
        <v>297</v>
      </c>
      <c r="G97" s="175" t="s">
        <v>298</v>
      </c>
      <c r="H97" s="176">
        <v>68.310000000000002</v>
      </c>
      <c r="I97" s="177"/>
      <c r="J97" s="178">
        <f>ROUND(I97*H97,2)</f>
        <v>0</v>
      </c>
      <c r="K97" s="174" t="s">
        <v>242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104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104</v>
      </c>
      <c r="BM97" s="183" t="s">
        <v>5165</v>
      </c>
    </row>
    <row r="98" s="2" customFormat="1">
      <c r="A98" s="37"/>
      <c r="B98" s="38"/>
      <c r="C98" s="37"/>
      <c r="D98" s="185" t="s">
        <v>244</v>
      </c>
      <c r="E98" s="37"/>
      <c r="F98" s="186" t="s">
        <v>3022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244</v>
      </c>
      <c r="AU98" s="18" t="s">
        <v>76</v>
      </c>
    </row>
    <row r="99" s="2" customFormat="1" ht="37.8" customHeight="1">
      <c r="A99" s="37"/>
      <c r="B99" s="171"/>
      <c r="C99" s="172" t="s">
        <v>271</v>
      </c>
      <c r="D99" s="172" t="s">
        <v>238</v>
      </c>
      <c r="E99" s="173" t="s">
        <v>3023</v>
      </c>
      <c r="F99" s="174" t="s">
        <v>3024</v>
      </c>
      <c r="G99" s="175" t="s">
        <v>248</v>
      </c>
      <c r="H99" s="176">
        <v>37.950000000000003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104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104</v>
      </c>
      <c r="BM99" s="183" t="s">
        <v>5166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3026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44.25" customHeight="1">
      <c r="A101" s="37"/>
      <c r="B101" s="171"/>
      <c r="C101" s="172" t="s">
        <v>278</v>
      </c>
      <c r="D101" s="172" t="s">
        <v>238</v>
      </c>
      <c r="E101" s="173" t="s">
        <v>3027</v>
      </c>
      <c r="F101" s="174" t="s">
        <v>3028</v>
      </c>
      <c r="G101" s="175" t="s">
        <v>248</v>
      </c>
      <c r="H101" s="176">
        <v>23.100000000000001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5167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3030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66.75" customHeight="1">
      <c r="A103" s="37"/>
      <c r="B103" s="171"/>
      <c r="C103" s="172" t="s">
        <v>131</v>
      </c>
      <c r="D103" s="172" t="s">
        <v>238</v>
      </c>
      <c r="E103" s="173" t="s">
        <v>436</v>
      </c>
      <c r="F103" s="174" t="s">
        <v>437</v>
      </c>
      <c r="G103" s="175" t="s">
        <v>248</v>
      </c>
      <c r="H103" s="176">
        <v>12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5168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439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76</v>
      </c>
    </row>
    <row r="105" s="2" customFormat="1" ht="16.5" customHeight="1">
      <c r="A105" s="37"/>
      <c r="B105" s="171"/>
      <c r="C105" s="192" t="s">
        <v>284</v>
      </c>
      <c r="D105" s="192" t="s">
        <v>310</v>
      </c>
      <c r="E105" s="193" t="s">
        <v>3032</v>
      </c>
      <c r="F105" s="194" t="s">
        <v>3033</v>
      </c>
      <c r="G105" s="195" t="s">
        <v>298</v>
      </c>
      <c r="H105" s="196">
        <v>68.310000000000002</v>
      </c>
      <c r="I105" s="197"/>
      <c r="J105" s="198">
        <f>ROUND(I105*H105,2)</f>
        <v>0</v>
      </c>
      <c r="K105" s="194" t="s">
        <v>1067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1</v>
      </c>
      <c r="R105" s="181">
        <f>Q105*H105</f>
        <v>68.310000000000002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278</v>
      </c>
      <c r="AT105" s="183" t="s">
        <v>310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5169</v>
      </c>
    </row>
    <row r="106" s="12" customFormat="1" ht="22.8" customHeight="1">
      <c r="A106" s="12"/>
      <c r="B106" s="158"/>
      <c r="C106" s="12"/>
      <c r="D106" s="159" t="s">
        <v>71</v>
      </c>
      <c r="E106" s="169" t="s">
        <v>104</v>
      </c>
      <c r="F106" s="169" t="s">
        <v>646</v>
      </c>
      <c r="G106" s="12"/>
      <c r="H106" s="12"/>
      <c r="I106" s="161"/>
      <c r="J106" s="170">
        <f>BK106</f>
        <v>0</v>
      </c>
      <c r="K106" s="12"/>
      <c r="L106" s="158"/>
      <c r="M106" s="163"/>
      <c r="N106" s="164"/>
      <c r="O106" s="164"/>
      <c r="P106" s="165">
        <f>SUM(P107:P108)</f>
        <v>0</v>
      </c>
      <c r="Q106" s="164"/>
      <c r="R106" s="165">
        <f>SUM(R107:R108)</f>
        <v>0</v>
      </c>
      <c r="S106" s="164"/>
      <c r="T106" s="166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59" t="s">
        <v>79</v>
      </c>
      <c r="AT106" s="167" t="s">
        <v>71</v>
      </c>
      <c r="AU106" s="167" t="s">
        <v>79</v>
      </c>
      <c r="AY106" s="159" t="s">
        <v>234</v>
      </c>
      <c r="BK106" s="168">
        <f>SUM(BK107:BK108)</f>
        <v>0</v>
      </c>
    </row>
    <row r="107" s="2" customFormat="1" ht="24.15" customHeight="1">
      <c r="A107" s="37"/>
      <c r="B107" s="171"/>
      <c r="C107" s="172" t="s">
        <v>236</v>
      </c>
      <c r="D107" s="172" t="s">
        <v>238</v>
      </c>
      <c r="E107" s="173" t="s">
        <v>3035</v>
      </c>
      <c r="F107" s="174" t="s">
        <v>3036</v>
      </c>
      <c r="G107" s="175" t="s">
        <v>248</v>
      </c>
      <c r="H107" s="176">
        <v>2.8500000000000001</v>
      </c>
      <c r="I107" s="177"/>
      <c r="J107" s="178">
        <f>ROUND(I107*H107,2)</f>
        <v>0</v>
      </c>
      <c r="K107" s="174" t="s">
        <v>242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104</v>
      </c>
      <c r="AT107" s="183" t="s">
        <v>238</v>
      </c>
      <c r="AU107" s="183" t="s">
        <v>76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104</v>
      </c>
      <c r="BM107" s="183" t="s">
        <v>5170</v>
      </c>
    </row>
    <row r="108" s="2" customFormat="1">
      <c r="A108" s="37"/>
      <c r="B108" s="38"/>
      <c r="C108" s="37"/>
      <c r="D108" s="185" t="s">
        <v>244</v>
      </c>
      <c r="E108" s="37"/>
      <c r="F108" s="186" t="s">
        <v>3038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244</v>
      </c>
      <c r="AU108" s="18" t="s">
        <v>76</v>
      </c>
    </row>
    <row r="109" s="12" customFormat="1" ht="22.8" customHeight="1">
      <c r="A109" s="12"/>
      <c r="B109" s="158"/>
      <c r="C109" s="12"/>
      <c r="D109" s="159" t="s">
        <v>71</v>
      </c>
      <c r="E109" s="169" t="s">
        <v>278</v>
      </c>
      <c r="F109" s="169" t="s">
        <v>4958</v>
      </c>
      <c r="G109" s="12"/>
      <c r="H109" s="12"/>
      <c r="I109" s="161"/>
      <c r="J109" s="170">
        <f>BK109</f>
        <v>0</v>
      </c>
      <c r="K109" s="12"/>
      <c r="L109" s="158"/>
      <c r="M109" s="163"/>
      <c r="N109" s="164"/>
      <c r="O109" s="164"/>
      <c r="P109" s="165">
        <f>SUM(P110:P123)</f>
        <v>0</v>
      </c>
      <c r="Q109" s="164"/>
      <c r="R109" s="165">
        <f>SUM(R110:R123)</f>
        <v>1.6699999999999999</v>
      </c>
      <c r="S109" s="164"/>
      <c r="T109" s="166">
        <f>SUM(T110:T123)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9" t="s">
        <v>79</v>
      </c>
      <c r="AT109" s="167" t="s">
        <v>71</v>
      </c>
      <c r="AU109" s="167" t="s">
        <v>79</v>
      </c>
      <c r="AY109" s="159" t="s">
        <v>234</v>
      </c>
      <c r="BK109" s="168">
        <f>SUM(BK110:BK123)</f>
        <v>0</v>
      </c>
    </row>
    <row r="110" s="2" customFormat="1" ht="16.5" customHeight="1">
      <c r="A110" s="37"/>
      <c r="B110" s="171"/>
      <c r="C110" s="172" t="s">
        <v>9</v>
      </c>
      <c r="D110" s="172" t="s">
        <v>238</v>
      </c>
      <c r="E110" s="173" t="s">
        <v>3060</v>
      </c>
      <c r="F110" s="174" t="s">
        <v>4959</v>
      </c>
      <c r="G110" s="175" t="s">
        <v>416</v>
      </c>
      <c r="H110" s="176">
        <v>39</v>
      </c>
      <c r="I110" s="177"/>
      <c r="J110" s="178">
        <f>ROUND(I110*H110,2)</f>
        <v>0</v>
      </c>
      <c r="K110" s="174" t="s">
        <v>242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0.0030400000000000002</v>
      </c>
      <c r="R110" s="181">
        <f>Q110*H110</f>
        <v>0.11856000000000001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314</v>
      </c>
      <c r="AT110" s="183" t="s">
        <v>238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314</v>
      </c>
      <c r="BM110" s="183" t="s">
        <v>5171</v>
      </c>
    </row>
    <row r="111" s="2" customFormat="1">
      <c r="A111" s="37"/>
      <c r="B111" s="38"/>
      <c r="C111" s="37"/>
      <c r="D111" s="185" t="s">
        <v>244</v>
      </c>
      <c r="E111" s="37"/>
      <c r="F111" s="186" t="s">
        <v>3063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244</v>
      </c>
      <c r="AU111" s="18" t="s">
        <v>76</v>
      </c>
    </row>
    <row r="112" s="2" customFormat="1" ht="44.25" customHeight="1">
      <c r="A112" s="37"/>
      <c r="B112" s="171"/>
      <c r="C112" s="172" t="s">
        <v>276</v>
      </c>
      <c r="D112" s="172" t="s">
        <v>238</v>
      </c>
      <c r="E112" s="173" t="s">
        <v>5172</v>
      </c>
      <c r="F112" s="174" t="s">
        <v>5173</v>
      </c>
      <c r="G112" s="175" t="s">
        <v>358</v>
      </c>
      <c r="H112" s="176">
        <v>1</v>
      </c>
      <c r="I112" s="177"/>
      <c r="J112" s="178">
        <f>ROUND(I112*H112,2)</f>
        <v>0</v>
      </c>
      <c r="K112" s="174" t="s">
        <v>242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0.1056</v>
      </c>
      <c r="R112" s="181">
        <f>Q112*H112</f>
        <v>0.1056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104</v>
      </c>
      <c r="AT112" s="183" t="s">
        <v>238</v>
      </c>
      <c r="AU112" s="183" t="s">
        <v>76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104</v>
      </c>
      <c r="BM112" s="183" t="s">
        <v>5174</v>
      </c>
    </row>
    <row r="113" s="2" customFormat="1">
      <c r="A113" s="37"/>
      <c r="B113" s="38"/>
      <c r="C113" s="37"/>
      <c r="D113" s="185" t="s">
        <v>244</v>
      </c>
      <c r="E113" s="37"/>
      <c r="F113" s="186" t="s">
        <v>5175</v>
      </c>
      <c r="G113" s="37"/>
      <c r="H113" s="37"/>
      <c r="I113" s="187"/>
      <c r="J113" s="37"/>
      <c r="K113" s="37"/>
      <c r="L113" s="38"/>
      <c r="M113" s="188"/>
      <c r="N113" s="189"/>
      <c r="O113" s="71"/>
      <c r="P113" s="71"/>
      <c r="Q113" s="71"/>
      <c r="R113" s="71"/>
      <c r="S113" s="71"/>
      <c r="T113" s="72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8" t="s">
        <v>244</v>
      </c>
      <c r="AU113" s="18" t="s">
        <v>76</v>
      </c>
    </row>
    <row r="114" s="2" customFormat="1" ht="44.25" customHeight="1">
      <c r="A114" s="37"/>
      <c r="B114" s="171"/>
      <c r="C114" s="172" t="s">
        <v>304</v>
      </c>
      <c r="D114" s="172" t="s">
        <v>238</v>
      </c>
      <c r="E114" s="173" t="s">
        <v>5176</v>
      </c>
      <c r="F114" s="174" t="s">
        <v>5177</v>
      </c>
      <c r="G114" s="175" t="s">
        <v>358</v>
      </c>
      <c r="H114" s="176">
        <v>1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0.1056</v>
      </c>
      <c r="R114" s="181">
        <f>Q114*H114</f>
        <v>0.1056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5178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5179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76</v>
      </c>
    </row>
    <row r="116" s="2" customFormat="1" ht="24.15" customHeight="1">
      <c r="A116" s="37"/>
      <c r="B116" s="171"/>
      <c r="C116" s="172" t="s">
        <v>286</v>
      </c>
      <c r="D116" s="172" t="s">
        <v>238</v>
      </c>
      <c r="E116" s="173" t="s">
        <v>4981</v>
      </c>
      <c r="F116" s="174" t="s">
        <v>4982</v>
      </c>
      <c r="G116" s="175" t="s">
        <v>358</v>
      </c>
      <c r="H116" s="176">
        <v>1</v>
      </c>
      <c r="I116" s="177"/>
      <c r="J116" s="178">
        <f>ROUND(I116*H116,2)</f>
        <v>0</v>
      </c>
      <c r="K116" s="174" t="s">
        <v>242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0.024240000000000001</v>
      </c>
      <c r="R116" s="181">
        <f>Q116*H116</f>
        <v>0.024240000000000001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104</v>
      </c>
      <c r="AT116" s="183" t="s">
        <v>238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104</v>
      </c>
      <c r="BM116" s="183" t="s">
        <v>5180</v>
      </c>
    </row>
    <row r="117" s="2" customFormat="1">
      <c r="A117" s="37"/>
      <c r="B117" s="38"/>
      <c r="C117" s="37"/>
      <c r="D117" s="185" t="s">
        <v>244</v>
      </c>
      <c r="E117" s="37"/>
      <c r="F117" s="186" t="s">
        <v>4984</v>
      </c>
      <c r="G117" s="37"/>
      <c r="H117" s="37"/>
      <c r="I117" s="187"/>
      <c r="J117" s="37"/>
      <c r="K117" s="37"/>
      <c r="L117" s="38"/>
      <c r="M117" s="188"/>
      <c r="N117" s="189"/>
      <c r="O117" s="71"/>
      <c r="P117" s="71"/>
      <c r="Q117" s="71"/>
      <c r="R117" s="71"/>
      <c r="S117" s="71"/>
      <c r="T117" s="72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244</v>
      </c>
      <c r="AU117" s="18" t="s">
        <v>76</v>
      </c>
    </row>
    <row r="118" s="2" customFormat="1" ht="24.15" customHeight="1">
      <c r="A118" s="37"/>
      <c r="B118" s="171"/>
      <c r="C118" s="172" t="s">
        <v>314</v>
      </c>
      <c r="D118" s="172" t="s">
        <v>238</v>
      </c>
      <c r="E118" s="173" t="s">
        <v>4985</v>
      </c>
      <c r="F118" s="174" t="s">
        <v>4986</v>
      </c>
      <c r="G118" s="175" t="s">
        <v>358</v>
      </c>
      <c r="H118" s="176">
        <v>1</v>
      </c>
      <c r="I118" s="177"/>
      <c r="J118" s="178">
        <f>ROUND(I118*H118,2)</f>
        <v>0</v>
      </c>
      <c r="K118" s="174" t="s">
        <v>242</v>
      </c>
      <c r="L118" s="38"/>
      <c r="M118" s="179" t="s">
        <v>3</v>
      </c>
      <c r="N118" s="180" t="s">
        <v>43</v>
      </c>
      <c r="O118" s="71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104</v>
      </c>
      <c r="AT118" s="183" t="s">
        <v>238</v>
      </c>
      <c r="AU118" s="183" t="s">
        <v>76</v>
      </c>
      <c r="AY118" s="18" t="s">
        <v>234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79</v>
      </c>
      <c r="BK118" s="184">
        <f>ROUND(I118*H118,2)</f>
        <v>0</v>
      </c>
      <c r="BL118" s="18" t="s">
        <v>104</v>
      </c>
      <c r="BM118" s="183" t="s">
        <v>5181</v>
      </c>
    </row>
    <row r="119" s="2" customFormat="1">
      <c r="A119" s="37"/>
      <c r="B119" s="38"/>
      <c r="C119" s="37"/>
      <c r="D119" s="185" t="s">
        <v>244</v>
      </c>
      <c r="E119" s="37"/>
      <c r="F119" s="186" t="s">
        <v>4988</v>
      </c>
      <c r="G119" s="37"/>
      <c r="H119" s="37"/>
      <c r="I119" s="187"/>
      <c r="J119" s="37"/>
      <c r="K119" s="37"/>
      <c r="L119" s="38"/>
      <c r="M119" s="188"/>
      <c r="N119" s="189"/>
      <c r="O119" s="71"/>
      <c r="P119" s="71"/>
      <c r="Q119" s="71"/>
      <c r="R119" s="71"/>
      <c r="S119" s="71"/>
      <c r="T119" s="72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244</v>
      </c>
      <c r="AU119" s="18" t="s">
        <v>76</v>
      </c>
    </row>
    <row r="120" s="2" customFormat="1" ht="37.8" customHeight="1">
      <c r="A120" s="37"/>
      <c r="B120" s="171"/>
      <c r="C120" s="172" t="s">
        <v>320</v>
      </c>
      <c r="D120" s="172" t="s">
        <v>238</v>
      </c>
      <c r="E120" s="173" t="s">
        <v>4989</v>
      </c>
      <c r="F120" s="174" t="s">
        <v>4990</v>
      </c>
      <c r="G120" s="175" t="s">
        <v>358</v>
      </c>
      <c r="H120" s="176">
        <v>1</v>
      </c>
      <c r="I120" s="177"/>
      <c r="J120" s="178">
        <f>ROUND(I120*H120,2)</f>
        <v>0</v>
      </c>
      <c r="K120" s="174" t="s">
        <v>242</v>
      </c>
      <c r="L120" s="38"/>
      <c r="M120" s="179" t="s">
        <v>3</v>
      </c>
      <c r="N120" s="180" t="s">
        <v>43</v>
      </c>
      <c r="O120" s="71"/>
      <c r="P120" s="181">
        <f>O120*H120</f>
        <v>0</v>
      </c>
      <c r="Q120" s="181">
        <v>0.42115999999999998</v>
      </c>
      <c r="R120" s="181">
        <f>Q120*H120</f>
        <v>0.42115999999999998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104</v>
      </c>
      <c r="AT120" s="183" t="s">
        <v>238</v>
      </c>
      <c r="AU120" s="183" t="s">
        <v>76</v>
      </c>
      <c r="AY120" s="18" t="s">
        <v>234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104</v>
      </c>
      <c r="BM120" s="183" t="s">
        <v>5182</v>
      </c>
    </row>
    <row r="121" s="2" customFormat="1">
      <c r="A121" s="37"/>
      <c r="B121" s="38"/>
      <c r="C121" s="37"/>
      <c r="D121" s="185" t="s">
        <v>244</v>
      </c>
      <c r="E121" s="37"/>
      <c r="F121" s="186" t="s">
        <v>4992</v>
      </c>
      <c r="G121" s="37"/>
      <c r="H121" s="37"/>
      <c r="I121" s="187"/>
      <c r="J121" s="37"/>
      <c r="K121" s="37"/>
      <c r="L121" s="38"/>
      <c r="M121" s="188"/>
      <c r="N121" s="189"/>
      <c r="O121" s="71"/>
      <c r="P121" s="71"/>
      <c r="Q121" s="71"/>
      <c r="R121" s="71"/>
      <c r="S121" s="71"/>
      <c r="T121" s="72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244</v>
      </c>
      <c r="AU121" s="18" t="s">
        <v>76</v>
      </c>
    </row>
    <row r="122" s="2" customFormat="1" ht="24.15" customHeight="1">
      <c r="A122" s="37"/>
      <c r="B122" s="171"/>
      <c r="C122" s="172" t="s">
        <v>325</v>
      </c>
      <c r="D122" s="172" t="s">
        <v>238</v>
      </c>
      <c r="E122" s="173" t="s">
        <v>5183</v>
      </c>
      <c r="F122" s="174" t="s">
        <v>5184</v>
      </c>
      <c r="G122" s="175" t="s">
        <v>358</v>
      </c>
      <c r="H122" s="176">
        <v>1</v>
      </c>
      <c r="I122" s="177"/>
      <c r="J122" s="178">
        <f>ROUND(I122*H122,2)</f>
        <v>0</v>
      </c>
      <c r="K122" s="174" t="s">
        <v>1067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0.44741999999999998</v>
      </c>
      <c r="R122" s="181">
        <f>Q122*H122</f>
        <v>0.44741999999999998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104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104</v>
      </c>
      <c r="BM122" s="183" t="s">
        <v>5185</v>
      </c>
    </row>
    <row r="123" s="2" customFormat="1" ht="16.5" customHeight="1">
      <c r="A123" s="37"/>
      <c r="B123" s="171"/>
      <c r="C123" s="172" t="s">
        <v>330</v>
      </c>
      <c r="D123" s="172" t="s">
        <v>238</v>
      </c>
      <c r="E123" s="173" t="s">
        <v>5186</v>
      </c>
      <c r="F123" s="174" t="s">
        <v>5187</v>
      </c>
      <c r="G123" s="175" t="s">
        <v>358</v>
      </c>
      <c r="H123" s="176">
        <v>1</v>
      </c>
      <c r="I123" s="177"/>
      <c r="J123" s="178">
        <f>ROUND(I123*H123,2)</f>
        <v>0</v>
      </c>
      <c r="K123" s="174" t="s">
        <v>1067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0.44741999999999998</v>
      </c>
      <c r="R123" s="181">
        <f>Q123*H123</f>
        <v>0.44741999999999998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104</v>
      </c>
      <c r="AT123" s="183" t="s">
        <v>238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104</v>
      </c>
      <c r="BM123" s="183" t="s">
        <v>5188</v>
      </c>
    </row>
    <row r="124" s="12" customFormat="1" ht="22.8" customHeight="1">
      <c r="A124" s="12"/>
      <c r="B124" s="158"/>
      <c r="C124" s="12"/>
      <c r="D124" s="159" t="s">
        <v>71</v>
      </c>
      <c r="E124" s="169" t="s">
        <v>1246</v>
      </c>
      <c r="F124" s="169" t="s">
        <v>1247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79</v>
      </c>
      <c r="AT124" s="167" t="s">
        <v>71</v>
      </c>
      <c r="AU124" s="167" t="s">
        <v>79</v>
      </c>
      <c r="AY124" s="159" t="s">
        <v>234</v>
      </c>
      <c r="BK124" s="168">
        <f>SUM(BK125:BK126)</f>
        <v>0</v>
      </c>
    </row>
    <row r="125" s="2" customFormat="1" ht="49.05" customHeight="1">
      <c r="A125" s="37"/>
      <c r="B125" s="171"/>
      <c r="C125" s="172" t="s">
        <v>335</v>
      </c>
      <c r="D125" s="172" t="s">
        <v>238</v>
      </c>
      <c r="E125" s="173" t="s">
        <v>5058</v>
      </c>
      <c r="F125" s="174" t="s">
        <v>5059</v>
      </c>
      <c r="G125" s="175" t="s">
        <v>298</v>
      </c>
      <c r="H125" s="176">
        <v>69.942999999999998</v>
      </c>
      <c r="I125" s="177"/>
      <c r="J125" s="178">
        <f>ROUND(I125*H125,2)</f>
        <v>0</v>
      </c>
      <c r="K125" s="174" t="s">
        <v>242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104</v>
      </c>
      <c r="AT125" s="183" t="s">
        <v>238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104</v>
      </c>
      <c r="BM125" s="183" t="s">
        <v>5189</v>
      </c>
    </row>
    <row r="126" s="2" customFormat="1">
      <c r="A126" s="37"/>
      <c r="B126" s="38"/>
      <c r="C126" s="37"/>
      <c r="D126" s="185" t="s">
        <v>244</v>
      </c>
      <c r="E126" s="37"/>
      <c r="F126" s="186" t="s">
        <v>5061</v>
      </c>
      <c r="G126" s="37"/>
      <c r="H126" s="37"/>
      <c r="I126" s="187"/>
      <c r="J126" s="37"/>
      <c r="K126" s="37"/>
      <c r="L126" s="38"/>
      <c r="M126" s="212"/>
      <c r="N126" s="213"/>
      <c r="O126" s="214"/>
      <c r="P126" s="214"/>
      <c r="Q126" s="214"/>
      <c r="R126" s="214"/>
      <c r="S126" s="214"/>
      <c r="T126" s="215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244</v>
      </c>
      <c r="AU126" s="18" t="s">
        <v>76</v>
      </c>
    </row>
    <row r="127" s="2" customFormat="1" ht="6.96" customHeight="1">
      <c r="A127" s="37"/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83:K12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31313712"/>
    <hyperlink ref="F90" r:id="rId2" display="https://podminky.urs.cz/item/CS_URS_2024_02/132312122"/>
    <hyperlink ref="F92" r:id="rId3" display="https://podminky.urs.cz/item/CS_URS_2024_02/151101102"/>
    <hyperlink ref="F94" r:id="rId4" display="https://podminky.urs.cz/item/CS_URS_2024_02/151101112"/>
    <hyperlink ref="F96" r:id="rId5" display="https://podminky.urs.cz/item/CS_URS_2024_02/162651132"/>
    <hyperlink ref="F98" r:id="rId6" display="https://podminky.urs.cz/item/CS_URS_2024_02/171201231"/>
    <hyperlink ref="F100" r:id="rId7" display="https://podminky.urs.cz/item/CS_URS_2024_02/171251201"/>
    <hyperlink ref="F102" r:id="rId8" display="https://podminky.urs.cz/item/CS_URS_2024_02/174211101"/>
    <hyperlink ref="F104" r:id="rId9" display="https://podminky.urs.cz/item/CS_URS_2024_02/175111101"/>
    <hyperlink ref="F108" r:id="rId10" display="https://podminky.urs.cz/item/CS_URS_2024_02/451541111"/>
    <hyperlink ref="F111" r:id="rId11" display="https://podminky.urs.cz/item/CS_URS_2024_02/721173403"/>
    <hyperlink ref="F113" r:id="rId12" display="https://podminky.urs.cz/item/CS_URS_2024_02/894812312"/>
    <hyperlink ref="F115" r:id="rId13" display="https://podminky.urs.cz/item/CS_URS_2024_02/894812313"/>
    <hyperlink ref="F117" r:id="rId14" display="https://podminky.urs.cz/item/CS_URS_2024_02/894812332"/>
    <hyperlink ref="F119" r:id="rId15" display="https://podminky.urs.cz/item/CS_URS_2024_02/894812339"/>
    <hyperlink ref="F121" r:id="rId16" display="https://podminky.urs.cz/item/CS_URS_2024_02/894812376"/>
    <hyperlink ref="F126" r:id="rId17" display="https://podminky.urs.cz/item/CS_URS_2024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5190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5122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2550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2550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ROUND((SUM(BE86:BE140)),  2)</f>
        <v>0</v>
      </c>
      <c r="G33" s="37"/>
      <c r="H33" s="37"/>
      <c r="I33" s="130">
        <v>0.20999999999999999</v>
      </c>
      <c r="J33" s="129">
        <f>ROUND(((SUM(BE86:BE140))*I33),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ROUND((SUM(BF86:BF140)),  2)</f>
        <v>0</v>
      </c>
      <c r="G34" s="37"/>
      <c r="H34" s="37"/>
      <c r="I34" s="130">
        <v>0.12</v>
      </c>
      <c r="J34" s="129">
        <f>ROUND(((SUM(BF86:BF140))*I34),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ROUND((SUM(BG86:BG140)),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ROUND((SUM(BH86:BH140)),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ROUND((SUM(BI86:BI140)),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56 - SO11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2998</v>
      </c>
      <c r="E60" s="142"/>
      <c r="F60" s="142"/>
      <c r="G60" s="142"/>
      <c r="H60" s="142"/>
      <c r="I60" s="142"/>
      <c r="J60" s="143">
        <f>J87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J88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159</v>
      </c>
      <c r="E62" s="146"/>
      <c r="F62" s="146"/>
      <c r="G62" s="146"/>
      <c r="H62" s="146"/>
      <c r="I62" s="146"/>
      <c r="J62" s="147">
        <f>J106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44"/>
      <c r="C63" s="10"/>
      <c r="D63" s="145" t="s">
        <v>4932</v>
      </c>
      <c r="E63" s="146"/>
      <c r="F63" s="146"/>
      <c r="G63" s="146"/>
      <c r="H63" s="146"/>
      <c r="I63" s="146"/>
      <c r="J63" s="147">
        <f>J109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44"/>
      <c r="C64" s="10"/>
      <c r="D64" s="145" t="s">
        <v>182</v>
      </c>
      <c r="E64" s="146"/>
      <c r="F64" s="146"/>
      <c r="G64" s="146"/>
      <c r="H64" s="146"/>
      <c r="I64" s="146"/>
      <c r="J64" s="147">
        <f>J134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40"/>
      <c r="C65" s="9"/>
      <c r="D65" s="141" t="s">
        <v>183</v>
      </c>
      <c r="E65" s="142"/>
      <c r="F65" s="142"/>
      <c r="G65" s="142"/>
      <c r="H65" s="142"/>
      <c r="I65" s="142"/>
      <c r="J65" s="143">
        <f>J137</f>
        <v>0</v>
      </c>
      <c r="K65" s="9"/>
      <c r="L65" s="14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44"/>
      <c r="C66" s="10"/>
      <c r="D66" s="145" t="s">
        <v>3000</v>
      </c>
      <c r="E66" s="146"/>
      <c r="F66" s="146"/>
      <c r="G66" s="146"/>
      <c r="H66" s="146"/>
      <c r="I66" s="146"/>
      <c r="J66" s="147">
        <f>J138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219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smlouva č. 2 - SO02, 3,4,5,6,7,8,9,11,13,14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135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61" t="str">
        <f>E9</f>
        <v>56 - SO11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7"/>
      <c r="E80" s="37"/>
      <c r="F80" s="26" t="str">
        <f>F12</f>
        <v>RUDÍKOV, P.Č. 2250/4, 2261, ST. 63, 2208/9</v>
      </c>
      <c r="G80" s="37"/>
      <c r="H80" s="37"/>
      <c r="I80" s="31" t="s">
        <v>23</v>
      </c>
      <c r="J80" s="63" t="str">
        <f>IF(J12="","",J12)</f>
        <v>10. 1. 2024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7"/>
      <c r="E82" s="37"/>
      <c r="F82" s="26" t="str">
        <f>E15</f>
        <v xml:space="preserve"> </v>
      </c>
      <c r="G82" s="37"/>
      <c r="H82" s="37"/>
      <c r="I82" s="31" t="s">
        <v>31</v>
      </c>
      <c r="J82" s="35" t="str">
        <f>E21</f>
        <v>Ondřej Zikán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29</v>
      </c>
      <c r="D83" s="37"/>
      <c r="E83" s="37"/>
      <c r="F83" s="26" t="str">
        <f>IF(E18="","",E18)</f>
        <v>Vyplň údaj</v>
      </c>
      <c r="G83" s="37"/>
      <c r="H83" s="37"/>
      <c r="I83" s="31" t="s">
        <v>34</v>
      </c>
      <c r="J83" s="35" t="str">
        <f>E24</f>
        <v>Ondřej Zikán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48"/>
      <c r="B85" s="149"/>
      <c r="C85" s="150" t="s">
        <v>220</v>
      </c>
      <c r="D85" s="151" t="s">
        <v>57</v>
      </c>
      <c r="E85" s="151" t="s">
        <v>53</v>
      </c>
      <c r="F85" s="151" t="s">
        <v>54</v>
      </c>
      <c r="G85" s="151" t="s">
        <v>221</v>
      </c>
      <c r="H85" s="151" t="s">
        <v>222</v>
      </c>
      <c r="I85" s="151" t="s">
        <v>223</v>
      </c>
      <c r="J85" s="151" t="s">
        <v>139</v>
      </c>
      <c r="K85" s="152" t="s">
        <v>224</v>
      </c>
      <c r="L85" s="153"/>
      <c r="M85" s="79" t="s">
        <v>3</v>
      </c>
      <c r="N85" s="80" t="s">
        <v>42</v>
      </c>
      <c r="O85" s="80" t="s">
        <v>225</v>
      </c>
      <c r="P85" s="80" t="s">
        <v>226</v>
      </c>
      <c r="Q85" s="80" t="s">
        <v>227</v>
      </c>
      <c r="R85" s="80" t="s">
        <v>228</v>
      </c>
      <c r="S85" s="80" t="s">
        <v>229</v>
      </c>
      <c r="T85" s="81" t="s">
        <v>230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="2" customFormat="1" ht="22.8" customHeight="1">
      <c r="A86" s="37"/>
      <c r="B86" s="38"/>
      <c r="C86" s="86" t="s">
        <v>231</v>
      </c>
      <c r="D86" s="37"/>
      <c r="E86" s="37"/>
      <c r="F86" s="37"/>
      <c r="G86" s="37"/>
      <c r="H86" s="37"/>
      <c r="I86" s="37"/>
      <c r="J86" s="154">
        <f>BK86</f>
        <v>0</v>
      </c>
      <c r="K86" s="37"/>
      <c r="L86" s="38"/>
      <c r="M86" s="82"/>
      <c r="N86" s="67"/>
      <c r="O86" s="83"/>
      <c r="P86" s="155">
        <f>P87+P137</f>
        <v>0</v>
      </c>
      <c r="Q86" s="83"/>
      <c r="R86" s="155">
        <f>R87+R137</f>
        <v>89.199545200000017</v>
      </c>
      <c r="S86" s="83"/>
      <c r="T86" s="156">
        <f>T87+T137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8" t="s">
        <v>71</v>
      </c>
      <c r="AU86" s="18" t="s">
        <v>140</v>
      </c>
      <c r="BK86" s="157">
        <f>BK87+BK137</f>
        <v>0</v>
      </c>
    </row>
    <row r="87" s="12" customFormat="1" ht="25.92" customHeight="1">
      <c r="A87" s="12"/>
      <c r="B87" s="158"/>
      <c r="C87" s="12"/>
      <c r="D87" s="159" t="s">
        <v>71</v>
      </c>
      <c r="E87" s="160" t="s">
        <v>232</v>
      </c>
      <c r="F87" s="160" t="s">
        <v>232</v>
      </c>
      <c r="G87" s="12"/>
      <c r="H87" s="12"/>
      <c r="I87" s="161"/>
      <c r="J87" s="162">
        <f>BK87</f>
        <v>0</v>
      </c>
      <c r="K87" s="12"/>
      <c r="L87" s="158"/>
      <c r="M87" s="163"/>
      <c r="N87" s="164"/>
      <c r="O87" s="164"/>
      <c r="P87" s="165">
        <f>P88+P106+P109+P134</f>
        <v>0</v>
      </c>
      <c r="Q87" s="164"/>
      <c r="R87" s="165">
        <f>R88+R106+R109+R134</f>
        <v>89.19146520000001</v>
      </c>
      <c r="S87" s="164"/>
      <c r="T87" s="166">
        <f>T88+T106+T109+T134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9" t="s">
        <v>79</v>
      </c>
      <c r="AT87" s="167" t="s">
        <v>71</v>
      </c>
      <c r="AU87" s="167" t="s">
        <v>72</v>
      </c>
      <c r="AY87" s="159" t="s">
        <v>234</v>
      </c>
      <c r="BK87" s="168">
        <f>BK88+BK106+BK109+BK134</f>
        <v>0</v>
      </c>
    </row>
    <row r="88" s="12" customFormat="1" ht="22.8" customHeight="1">
      <c r="A88" s="12"/>
      <c r="B88" s="158"/>
      <c r="C88" s="12"/>
      <c r="D88" s="159" t="s">
        <v>71</v>
      </c>
      <c r="E88" s="169" t="s">
        <v>79</v>
      </c>
      <c r="F88" s="169" t="s">
        <v>235</v>
      </c>
      <c r="G88" s="12"/>
      <c r="H88" s="12"/>
      <c r="I88" s="161"/>
      <c r="J88" s="170">
        <f>BK88</f>
        <v>0</v>
      </c>
      <c r="K88" s="12"/>
      <c r="L88" s="158"/>
      <c r="M88" s="163"/>
      <c r="N88" s="164"/>
      <c r="O88" s="164"/>
      <c r="P88" s="165">
        <f>SUM(P89:P105)</f>
        <v>0</v>
      </c>
      <c r="Q88" s="164"/>
      <c r="R88" s="165">
        <f>SUM(R89:R105)</f>
        <v>89.095824000000007</v>
      </c>
      <c r="S88" s="164"/>
      <c r="T88" s="166">
        <f>SUM(T89:T105)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9" t="s">
        <v>79</v>
      </c>
      <c r="AT88" s="167" t="s">
        <v>71</v>
      </c>
      <c r="AU88" s="167" t="s">
        <v>79</v>
      </c>
      <c r="AY88" s="159" t="s">
        <v>234</v>
      </c>
      <c r="BK88" s="168">
        <f>SUM(BK89:BK105)</f>
        <v>0</v>
      </c>
    </row>
    <row r="89" s="2" customFormat="1" ht="44.25" customHeight="1">
      <c r="A89" s="37"/>
      <c r="B89" s="171"/>
      <c r="C89" s="172" t="s">
        <v>79</v>
      </c>
      <c r="D89" s="172" t="s">
        <v>238</v>
      </c>
      <c r="E89" s="173" t="s">
        <v>3004</v>
      </c>
      <c r="F89" s="174" t="s">
        <v>3005</v>
      </c>
      <c r="G89" s="175" t="s">
        <v>248</v>
      </c>
      <c r="H89" s="176">
        <v>49.439999999999998</v>
      </c>
      <c r="I89" s="177"/>
      <c r="J89" s="178">
        <f>ROUND(I89*H89,2)</f>
        <v>0</v>
      </c>
      <c r="K89" s="174" t="s">
        <v>242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104</v>
      </c>
      <c r="AT89" s="183" t="s">
        <v>238</v>
      </c>
      <c r="AU89" s="183" t="s">
        <v>76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104</v>
      </c>
      <c r="BM89" s="183" t="s">
        <v>5191</v>
      </c>
    </row>
    <row r="90" s="2" customFormat="1">
      <c r="A90" s="37"/>
      <c r="B90" s="38"/>
      <c r="C90" s="37"/>
      <c r="D90" s="185" t="s">
        <v>244</v>
      </c>
      <c r="E90" s="37"/>
      <c r="F90" s="186" t="s">
        <v>3007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244</v>
      </c>
      <c r="AU90" s="18" t="s">
        <v>76</v>
      </c>
    </row>
    <row r="91" s="2" customFormat="1" ht="37.8" customHeight="1">
      <c r="A91" s="37"/>
      <c r="B91" s="171"/>
      <c r="C91" s="172" t="s">
        <v>76</v>
      </c>
      <c r="D91" s="172" t="s">
        <v>238</v>
      </c>
      <c r="E91" s="173" t="s">
        <v>3008</v>
      </c>
      <c r="F91" s="174" t="s">
        <v>3009</v>
      </c>
      <c r="G91" s="175" t="s">
        <v>241</v>
      </c>
      <c r="H91" s="176">
        <v>123.59999999999999</v>
      </c>
      <c r="I91" s="177"/>
      <c r="J91" s="178">
        <f>ROUND(I91*H91,2)</f>
        <v>0</v>
      </c>
      <c r="K91" s="174" t="s">
        <v>242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0.00084000000000000003</v>
      </c>
      <c r="R91" s="181">
        <f>Q91*H91</f>
        <v>0.103824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104</v>
      </c>
      <c r="AT91" s="183" t="s">
        <v>238</v>
      </c>
      <c r="AU91" s="183" t="s">
        <v>76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104</v>
      </c>
      <c r="BM91" s="183" t="s">
        <v>5192</v>
      </c>
    </row>
    <row r="92" s="2" customFormat="1">
      <c r="A92" s="37"/>
      <c r="B92" s="38"/>
      <c r="C92" s="37"/>
      <c r="D92" s="185" t="s">
        <v>244</v>
      </c>
      <c r="E92" s="37"/>
      <c r="F92" s="186" t="s">
        <v>3011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244</v>
      </c>
      <c r="AU92" s="18" t="s">
        <v>76</v>
      </c>
    </row>
    <row r="93" s="2" customFormat="1" ht="44.25" customHeight="1">
      <c r="A93" s="37"/>
      <c r="B93" s="171"/>
      <c r="C93" s="172" t="s">
        <v>101</v>
      </c>
      <c r="D93" s="172" t="s">
        <v>238</v>
      </c>
      <c r="E93" s="173" t="s">
        <v>3012</v>
      </c>
      <c r="F93" s="174" t="s">
        <v>3013</v>
      </c>
      <c r="G93" s="175" t="s">
        <v>241</v>
      </c>
      <c r="H93" s="176">
        <v>123.59999999999999</v>
      </c>
      <c r="I93" s="177"/>
      <c r="J93" s="178">
        <f>ROUND(I93*H93,2)</f>
        <v>0</v>
      </c>
      <c r="K93" s="174" t="s">
        <v>242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104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104</v>
      </c>
      <c r="BM93" s="183" t="s">
        <v>5193</v>
      </c>
    </row>
    <row r="94" s="2" customFormat="1">
      <c r="A94" s="37"/>
      <c r="B94" s="38"/>
      <c r="C94" s="37"/>
      <c r="D94" s="185" t="s">
        <v>244</v>
      </c>
      <c r="E94" s="37"/>
      <c r="F94" s="186" t="s">
        <v>3015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244</v>
      </c>
      <c r="AU94" s="18" t="s">
        <v>76</v>
      </c>
    </row>
    <row r="95" s="2" customFormat="1" ht="62.7" customHeight="1">
      <c r="A95" s="37"/>
      <c r="B95" s="171"/>
      <c r="C95" s="172" t="s">
        <v>104</v>
      </c>
      <c r="D95" s="172" t="s">
        <v>238</v>
      </c>
      <c r="E95" s="173" t="s">
        <v>3016</v>
      </c>
      <c r="F95" s="174" t="s">
        <v>3017</v>
      </c>
      <c r="G95" s="175" t="s">
        <v>248</v>
      </c>
      <c r="H95" s="176">
        <v>49.439999999999998</v>
      </c>
      <c r="I95" s="177"/>
      <c r="J95" s="178">
        <f>ROUND(I95*H95,2)</f>
        <v>0</v>
      </c>
      <c r="K95" s="174" t="s">
        <v>242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104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104</v>
      </c>
      <c r="BM95" s="183" t="s">
        <v>5194</v>
      </c>
    </row>
    <row r="96" s="2" customFormat="1">
      <c r="A96" s="37"/>
      <c r="B96" s="38"/>
      <c r="C96" s="37"/>
      <c r="D96" s="185" t="s">
        <v>244</v>
      </c>
      <c r="E96" s="37"/>
      <c r="F96" s="186" t="s">
        <v>3019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244</v>
      </c>
      <c r="AU96" s="18" t="s">
        <v>76</v>
      </c>
    </row>
    <row r="97" s="2" customFormat="1" ht="44.25" customHeight="1">
      <c r="A97" s="37"/>
      <c r="B97" s="171"/>
      <c r="C97" s="172" t="s">
        <v>262</v>
      </c>
      <c r="D97" s="172" t="s">
        <v>238</v>
      </c>
      <c r="E97" s="173" t="s">
        <v>3020</v>
      </c>
      <c r="F97" s="174" t="s">
        <v>297</v>
      </c>
      <c r="G97" s="175" t="s">
        <v>298</v>
      </c>
      <c r="H97" s="176">
        <v>88.992000000000004</v>
      </c>
      <c r="I97" s="177"/>
      <c r="J97" s="178">
        <f>ROUND(I97*H97,2)</f>
        <v>0</v>
      </c>
      <c r="K97" s="174" t="s">
        <v>242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104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104</v>
      </c>
      <c r="BM97" s="183" t="s">
        <v>5195</v>
      </c>
    </row>
    <row r="98" s="2" customFormat="1">
      <c r="A98" s="37"/>
      <c r="B98" s="38"/>
      <c r="C98" s="37"/>
      <c r="D98" s="185" t="s">
        <v>244</v>
      </c>
      <c r="E98" s="37"/>
      <c r="F98" s="186" t="s">
        <v>3022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244</v>
      </c>
      <c r="AU98" s="18" t="s">
        <v>76</v>
      </c>
    </row>
    <row r="99" s="2" customFormat="1" ht="37.8" customHeight="1">
      <c r="A99" s="37"/>
      <c r="B99" s="171"/>
      <c r="C99" s="172" t="s">
        <v>128</v>
      </c>
      <c r="D99" s="172" t="s">
        <v>238</v>
      </c>
      <c r="E99" s="173" t="s">
        <v>3023</v>
      </c>
      <c r="F99" s="174" t="s">
        <v>3024</v>
      </c>
      <c r="G99" s="175" t="s">
        <v>248</v>
      </c>
      <c r="H99" s="176">
        <v>49.439999999999998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104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104</v>
      </c>
      <c r="BM99" s="183" t="s">
        <v>5196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3026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44.25" customHeight="1">
      <c r="A101" s="37"/>
      <c r="B101" s="171"/>
      <c r="C101" s="172" t="s">
        <v>271</v>
      </c>
      <c r="D101" s="172" t="s">
        <v>238</v>
      </c>
      <c r="E101" s="173" t="s">
        <v>3027</v>
      </c>
      <c r="F101" s="174" t="s">
        <v>3028</v>
      </c>
      <c r="G101" s="175" t="s">
        <v>248</v>
      </c>
      <c r="H101" s="176">
        <v>29.664000000000001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5197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3030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66.75" customHeight="1">
      <c r="A103" s="37"/>
      <c r="B103" s="171"/>
      <c r="C103" s="172" t="s">
        <v>278</v>
      </c>
      <c r="D103" s="172" t="s">
        <v>238</v>
      </c>
      <c r="E103" s="173" t="s">
        <v>436</v>
      </c>
      <c r="F103" s="174" t="s">
        <v>437</v>
      </c>
      <c r="G103" s="175" t="s">
        <v>248</v>
      </c>
      <c r="H103" s="176">
        <v>16.48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5198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439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76</v>
      </c>
    </row>
    <row r="105" s="2" customFormat="1" ht="16.5" customHeight="1">
      <c r="A105" s="37"/>
      <c r="B105" s="171"/>
      <c r="C105" s="192" t="s">
        <v>131</v>
      </c>
      <c r="D105" s="192" t="s">
        <v>310</v>
      </c>
      <c r="E105" s="193" t="s">
        <v>3032</v>
      </c>
      <c r="F105" s="194" t="s">
        <v>3033</v>
      </c>
      <c r="G105" s="195" t="s">
        <v>298</v>
      </c>
      <c r="H105" s="196">
        <v>88.992000000000004</v>
      </c>
      <c r="I105" s="197"/>
      <c r="J105" s="198">
        <f>ROUND(I105*H105,2)</f>
        <v>0</v>
      </c>
      <c r="K105" s="194" t="s">
        <v>1067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1</v>
      </c>
      <c r="R105" s="181">
        <f>Q105*H105</f>
        <v>88.992000000000004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278</v>
      </c>
      <c r="AT105" s="183" t="s">
        <v>310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5199</v>
      </c>
    </row>
    <row r="106" s="12" customFormat="1" ht="22.8" customHeight="1">
      <c r="A106" s="12"/>
      <c r="B106" s="158"/>
      <c r="C106" s="12"/>
      <c r="D106" s="159" t="s">
        <v>71</v>
      </c>
      <c r="E106" s="169" t="s">
        <v>104</v>
      </c>
      <c r="F106" s="169" t="s">
        <v>646</v>
      </c>
      <c r="G106" s="12"/>
      <c r="H106" s="12"/>
      <c r="I106" s="161"/>
      <c r="J106" s="170">
        <f>BK106</f>
        <v>0</v>
      </c>
      <c r="K106" s="12"/>
      <c r="L106" s="158"/>
      <c r="M106" s="163"/>
      <c r="N106" s="164"/>
      <c r="O106" s="164"/>
      <c r="P106" s="165">
        <f>SUM(P107:P108)</f>
        <v>0</v>
      </c>
      <c r="Q106" s="164"/>
      <c r="R106" s="165">
        <f>SUM(R107:R108)</f>
        <v>0</v>
      </c>
      <c r="S106" s="164"/>
      <c r="T106" s="166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59" t="s">
        <v>79</v>
      </c>
      <c r="AT106" s="167" t="s">
        <v>71</v>
      </c>
      <c r="AU106" s="167" t="s">
        <v>79</v>
      </c>
      <c r="AY106" s="159" t="s">
        <v>234</v>
      </c>
      <c r="BK106" s="168">
        <f>SUM(BK107:BK108)</f>
        <v>0</v>
      </c>
    </row>
    <row r="107" s="2" customFormat="1" ht="24.15" customHeight="1">
      <c r="A107" s="37"/>
      <c r="B107" s="171"/>
      <c r="C107" s="172" t="s">
        <v>284</v>
      </c>
      <c r="D107" s="172" t="s">
        <v>238</v>
      </c>
      <c r="E107" s="173" t="s">
        <v>3035</v>
      </c>
      <c r="F107" s="174" t="s">
        <v>3036</v>
      </c>
      <c r="G107" s="175" t="s">
        <v>248</v>
      </c>
      <c r="H107" s="176">
        <v>3.2959999999999998</v>
      </c>
      <c r="I107" s="177"/>
      <c r="J107" s="178">
        <f>ROUND(I107*H107,2)</f>
        <v>0</v>
      </c>
      <c r="K107" s="174" t="s">
        <v>242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104</v>
      </c>
      <c r="AT107" s="183" t="s">
        <v>238</v>
      </c>
      <c r="AU107" s="183" t="s">
        <v>76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104</v>
      </c>
      <c r="BM107" s="183" t="s">
        <v>5200</v>
      </c>
    </row>
    <row r="108" s="2" customFormat="1">
      <c r="A108" s="37"/>
      <c r="B108" s="38"/>
      <c r="C108" s="37"/>
      <c r="D108" s="185" t="s">
        <v>244</v>
      </c>
      <c r="E108" s="37"/>
      <c r="F108" s="186" t="s">
        <v>3038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244</v>
      </c>
      <c r="AU108" s="18" t="s">
        <v>76</v>
      </c>
    </row>
    <row r="109" s="12" customFormat="1" ht="22.8" customHeight="1">
      <c r="A109" s="12"/>
      <c r="B109" s="158"/>
      <c r="C109" s="12"/>
      <c r="D109" s="159" t="s">
        <v>71</v>
      </c>
      <c r="E109" s="169" t="s">
        <v>278</v>
      </c>
      <c r="F109" s="169" t="s">
        <v>4958</v>
      </c>
      <c r="G109" s="12"/>
      <c r="H109" s="12"/>
      <c r="I109" s="161"/>
      <c r="J109" s="170">
        <f>BK109</f>
        <v>0</v>
      </c>
      <c r="K109" s="12"/>
      <c r="L109" s="158"/>
      <c r="M109" s="163"/>
      <c r="N109" s="164"/>
      <c r="O109" s="164"/>
      <c r="P109" s="165">
        <f>SUM(P110:P133)</f>
        <v>0</v>
      </c>
      <c r="Q109" s="164"/>
      <c r="R109" s="165">
        <f>SUM(R110:R133)</f>
        <v>0.09564120000000001</v>
      </c>
      <c r="S109" s="164"/>
      <c r="T109" s="166">
        <f>SUM(T110:T133)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9" t="s">
        <v>79</v>
      </c>
      <c r="AT109" s="167" t="s">
        <v>71</v>
      </c>
      <c r="AU109" s="167" t="s">
        <v>79</v>
      </c>
      <c r="AY109" s="159" t="s">
        <v>234</v>
      </c>
      <c r="BK109" s="168">
        <f>SUM(BK110:BK133)</f>
        <v>0</v>
      </c>
    </row>
    <row r="110" s="2" customFormat="1" ht="21.75" customHeight="1">
      <c r="A110" s="37"/>
      <c r="B110" s="171"/>
      <c r="C110" s="172" t="s">
        <v>236</v>
      </c>
      <c r="D110" s="172" t="s">
        <v>238</v>
      </c>
      <c r="E110" s="173" t="s">
        <v>5074</v>
      </c>
      <c r="F110" s="174" t="s">
        <v>5075</v>
      </c>
      <c r="G110" s="175" t="s">
        <v>358</v>
      </c>
      <c r="H110" s="176">
        <v>1</v>
      </c>
      <c r="I110" s="177"/>
      <c r="J110" s="178">
        <f>ROUND(I110*H110,2)</f>
        <v>0</v>
      </c>
      <c r="K110" s="174" t="s">
        <v>1067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104</v>
      </c>
      <c r="AT110" s="183" t="s">
        <v>238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104</v>
      </c>
      <c r="BM110" s="183" t="s">
        <v>5201</v>
      </c>
    </row>
    <row r="111" s="2" customFormat="1" ht="37.8" customHeight="1">
      <c r="A111" s="37"/>
      <c r="B111" s="171"/>
      <c r="C111" s="172" t="s">
        <v>9</v>
      </c>
      <c r="D111" s="172" t="s">
        <v>238</v>
      </c>
      <c r="E111" s="173" t="s">
        <v>5202</v>
      </c>
      <c r="F111" s="174" t="s">
        <v>5203</v>
      </c>
      <c r="G111" s="175" t="s">
        <v>416</v>
      </c>
      <c r="H111" s="176">
        <v>19.890000000000001</v>
      </c>
      <c r="I111" s="177"/>
      <c r="J111" s="178">
        <f>ROUND(I111*H111,2)</f>
        <v>0</v>
      </c>
      <c r="K111" s="174" t="s">
        <v>242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104</v>
      </c>
      <c r="AT111" s="183" t="s">
        <v>238</v>
      </c>
      <c r="AU111" s="183" t="s">
        <v>76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104</v>
      </c>
      <c r="BM111" s="183" t="s">
        <v>5204</v>
      </c>
    </row>
    <row r="112" s="2" customFormat="1">
      <c r="A112" s="37"/>
      <c r="B112" s="38"/>
      <c r="C112" s="37"/>
      <c r="D112" s="185" t="s">
        <v>244</v>
      </c>
      <c r="E112" s="37"/>
      <c r="F112" s="186" t="s">
        <v>5205</v>
      </c>
      <c r="G112" s="37"/>
      <c r="H112" s="37"/>
      <c r="I112" s="187"/>
      <c r="J112" s="37"/>
      <c r="K112" s="37"/>
      <c r="L112" s="38"/>
      <c r="M112" s="188"/>
      <c r="N112" s="189"/>
      <c r="O112" s="71"/>
      <c r="P112" s="71"/>
      <c r="Q112" s="71"/>
      <c r="R112" s="71"/>
      <c r="S112" s="71"/>
      <c r="T112" s="72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8" t="s">
        <v>244</v>
      </c>
      <c r="AU112" s="18" t="s">
        <v>76</v>
      </c>
    </row>
    <row r="113" s="2" customFormat="1" ht="24.15" customHeight="1">
      <c r="A113" s="37"/>
      <c r="B113" s="171"/>
      <c r="C113" s="192" t="s">
        <v>276</v>
      </c>
      <c r="D113" s="192" t="s">
        <v>310</v>
      </c>
      <c r="E113" s="193" t="s">
        <v>5206</v>
      </c>
      <c r="F113" s="194" t="s">
        <v>5207</v>
      </c>
      <c r="G113" s="195" t="s">
        <v>416</v>
      </c>
      <c r="H113" s="196">
        <v>19.890000000000001</v>
      </c>
      <c r="I113" s="197"/>
      <c r="J113" s="198">
        <f>ROUND(I113*H113,2)</f>
        <v>0</v>
      </c>
      <c r="K113" s="194" t="s">
        <v>242</v>
      </c>
      <c r="L113" s="199"/>
      <c r="M113" s="200" t="s">
        <v>3</v>
      </c>
      <c r="N113" s="201" t="s">
        <v>43</v>
      </c>
      <c r="O113" s="71"/>
      <c r="P113" s="181">
        <f>O113*H113</f>
        <v>0</v>
      </c>
      <c r="Q113" s="181">
        <v>0.00027</v>
      </c>
      <c r="R113" s="181">
        <f>Q113*H113</f>
        <v>0.0053703000000000006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278</v>
      </c>
      <c r="AT113" s="183" t="s">
        <v>310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104</v>
      </c>
      <c r="BM113" s="183" t="s">
        <v>5208</v>
      </c>
    </row>
    <row r="114" s="2" customFormat="1" ht="37.8" customHeight="1">
      <c r="A114" s="37"/>
      <c r="B114" s="171"/>
      <c r="C114" s="172" t="s">
        <v>304</v>
      </c>
      <c r="D114" s="172" t="s">
        <v>238</v>
      </c>
      <c r="E114" s="173" t="s">
        <v>5209</v>
      </c>
      <c r="F114" s="174" t="s">
        <v>5210</v>
      </c>
      <c r="G114" s="175" t="s">
        <v>416</v>
      </c>
      <c r="H114" s="176">
        <v>33.670000000000002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5211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5212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76</v>
      </c>
    </row>
    <row r="116" s="2" customFormat="1" ht="24.15" customHeight="1">
      <c r="A116" s="37"/>
      <c r="B116" s="171"/>
      <c r="C116" s="192" t="s">
        <v>286</v>
      </c>
      <c r="D116" s="192" t="s">
        <v>310</v>
      </c>
      <c r="E116" s="193" t="s">
        <v>5213</v>
      </c>
      <c r="F116" s="194" t="s">
        <v>5214</v>
      </c>
      <c r="G116" s="195" t="s">
        <v>416</v>
      </c>
      <c r="H116" s="196">
        <v>33.670000000000002</v>
      </c>
      <c r="I116" s="197"/>
      <c r="J116" s="198">
        <f>ROUND(I116*H116,2)</f>
        <v>0</v>
      </c>
      <c r="K116" s="194" t="s">
        <v>242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0.00067000000000000002</v>
      </c>
      <c r="R116" s="181">
        <f>Q116*H116</f>
        <v>0.022558900000000003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278</v>
      </c>
      <c r="AT116" s="183" t="s">
        <v>310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104</v>
      </c>
      <c r="BM116" s="183" t="s">
        <v>5215</v>
      </c>
    </row>
    <row r="117" s="2" customFormat="1" ht="37.8" customHeight="1">
      <c r="A117" s="37"/>
      <c r="B117" s="171"/>
      <c r="C117" s="172" t="s">
        <v>314</v>
      </c>
      <c r="D117" s="172" t="s">
        <v>238</v>
      </c>
      <c r="E117" s="173" t="s">
        <v>5216</v>
      </c>
      <c r="F117" s="174" t="s">
        <v>5217</v>
      </c>
      <c r="G117" s="175" t="s">
        <v>358</v>
      </c>
      <c r="H117" s="176">
        <v>1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104</v>
      </c>
      <c r="AT117" s="183" t="s">
        <v>238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104</v>
      </c>
      <c r="BM117" s="183" t="s">
        <v>5218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5219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76</v>
      </c>
    </row>
    <row r="119" s="2" customFormat="1" ht="16.5" customHeight="1">
      <c r="A119" s="37"/>
      <c r="B119" s="171"/>
      <c r="C119" s="192" t="s">
        <v>320</v>
      </c>
      <c r="D119" s="192" t="s">
        <v>310</v>
      </c>
      <c r="E119" s="193" t="s">
        <v>5220</v>
      </c>
      <c r="F119" s="194" t="s">
        <v>5221</v>
      </c>
      <c r="G119" s="195" t="s">
        <v>358</v>
      </c>
      <c r="H119" s="196">
        <v>1</v>
      </c>
      <c r="I119" s="197"/>
      <c r="J119" s="198">
        <f>ROUND(I119*H119,2)</f>
        <v>0</v>
      </c>
      <c r="K119" s="194" t="s">
        <v>242</v>
      </c>
      <c r="L119" s="199"/>
      <c r="M119" s="200" t="s">
        <v>3</v>
      </c>
      <c r="N119" s="201" t="s">
        <v>43</v>
      </c>
      <c r="O119" s="71"/>
      <c r="P119" s="181">
        <f>O119*H119</f>
        <v>0</v>
      </c>
      <c r="Q119" s="181">
        <v>8.0000000000000007E-05</v>
      </c>
      <c r="R119" s="181">
        <f>Q119*H119</f>
        <v>8.0000000000000007E-05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278</v>
      </c>
      <c r="AT119" s="183" t="s">
        <v>310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104</v>
      </c>
      <c r="BM119" s="183" t="s">
        <v>5222</v>
      </c>
    </row>
    <row r="120" s="2" customFormat="1" ht="37.8" customHeight="1">
      <c r="A120" s="37"/>
      <c r="B120" s="171"/>
      <c r="C120" s="172" t="s">
        <v>325</v>
      </c>
      <c r="D120" s="172" t="s">
        <v>238</v>
      </c>
      <c r="E120" s="173" t="s">
        <v>5223</v>
      </c>
      <c r="F120" s="174" t="s">
        <v>5224</v>
      </c>
      <c r="G120" s="175" t="s">
        <v>358</v>
      </c>
      <c r="H120" s="176">
        <v>2</v>
      </c>
      <c r="I120" s="177"/>
      <c r="J120" s="178">
        <f>ROUND(I120*H120,2)</f>
        <v>0</v>
      </c>
      <c r="K120" s="174" t="s">
        <v>242</v>
      </c>
      <c r="L120" s="38"/>
      <c r="M120" s="179" t="s">
        <v>3</v>
      </c>
      <c r="N120" s="180" t="s">
        <v>43</v>
      </c>
      <c r="O120" s="71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104</v>
      </c>
      <c r="AT120" s="183" t="s">
        <v>238</v>
      </c>
      <c r="AU120" s="183" t="s">
        <v>76</v>
      </c>
      <c r="AY120" s="18" t="s">
        <v>234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104</v>
      </c>
      <c r="BM120" s="183" t="s">
        <v>5225</v>
      </c>
    </row>
    <row r="121" s="2" customFormat="1">
      <c r="A121" s="37"/>
      <c r="B121" s="38"/>
      <c r="C121" s="37"/>
      <c r="D121" s="185" t="s">
        <v>244</v>
      </c>
      <c r="E121" s="37"/>
      <c r="F121" s="186" t="s">
        <v>5226</v>
      </c>
      <c r="G121" s="37"/>
      <c r="H121" s="37"/>
      <c r="I121" s="187"/>
      <c r="J121" s="37"/>
      <c r="K121" s="37"/>
      <c r="L121" s="38"/>
      <c r="M121" s="188"/>
      <c r="N121" s="189"/>
      <c r="O121" s="71"/>
      <c r="P121" s="71"/>
      <c r="Q121" s="71"/>
      <c r="R121" s="71"/>
      <c r="S121" s="71"/>
      <c r="T121" s="72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244</v>
      </c>
      <c r="AU121" s="18" t="s">
        <v>76</v>
      </c>
    </row>
    <row r="122" s="2" customFormat="1" ht="16.5" customHeight="1">
      <c r="A122" s="37"/>
      <c r="B122" s="171"/>
      <c r="C122" s="192" t="s">
        <v>330</v>
      </c>
      <c r="D122" s="192" t="s">
        <v>310</v>
      </c>
      <c r="E122" s="193" t="s">
        <v>5227</v>
      </c>
      <c r="F122" s="194" t="s">
        <v>5228</v>
      </c>
      <c r="G122" s="195" t="s">
        <v>358</v>
      </c>
      <c r="H122" s="196">
        <v>1</v>
      </c>
      <c r="I122" s="197"/>
      <c r="J122" s="198">
        <f>ROUND(I122*H122,2)</f>
        <v>0</v>
      </c>
      <c r="K122" s="194" t="s">
        <v>242</v>
      </c>
      <c r="L122" s="199"/>
      <c r="M122" s="200" t="s">
        <v>3</v>
      </c>
      <c r="N122" s="201" t="s">
        <v>43</v>
      </c>
      <c r="O122" s="71"/>
      <c r="P122" s="181">
        <f>O122*H122</f>
        <v>0</v>
      </c>
      <c r="Q122" s="181">
        <v>0.00020000000000000001</v>
      </c>
      <c r="R122" s="181">
        <f>Q122*H122</f>
        <v>0.00020000000000000001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278</v>
      </c>
      <c r="AT122" s="183" t="s">
        <v>310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104</v>
      </c>
      <c r="BM122" s="183" t="s">
        <v>5229</v>
      </c>
    </row>
    <row r="123" s="2" customFormat="1" ht="16.5" customHeight="1">
      <c r="A123" s="37"/>
      <c r="B123" s="171"/>
      <c r="C123" s="192" t="s">
        <v>335</v>
      </c>
      <c r="D123" s="192" t="s">
        <v>310</v>
      </c>
      <c r="E123" s="193" t="s">
        <v>5230</v>
      </c>
      <c r="F123" s="194" t="s">
        <v>5231</v>
      </c>
      <c r="G123" s="195" t="s">
        <v>358</v>
      </c>
      <c r="H123" s="196">
        <v>1</v>
      </c>
      <c r="I123" s="197"/>
      <c r="J123" s="198">
        <f>ROUND(I123*H123,2)</f>
        <v>0</v>
      </c>
      <c r="K123" s="194" t="s">
        <v>242</v>
      </c>
      <c r="L123" s="199"/>
      <c r="M123" s="200" t="s">
        <v>3</v>
      </c>
      <c r="N123" s="201" t="s">
        <v>43</v>
      </c>
      <c r="O123" s="71"/>
      <c r="P123" s="181">
        <f>O123*H123</f>
        <v>0</v>
      </c>
      <c r="Q123" s="181">
        <v>0.00016000000000000001</v>
      </c>
      <c r="R123" s="181">
        <f>Q123*H123</f>
        <v>0.00016000000000000001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278</v>
      </c>
      <c r="AT123" s="183" t="s">
        <v>310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104</v>
      </c>
      <c r="BM123" s="183" t="s">
        <v>5232</v>
      </c>
    </row>
    <row r="124" s="2" customFormat="1" ht="44.25" customHeight="1">
      <c r="A124" s="37"/>
      <c r="B124" s="171"/>
      <c r="C124" s="172" t="s">
        <v>8</v>
      </c>
      <c r="D124" s="172" t="s">
        <v>238</v>
      </c>
      <c r="E124" s="173" t="s">
        <v>5233</v>
      </c>
      <c r="F124" s="174" t="s">
        <v>5234</v>
      </c>
      <c r="G124" s="175" t="s">
        <v>358</v>
      </c>
      <c r="H124" s="176">
        <v>1</v>
      </c>
      <c r="I124" s="177"/>
      <c r="J124" s="178">
        <f>ROUND(I124*H124,2)</f>
        <v>0</v>
      </c>
      <c r="K124" s="174" t="s">
        <v>242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104</v>
      </c>
      <c r="AT124" s="183" t="s">
        <v>238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104</v>
      </c>
      <c r="BM124" s="183" t="s">
        <v>5235</v>
      </c>
    </row>
    <row r="125" s="2" customFormat="1">
      <c r="A125" s="37"/>
      <c r="B125" s="38"/>
      <c r="C125" s="37"/>
      <c r="D125" s="185" t="s">
        <v>244</v>
      </c>
      <c r="E125" s="37"/>
      <c r="F125" s="186" t="s">
        <v>5236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244</v>
      </c>
      <c r="AU125" s="18" t="s">
        <v>76</v>
      </c>
    </row>
    <row r="126" s="2" customFormat="1" ht="24.15" customHeight="1">
      <c r="A126" s="37"/>
      <c r="B126" s="171"/>
      <c r="C126" s="192" t="s">
        <v>86</v>
      </c>
      <c r="D126" s="192" t="s">
        <v>310</v>
      </c>
      <c r="E126" s="193" t="s">
        <v>5237</v>
      </c>
      <c r="F126" s="194" t="s">
        <v>5238</v>
      </c>
      <c r="G126" s="195" t="s">
        <v>358</v>
      </c>
      <c r="H126" s="196">
        <v>1</v>
      </c>
      <c r="I126" s="197"/>
      <c r="J126" s="198">
        <f>ROUND(I126*H126,2)</f>
        <v>0</v>
      </c>
      <c r="K126" s="194" t="s">
        <v>242</v>
      </c>
      <c r="L126" s="199"/>
      <c r="M126" s="200" t="s">
        <v>3</v>
      </c>
      <c r="N126" s="201" t="s">
        <v>43</v>
      </c>
      <c r="O126" s="71"/>
      <c r="P126" s="181">
        <f>O126*H126</f>
        <v>0</v>
      </c>
      <c r="Q126" s="181">
        <v>0.0023999999999999998</v>
      </c>
      <c r="R126" s="181">
        <f>Q126*H126</f>
        <v>0.0023999999999999998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278</v>
      </c>
      <c r="AT126" s="183" t="s">
        <v>310</v>
      </c>
      <c r="AU126" s="183" t="s">
        <v>76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104</v>
      </c>
      <c r="BM126" s="183" t="s">
        <v>5239</v>
      </c>
    </row>
    <row r="127" s="2" customFormat="1" ht="24.15" customHeight="1">
      <c r="A127" s="37"/>
      <c r="B127" s="171"/>
      <c r="C127" s="172" t="s">
        <v>89</v>
      </c>
      <c r="D127" s="172" t="s">
        <v>238</v>
      </c>
      <c r="E127" s="173" t="s">
        <v>5240</v>
      </c>
      <c r="F127" s="174" t="s">
        <v>5241</v>
      </c>
      <c r="G127" s="175" t="s">
        <v>416</v>
      </c>
      <c r="H127" s="176">
        <v>53.560000000000002</v>
      </c>
      <c r="I127" s="177"/>
      <c r="J127" s="178">
        <f>ROUND(I127*H127,2)</f>
        <v>0</v>
      </c>
      <c r="K127" s="174" t="s">
        <v>242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104</v>
      </c>
      <c r="AT127" s="183" t="s">
        <v>238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104</v>
      </c>
      <c r="BM127" s="183" t="s">
        <v>5242</v>
      </c>
    </row>
    <row r="128" s="2" customFormat="1">
      <c r="A128" s="37"/>
      <c r="B128" s="38"/>
      <c r="C128" s="37"/>
      <c r="D128" s="185" t="s">
        <v>244</v>
      </c>
      <c r="E128" s="37"/>
      <c r="F128" s="186" t="s">
        <v>5243</v>
      </c>
      <c r="G128" s="37"/>
      <c r="H128" s="37"/>
      <c r="I128" s="187"/>
      <c r="J128" s="37"/>
      <c r="K128" s="37"/>
      <c r="L128" s="38"/>
      <c r="M128" s="188"/>
      <c r="N128" s="189"/>
      <c r="O128" s="71"/>
      <c r="P128" s="71"/>
      <c r="Q128" s="71"/>
      <c r="R128" s="71"/>
      <c r="S128" s="71"/>
      <c r="T128" s="72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244</v>
      </c>
      <c r="AU128" s="18" t="s">
        <v>76</v>
      </c>
    </row>
    <row r="129" s="2" customFormat="1" ht="16.5" customHeight="1">
      <c r="A129" s="37"/>
      <c r="B129" s="171"/>
      <c r="C129" s="172" t="s">
        <v>92</v>
      </c>
      <c r="D129" s="172" t="s">
        <v>238</v>
      </c>
      <c r="E129" s="173" t="s">
        <v>5101</v>
      </c>
      <c r="F129" s="174" t="s">
        <v>5102</v>
      </c>
      <c r="G129" s="175" t="s">
        <v>416</v>
      </c>
      <c r="H129" s="176">
        <v>53.560000000000002</v>
      </c>
      <c r="I129" s="177"/>
      <c r="J129" s="178">
        <f>ROUND(I129*H129,2)</f>
        <v>0</v>
      </c>
      <c r="K129" s="174" t="s">
        <v>242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104</v>
      </c>
      <c r="AT129" s="183" t="s">
        <v>238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104</v>
      </c>
      <c r="BM129" s="183" t="s">
        <v>5244</v>
      </c>
    </row>
    <row r="130" s="2" customFormat="1">
      <c r="A130" s="37"/>
      <c r="B130" s="38"/>
      <c r="C130" s="37"/>
      <c r="D130" s="185" t="s">
        <v>244</v>
      </c>
      <c r="E130" s="37"/>
      <c r="F130" s="186" t="s">
        <v>5104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244</v>
      </c>
      <c r="AU130" s="18" t="s">
        <v>76</v>
      </c>
    </row>
    <row r="131" s="2" customFormat="1" ht="16.5" customHeight="1">
      <c r="A131" s="37"/>
      <c r="B131" s="171"/>
      <c r="C131" s="192" t="s">
        <v>95</v>
      </c>
      <c r="D131" s="192" t="s">
        <v>310</v>
      </c>
      <c r="E131" s="193" t="s">
        <v>5245</v>
      </c>
      <c r="F131" s="194" t="s">
        <v>5246</v>
      </c>
      <c r="G131" s="195" t="s">
        <v>358</v>
      </c>
      <c r="H131" s="196">
        <v>1</v>
      </c>
      <c r="I131" s="197"/>
      <c r="J131" s="198">
        <f>ROUND(I131*H131,2)</f>
        <v>0</v>
      </c>
      <c r="K131" s="194" t="s">
        <v>1067</v>
      </c>
      <c r="L131" s="199"/>
      <c r="M131" s="200" t="s">
        <v>3</v>
      </c>
      <c r="N131" s="201" t="s">
        <v>43</v>
      </c>
      <c r="O131" s="71"/>
      <c r="P131" s="181">
        <f>O131*H131</f>
        <v>0</v>
      </c>
      <c r="Q131" s="181">
        <v>0.00059999999999999995</v>
      </c>
      <c r="R131" s="181">
        <f>Q131*H131</f>
        <v>0.00059999999999999995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278</v>
      </c>
      <c r="AT131" s="183" t="s">
        <v>310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104</v>
      </c>
      <c r="BM131" s="183" t="s">
        <v>5247</v>
      </c>
    </row>
    <row r="132" s="2" customFormat="1" ht="16.5" customHeight="1">
      <c r="A132" s="37"/>
      <c r="B132" s="171"/>
      <c r="C132" s="192" t="s">
        <v>98</v>
      </c>
      <c r="D132" s="192" t="s">
        <v>310</v>
      </c>
      <c r="E132" s="193" t="s">
        <v>5105</v>
      </c>
      <c r="F132" s="194" t="s">
        <v>5106</v>
      </c>
      <c r="G132" s="195" t="s">
        <v>416</v>
      </c>
      <c r="H132" s="196">
        <v>53.560000000000002</v>
      </c>
      <c r="I132" s="197"/>
      <c r="J132" s="198">
        <f>ROUND(I132*H132,2)</f>
        <v>0</v>
      </c>
      <c r="K132" s="194" t="s">
        <v>1067</v>
      </c>
      <c r="L132" s="199"/>
      <c r="M132" s="200" t="s">
        <v>3</v>
      </c>
      <c r="N132" s="201" t="s">
        <v>43</v>
      </c>
      <c r="O132" s="71"/>
      <c r="P132" s="181">
        <f>O132*H132</f>
        <v>0</v>
      </c>
      <c r="Q132" s="181">
        <v>0.00059999999999999995</v>
      </c>
      <c r="R132" s="181">
        <f>Q132*H132</f>
        <v>0.032135999999999998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278</v>
      </c>
      <c r="AT132" s="183" t="s">
        <v>310</v>
      </c>
      <c r="AU132" s="183" t="s">
        <v>76</v>
      </c>
      <c r="AY132" s="18" t="s">
        <v>234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79</v>
      </c>
      <c r="BK132" s="184">
        <f>ROUND(I132*H132,2)</f>
        <v>0</v>
      </c>
      <c r="BL132" s="18" t="s">
        <v>104</v>
      </c>
      <c r="BM132" s="183" t="s">
        <v>5248</v>
      </c>
    </row>
    <row r="133" s="2" customFormat="1" ht="16.5" customHeight="1">
      <c r="A133" s="37"/>
      <c r="B133" s="171"/>
      <c r="C133" s="192" t="s">
        <v>366</v>
      </c>
      <c r="D133" s="192" t="s">
        <v>310</v>
      </c>
      <c r="E133" s="193" t="s">
        <v>5108</v>
      </c>
      <c r="F133" s="194" t="s">
        <v>5109</v>
      </c>
      <c r="G133" s="195" t="s">
        <v>416</v>
      </c>
      <c r="H133" s="196">
        <v>53.560000000000002</v>
      </c>
      <c r="I133" s="197"/>
      <c r="J133" s="198">
        <f>ROUND(I133*H133,2)</f>
        <v>0</v>
      </c>
      <c r="K133" s="194" t="s">
        <v>1067</v>
      </c>
      <c r="L133" s="199"/>
      <c r="M133" s="200" t="s">
        <v>3</v>
      </c>
      <c r="N133" s="201" t="s">
        <v>43</v>
      </c>
      <c r="O133" s="71"/>
      <c r="P133" s="181">
        <f>O133*H133</f>
        <v>0</v>
      </c>
      <c r="Q133" s="181">
        <v>0.00059999999999999995</v>
      </c>
      <c r="R133" s="181">
        <f>Q133*H133</f>
        <v>0.032135999999999998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278</v>
      </c>
      <c r="AT133" s="183" t="s">
        <v>310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104</v>
      </c>
      <c r="BM133" s="183" t="s">
        <v>5249</v>
      </c>
    </row>
    <row r="134" s="12" customFormat="1" ht="22.8" customHeight="1">
      <c r="A134" s="12"/>
      <c r="B134" s="158"/>
      <c r="C134" s="12"/>
      <c r="D134" s="159" t="s">
        <v>71</v>
      </c>
      <c r="E134" s="169" t="s">
        <v>1246</v>
      </c>
      <c r="F134" s="169" t="s">
        <v>1247</v>
      </c>
      <c r="G134" s="12"/>
      <c r="H134" s="12"/>
      <c r="I134" s="161"/>
      <c r="J134" s="170">
        <f>BK134</f>
        <v>0</v>
      </c>
      <c r="K134" s="12"/>
      <c r="L134" s="158"/>
      <c r="M134" s="163"/>
      <c r="N134" s="164"/>
      <c r="O134" s="164"/>
      <c r="P134" s="165">
        <f>SUM(P135:P136)</f>
        <v>0</v>
      </c>
      <c r="Q134" s="164"/>
      <c r="R134" s="165">
        <f>SUM(R135:R136)</f>
        <v>0</v>
      </c>
      <c r="S134" s="164"/>
      <c r="T134" s="166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79</v>
      </c>
      <c r="AT134" s="167" t="s">
        <v>71</v>
      </c>
      <c r="AU134" s="167" t="s">
        <v>79</v>
      </c>
      <c r="AY134" s="159" t="s">
        <v>234</v>
      </c>
      <c r="BK134" s="168">
        <f>SUM(BK135:BK136)</f>
        <v>0</v>
      </c>
    </row>
    <row r="135" s="2" customFormat="1" ht="49.05" customHeight="1">
      <c r="A135" s="37"/>
      <c r="B135" s="171"/>
      <c r="C135" s="172" t="s">
        <v>371</v>
      </c>
      <c r="D135" s="172" t="s">
        <v>238</v>
      </c>
      <c r="E135" s="173" t="s">
        <v>5058</v>
      </c>
      <c r="F135" s="174" t="s">
        <v>5059</v>
      </c>
      <c r="G135" s="175" t="s">
        <v>298</v>
      </c>
      <c r="H135" s="176">
        <v>89.191000000000002</v>
      </c>
      <c r="I135" s="177"/>
      <c r="J135" s="178">
        <f>ROUND(I135*H135,2)</f>
        <v>0</v>
      </c>
      <c r="K135" s="174" t="s">
        <v>242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104</v>
      </c>
      <c r="AT135" s="183" t="s">
        <v>238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104</v>
      </c>
      <c r="BM135" s="183" t="s">
        <v>5250</v>
      </c>
    </row>
    <row r="136" s="2" customFormat="1">
      <c r="A136" s="37"/>
      <c r="B136" s="38"/>
      <c r="C136" s="37"/>
      <c r="D136" s="185" t="s">
        <v>244</v>
      </c>
      <c r="E136" s="37"/>
      <c r="F136" s="186" t="s">
        <v>5061</v>
      </c>
      <c r="G136" s="37"/>
      <c r="H136" s="37"/>
      <c r="I136" s="187"/>
      <c r="J136" s="37"/>
      <c r="K136" s="37"/>
      <c r="L136" s="38"/>
      <c r="M136" s="188"/>
      <c r="N136" s="189"/>
      <c r="O136" s="71"/>
      <c r="P136" s="71"/>
      <c r="Q136" s="71"/>
      <c r="R136" s="71"/>
      <c r="S136" s="71"/>
      <c r="T136" s="7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244</v>
      </c>
      <c r="AU136" s="18" t="s">
        <v>76</v>
      </c>
    </row>
    <row r="137" s="12" customFormat="1" ht="25.92" customHeight="1">
      <c r="A137" s="12"/>
      <c r="B137" s="158"/>
      <c r="C137" s="12"/>
      <c r="D137" s="159" t="s">
        <v>71</v>
      </c>
      <c r="E137" s="160" t="s">
        <v>1253</v>
      </c>
      <c r="F137" s="160" t="s">
        <v>1254</v>
      </c>
      <c r="G137" s="12"/>
      <c r="H137" s="12"/>
      <c r="I137" s="161"/>
      <c r="J137" s="162">
        <f>BK137</f>
        <v>0</v>
      </c>
      <c r="K137" s="12"/>
      <c r="L137" s="158"/>
      <c r="M137" s="163"/>
      <c r="N137" s="164"/>
      <c r="O137" s="164"/>
      <c r="P137" s="165">
        <f>P138</f>
        <v>0</v>
      </c>
      <c r="Q137" s="164"/>
      <c r="R137" s="165">
        <f>R138</f>
        <v>0.0080800000000000004</v>
      </c>
      <c r="S137" s="164"/>
      <c r="T137" s="166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9" t="s">
        <v>76</v>
      </c>
      <c r="AT137" s="167" t="s">
        <v>71</v>
      </c>
      <c r="AU137" s="167" t="s">
        <v>72</v>
      </c>
      <c r="AY137" s="159" t="s">
        <v>234</v>
      </c>
      <c r="BK137" s="168">
        <f>BK138</f>
        <v>0</v>
      </c>
    </row>
    <row r="138" s="12" customFormat="1" ht="22.8" customHeight="1">
      <c r="A138" s="12"/>
      <c r="B138" s="158"/>
      <c r="C138" s="12"/>
      <c r="D138" s="159" t="s">
        <v>71</v>
      </c>
      <c r="E138" s="169" t="s">
        <v>3159</v>
      </c>
      <c r="F138" s="169" t="s">
        <v>3160</v>
      </c>
      <c r="G138" s="12"/>
      <c r="H138" s="12"/>
      <c r="I138" s="161"/>
      <c r="J138" s="170">
        <f>BK138</f>
        <v>0</v>
      </c>
      <c r="K138" s="12"/>
      <c r="L138" s="158"/>
      <c r="M138" s="163"/>
      <c r="N138" s="164"/>
      <c r="O138" s="164"/>
      <c r="P138" s="165">
        <f>SUM(P139:P140)</f>
        <v>0</v>
      </c>
      <c r="Q138" s="164"/>
      <c r="R138" s="165">
        <f>SUM(R139:R140)</f>
        <v>0.0080800000000000004</v>
      </c>
      <c r="S138" s="164"/>
      <c r="T138" s="166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9" t="s">
        <v>76</v>
      </c>
      <c r="AT138" s="167" t="s">
        <v>71</v>
      </c>
      <c r="AU138" s="167" t="s">
        <v>79</v>
      </c>
      <c r="AY138" s="159" t="s">
        <v>234</v>
      </c>
      <c r="BK138" s="168">
        <f>SUM(BK139:BK140)</f>
        <v>0</v>
      </c>
    </row>
    <row r="139" s="2" customFormat="1" ht="16.5" customHeight="1">
      <c r="A139" s="37"/>
      <c r="B139" s="171"/>
      <c r="C139" s="172" t="s">
        <v>376</v>
      </c>
      <c r="D139" s="172" t="s">
        <v>238</v>
      </c>
      <c r="E139" s="173" t="s">
        <v>5251</v>
      </c>
      <c r="F139" s="174" t="s">
        <v>5252</v>
      </c>
      <c r="G139" s="175" t="s">
        <v>358</v>
      </c>
      <c r="H139" s="176">
        <v>1</v>
      </c>
      <c r="I139" s="177"/>
      <c r="J139" s="178">
        <f>ROUND(I139*H139,2)</f>
        <v>0</v>
      </c>
      <c r="K139" s="174" t="s">
        <v>242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0.0080800000000000004</v>
      </c>
      <c r="R139" s="181">
        <f>Q139*H139</f>
        <v>0.0080800000000000004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314</v>
      </c>
      <c r="AT139" s="183" t="s">
        <v>238</v>
      </c>
      <c r="AU139" s="183" t="s">
        <v>76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314</v>
      </c>
      <c r="BM139" s="183" t="s">
        <v>5253</v>
      </c>
    </row>
    <row r="140" s="2" customFormat="1">
      <c r="A140" s="37"/>
      <c r="B140" s="38"/>
      <c r="C140" s="37"/>
      <c r="D140" s="185" t="s">
        <v>244</v>
      </c>
      <c r="E140" s="37"/>
      <c r="F140" s="186" t="s">
        <v>5254</v>
      </c>
      <c r="G140" s="37"/>
      <c r="H140" s="37"/>
      <c r="I140" s="187"/>
      <c r="J140" s="37"/>
      <c r="K140" s="37"/>
      <c r="L140" s="38"/>
      <c r="M140" s="212"/>
      <c r="N140" s="213"/>
      <c r="O140" s="214"/>
      <c r="P140" s="214"/>
      <c r="Q140" s="214"/>
      <c r="R140" s="214"/>
      <c r="S140" s="214"/>
      <c r="T140" s="215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8" t="s">
        <v>244</v>
      </c>
      <c r="AU140" s="18" t="s">
        <v>76</v>
      </c>
    </row>
    <row r="141" s="2" customFormat="1" ht="6.96" customHeight="1">
      <c r="A141" s="37"/>
      <c r="B141" s="54"/>
      <c r="C141" s="55"/>
      <c r="D141" s="55"/>
      <c r="E141" s="55"/>
      <c r="F141" s="55"/>
      <c r="G141" s="55"/>
      <c r="H141" s="55"/>
      <c r="I141" s="55"/>
      <c r="J141" s="55"/>
      <c r="K141" s="55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85:K14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32312122"/>
    <hyperlink ref="F92" r:id="rId2" display="https://podminky.urs.cz/item/CS_URS_2024_02/151101101"/>
    <hyperlink ref="F94" r:id="rId3" display="https://podminky.urs.cz/item/CS_URS_2024_02/151101111"/>
    <hyperlink ref="F96" r:id="rId4" display="https://podminky.urs.cz/item/CS_URS_2024_02/162651132"/>
    <hyperlink ref="F98" r:id="rId5" display="https://podminky.urs.cz/item/CS_URS_2024_02/171201231"/>
    <hyperlink ref="F100" r:id="rId6" display="https://podminky.urs.cz/item/CS_URS_2024_02/171251201"/>
    <hyperlink ref="F102" r:id="rId7" display="https://podminky.urs.cz/item/CS_URS_2024_02/174211101"/>
    <hyperlink ref="F104" r:id="rId8" display="https://podminky.urs.cz/item/CS_URS_2024_02/175111101"/>
    <hyperlink ref="F108" r:id="rId9" display="https://podminky.urs.cz/item/CS_URS_2024_02/451541111"/>
    <hyperlink ref="F112" r:id="rId10" display="https://podminky.urs.cz/item/CS_URS_2024_02/871161211"/>
    <hyperlink ref="F115" r:id="rId11" display="https://podminky.urs.cz/item/CS_URS_2024_02/871181211"/>
    <hyperlink ref="F118" r:id="rId12" display="https://podminky.urs.cz/item/CS_URS_2024_02/877161112"/>
    <hyperlink ref="F121" r:id="rId13" display="https://podminky.urs.cz/item/CS_URS_2024_02/877181112"/>
    <hyperlink ref="F125" r:id="rId14" display="https://podminky.urs.cz/item/CS_URS_2024_02/891249111"/>
    <hyperlink ref="F128" r:id="rId15" display="https://podminky.urs.cz/item/CS_URS_2024_02/892233121"/>
    <hyperlink ref="F130" r:id="rId16" display="https://podminky.urs.cz/item/CS_URS_2024_02/892241111"/>
    <hyperlink ref="F136" r:id="rId17" display="https://podminky.urs.cz/item/CS_URS_2024_02/998276101"/>
    <hyperlink ref="F140" r:id="rId18" display="https://podminky.urs.cz/item/CS_URS_2024_02/72227010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5255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5122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2550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2550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24"/>
      <c r="B27" s="125"/>
      <c r="C27" s="124"/>
      <c r="D27" s="124"/>
      <c r="E27" s="35" t="s">
        <v>37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ROUND(J84,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ROUND((SUM(BE84:BE129)),  2)</f>
        <v>0</v>
      </c>
      <c r="G33" s="37"/>
      <c r="H33" s="37"/>
      <c r="I33" s="130">
        <v>0.20999999999999999</v>
      </c>
      <c r="J33" s="129">
        <f>ROUND(((SUM(BE84:BE129))*I33),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ROUND((SUM(BF84:BF129)),  2)</f>
        <v>0</v>
      </c>
      <c r="G34" s="37"/>
      <c r="H34" s="37"/>
      <c r="I34" s="130">
        <v>0.12</v>
      </c>
      <c r="J34" s="129">
        <f>ROUND(((SUM(BF84:BF129))*I34),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ROUND((SUM(BG84:BG129)),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ROUND((SUM(BH84:BH129)),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ROUND((SUM(BI84:BI129)),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58 - SO13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J84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2998</v>
      </c>
      <c r="E60" s="142"/>
      <c r="F60" s="142"/>
      <c r="G60" s="142"/>
      <c r="H60" s="142"/>
      <c r="I60" s="142"/>
      <c r="J60" s="143">
        <f>J85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J86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159</v>
      </c>
      <c r="E62" s="146"/>
      <c r="F62" s="146"/>
      <c r="G62" s="146"/>
      <c r="H62" s="146"/>
      <c r="I62" s="146"/>
      <c r="J62" s="147">
        <f>J104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40"/>
      <c r="C63" s="9"/>
      <c r="D63" s="141" t="s">
        <v>183</v>
      </c>
      <c r="E63" s="142"/>
      <c r="F63" s="142"/>
      <c r="G63" s="142"/>
      <c r="H63" s="142"/>
      <c r="I63" s="142"/>
      <c r="J63" s="143">
        <f>J107</f>
        <v>0</v>
      </c>
      <c r="K63" s="9"/>
      <c r="L63" s="14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44"/>
      <c r="C64" s="10"/>
      <c r="D64" s="145" t="s">
        <v>3497</v>
      </c>
      <c r="E64" s="146"/>
      <c r="F64" s="146"/>
      <c r="G64" s="146"/>
      <c r="H64" s="146"/>
      <c r="I64" s="146"/>
      <c r="J64" s="147">
        <f>J119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7"/>
      <c r="B65" s="38"/>
      <c r="C65" s="37"/>
      <c r="D65" s="37"/>
      <c r="E65" s="37"/>
      <c r="F65" s="37"/>
      <c r="G65" s="37"/>
      <c r="H65" s="37"/>
      <c r="I65" s="37"/>
      <c r="J65" s="37"/>
      <c r="K65" s="37"/>
      <c r="L65" s="12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12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2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219</v>
      </c>
      <c r="D71" s="37"/>
      <c r="E71" s="37"/>
      <c r="F71" s="37"/>
      <c r="G71" s="37"/>
      <c r="H71" s="37"/>
      <c r="I71" s="37"/>
      <c r="J71" s="37"/>
      <c r="K71" s="37"/>
      <c r="L71" s="12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17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7"/>
      <c r="D74" s="37"/>
      <c r="E74" s="122" t="str">
        <f>E7</f>
        <v>Obecní dům Rudíkov smlouva č. 2 - SO02, 3,4,5,6,7,8,9,11,13,14</v>
      </c>
      <c r="F74" s="31"/>
      <c r="G74" s="31"/>
      <c r="H74" s="31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135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61" t="str">
        <f>E9</f>
        <v>58 - SO13</v>
      </c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7"/>
      <c r="E78" s="37"/>
      <c r="F78" s="26" t="str">
        <f>F12</f>
        <v>RUDÍKOV, P.Č. 2250/4, 2261, ST. 63, 2208/9</v>
      </c>
      <c r="G78" s="37"/>
      <c r="H78" s="37"/>
      <c r="I78" s="31" t="s">
        <v>23</v>
      </c>
      <c r="J78" s="63" t="str">
        <f>IF(J12="","",J12)</f>
        <v>10. 1. 2024</v>
      </c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7"/>
      <c r="E80" s="37"/>
      <c r="F80" s="26" t="str">
        <f>E15</f>
        <v xml:space="preserve"> </v>
      </c>
      <c r="G80" s="37"/>
      <c r="H80" s="37"/>
      <c r="I80" s="31" t="s">
        <v>31</v>
      </c>
      <c r="J80" s="35" t="str">
        <f>E21</f>
        <v>Ondřej Zikán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7"/>
      <c r="E81" s="37"/>
      <c r="F81" s="26" t="str">
        <f>IF(E18="","",E18)</f>
        <v>Vyplň údaj</v>
      </c>
      <c r="G81" s="37"/>
      <c r="H81" s="37"/>
      <c r="I81" s="31" t="s">
        <v>34</v>
      </c>
      <c r="J81" s="35" t="str">
        <f>E24</f>
        <v>Ondřej Zikán</v>
      </c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48"/>
      <c r="B83" s="149"/>
      <c r="C83" s="150" t="s">
        <v>220</v>
      </c>
      <c r="D83" s="151" t="s">
        <v>57</v>
      </c>
      <c r="E83" s="151" t="s">
        <v>53</v>
      </c>
      <c r="F83" s="151" t="s">
        <v>54</v>
      </c>
      <c r="G83" s="151" t="s">
        <v>221</v>
      </c>
      <c r="H83" s="151" t="s">
        <v>222</v>
      </c>
      <c r="I83" s="151" t="s">
        <v>223</v>
      </c>
      <c r="J83" s="151" t="s">
        <v>139</v>
      </c>
      <c r="K83" s="152" t="s">
        <v>224</v>
      </c>
      <c r="L83" s="153"/>
      <c r="M83" s="79" t="s">
        <v>3</v>
      </c>
      <c r="N83" s="80" t="s">
        <v>42</v>
      </c>
      <c r="O83" s="80" t="s">
        <v>225</v>
      </c>
      <c r="P83" s="80" t="s">
        <v>226</v>
      </c>
      <c r="Q83" s="80" t="s">
        <v>227</v>
      </c>
      <c r="R83" s="80" t="s">
        <v>228</v>
      </c>
      <c r="S83" s="80" t="s">
        <v>229</v>
      </c>
      <c r="T83" s="81" t="s">
        <v>230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="2" customFormat="1" ht="22.8" customHeight="1">
      <c r="A84" s="37"/>
      <c r="B84" s="38"/>
      <c r="C84" s="86" t="s">
        <v>231</v>
      </c>
      <c r="D84" s="37"/>
      <c r="E84" s="37"/>
      <c r="F84" s="37"/>
      <c r="G84" s="37"/>
      <c r="H84" s="37"/>
      <c r="I84" s="37"/>
      <c r="J84" s="154">
        <f>BK84</f>
        <v>0</v>
      </c>
      <c r="K84" s="37"/>
      <c r="L84" s="38"/>
      <c r="M84" s="82"/>
      <c r="N84" s="67"/>
      <c r="O84" s="83"/>
      <c r="P84" s="155">
        <f>P85+P107</f>
        <v>0</v>
      </c>
      <c r="Q84" s="83"/>
      <c r="R84" s="155">
        <f>R85+R107</f>
        <v>105.64356999999998</v>
      </c>
      <c r="S84" s="83"/>
      <c r="T84" s="156">
        <f>T85+T107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8" t="s">
        <v>71</v>
      </c>
      <c r="AU84" s="18" t="s">
        <v>140</v>
      </c>
      <c r="BK84" s="157">
        <f>BK85+BK107</f>
        <v>0</v>
      </c>
    </row>
    <row r="85" s="12" customFormat="1" ht="25.92" customHeight="1">
      <c r="A85" s="12"/>
      <c r="B85" s="158"/>
      <c r="C85" s="12"/>
      <c r="D85" s="159" t="s">
        <v>71</v>
      </c>
      <c r="E85" s="160" t="s">
        <v>232</v>
      </c>
      <c r="F85" s="160" t="s">
        <v>232</v>
      </c>
      <c r="G85" s="12"/>
      <c r="H85" s="12"/>
      <c r="I85" s="161"/>
      <c r="J85" s="162">
        <f>BK85</f>
        <v>0</v>
      </c>
      <c r="K85" s="12"/>
      <c r="L85" s="158"/>
      <c r="M85" s="163"/>
      <c r="N85" s="164"/>
      <c r="O85" s="164"/>
      <c r="P85" s="165">
        <f>P86+P104</f>
        <v>0</v>
      </c>
      <c r="Q85" s="164"/>
      <c r="R85" s="165">
        <f>R86+R104</f>
        <v>105.62903999999999</v>
      </c>
      <c r="S85" s="164"/>
      <c r="T85" s="166">
        <f>T86+T104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9" t="s">
        <v>79</v>
      </c>
      <c r="AT85" s="167" t="s">
        <v>71</v>
      </c>
      <c r="AU85" s="167" t="s">
        <v>72</v>
      </c>
      <c r="AY85" s="159" t="s">
        <v>234</v>
      </c>
      <c r="BK85" s="168">
        <f>BK86+BK104</f>
        <v>0</v>
      </c>
    </row>
    <row r="86" s="12" customFormat="1" ht="22.8" customHeight="1">
      <c r="A86" s="12"/>
      <c r="B86" s="158"/>
      <c r="C86" s="12"/>
      <c r="D86" s="159" t="s">
        <v>71</v>
      </c>
      <c r="E86" s="169" t="s">
        <v>79</v>
      </c>
      <c r="F86" s="169" t="s">
        <v>235</v>
      </c>
      <c r="G86" s="12"/>
      <c r="H86" s="12"/>
      <c r="I86" s="161"/>
      <c r="J86" s="170">
        <f>BK86</f>
        <v>0</v>
      </c>
      <c r="K86" s="12"/>
      <c r="L86" s="158"/>
      <c r="M86" s="163"/>
      <c r="N86" s="164"/>
      <c r="O86" s="164"/>
      <c r="P86" s="165">
        <f>SUM(P87:P103)</f>
        <v>0</v>
      </c>
      <c r="Q86" s="164"/>
      <c r="R86" s="165">
        <f>SUM(R87:R103)</f>
        <v>105.62903999999999</v>
      </c>
      <c r="S86" s="164"/>
      <c r="T86" s="166">
        <f>SUM(T87:T103)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9" t="s">
        <v>79</v>
      </c>
      <c r="AT86" s="167" t="s">
        <v>71</v>
      </c>
      <c r="AU86" s="167" t="s">
        <v>79</v>
      </c>
      <c r="AY86" s="159" t="s">
        <v>234</v>
      </c>
      <c r="BK86" s="168">
        <f>SUM(BK87:BK103)</f>
        <v>0</v>
      </c>
    </row>
    <row r="87" s="2" customFormat="1" ht="44.25" customHeight="1">
      <c r="A87" s="37"/>
      <c r="B87" s="171"/>
      <c r="C87" s="172" t="s">
        <v>79</v>
      </c>
      <c r="D87" s="172" t="s">
        <v>238</v>
      </c>
      <c r="E87" s="173" t="s">
        <v>3004</v>
      </c>
      <c r="F87" s="174" t="s">
        <v>3005</v>
      </c>
      <c r="G87" s="175" t="s">
        <v>248</v>
      </c>
      <c r="H87" s="176">
        <v>2.3999999999999999</v>
      </c>
      <c r="I87" s="177"/>
      <c r="J87" s="178">
        <f>ROUND(I87*H87,2)</f>
        <v>0</v>
      </c>
      <c r="K87" s="174" t="s">
        <v>242</v>
      </c>
      <c r="L87" s="38"/>
      <c r="M87" s="179" t="s">
        <v>3</v>
      </c>
      <c r="N87" s="180" t="s">
        <v>43</v>
      </c>
      <c r="O87" s="71"/>
      <c r="P87" s="181">
        <f>O87*H87</f>
        <v>0</v>
      </c>
      <c r="Q87" s="181">
        <v>0</v>
      </c>
      <c r="R87" s="181">
        <f>Q87*H87</f>
        <v>0</v>
      </c>
      <c r="S87" s="181">
        <v>0</v>
      </c>
      <c r="T87" s="182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3" t="s">
        <v>104</v>
      </c>
      <c r="AT87" s="183" t="s">
        <v>238</v>
      </c>
      <c r="AU87" s="183" t="s">
        <v>76</v>
      </c>
      <c r="AY87" s="18" t="s">
        <v>234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8" t="s">
        <v>79</v>
      </c>
      <c r="BK87" s="184">
        <f>ROUND(I87*H87,2)</f>
        <v>0</v>
      </c>
      <c r="BL87" s="18" t="s">
        <v>104</v>
      </c>
      <c r="BM87" s="183" t="s">
        <v>5256</v>
      </c>
    </row>
    <row r="88" s="2" customFormat="1">
      <c r="A88" s="37"/>
      <c r="B88" s="38"/>
      <c r="C88" s="37"/>
      <c r="D88" s="185" t="s">
        <v>244</v>
      </c>
      <c r="E88" s="37"/>
      <c r="F88" s="186" t="s">
        <v>3007</v>
      </c>
      <c r="G88" s="37"/>
      <c r="H88" s="37"/>
      <c r="I88" s="187"/>
      <c r="J88" s="37"/>
      <c r="K88" s="37"/>
      <c r="L88" s="38"/>
      <c r="M88" s="188"/>
      <c r="N88" s="189"/>
      <c r="O88" s="71"/>
      <c r="P88" s="71"/>
      <c r="Q88" s="71"/>
      <c r="R88" s="71"/>
      <c r="S88" s="71"/>
      <c r="T88" s="72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8" t="s">
        <v>244</v>
      </c>
      <c r="AU88" s="18" t="s">
        <v>76</v>
      </c>
    </row>
    <row r="89" s="2" customFormat="1" ht="37.8" customHeight="1">
      <c r="A89" s="37"/>
      <c r="B89" s="171"/>
      <c r="C89" s="172" t="s">
        <v>76</v>
      </c>
      <c r="D89" s="172" t="s">
        <v>238</v>
      </c>
      <c r="E89" s="173" t="s">
        <v>3008</v>
      </c>
      <c r="F89" s="174" t="s">
        <v>3009</v>
      </c>
      <c r="G89" s="175" t="s">
        <v>241</v>
      </c>
      <c r="H89" s="176">
        <v>6</v>
      </c>
      <c r="I89" s="177"/>
      <c r="J89" s="178">
        <f>ROUND(I89*H89,2)</f>
        <v>0</v>
      </c>
      <c r="K89" s="174" t="s">
        <v>242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0.00084000000000000003</v>
      </c>
      <c r="R89" s="181">
        <f>Q89*H89</f>
        <v>0.0050400000000000002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104</v>
      </c>
      <c r="AT89" s="183" t="s">
        <v>238</v>
      </c>
      <c r="AU89" s="183" t="s">
        <v>76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104</v>
      </c>
      <c r="BM89" s="183" t="s">
        <v>5257</v>
      </c>
    </row>
    <row r="90" s="2" customFormat="1">
      <c r="A90" s="37"/>
      <c r="B90" s="38"/>
      <c r="C90" s="37"/>
      <c r="D90" s="185" t="s">
        <v>244</v>
      </c>
      <c r="E90" s="37"/>
      <c r="F90" s="186" t="s">
        <v>3011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244</v>
      </c>
      <c r="AU90" s="18" t="s">
        <v>76</v>
      </c>
    </row>
    <row r="91" s="2" customFormat="1" ht="44.25" customHeight="1">
      <c r="A91" s="37"/>
      <c r="B91" s="171"/>
      <c r="C91" s="172" t="s">
        <v>101</v>
      </c>
      <c r="D91" s="172" t="s">
        <v>238</v>
      </c>
      <c r="E91" s="173" t="s">
        <v>3012</v>
      </c>
      <c r="F91" s="174" t="s">
        <v>3013</v>
      </c>
      <c r="G91" s="175" t="s">
        <v>241</v>
      </c>
      <c r="H91" s="176">
        <v>6</v>
      </c>
      <c r="I91" s="177"/>
      <c r="J91" s="178">
        <f>ROUND(I91*H91,2)</f>
        <v>0</v>
      </c>
      <c r="K91" s="174" t="s">
        <v>242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104</v>
      </c>
      <c r="AT91" s="183" t="s">
        <v>238</v>
      </c>
      <c r="AU91" s="183" t="s">
        <v>76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104</v>
      </c>
      <c r="BM91" s="183" t="s">
        <v>5258</v>
      </c>
    </row>
    <row r="92" s="2" customFormat="1">
      <c r="A92" s="37"/>
      <c r="B92" s="38"/>
      <c r="C92" s="37"/>
      <c r="D92" s="185" t="s">
        <v>244</v>
      </c>
      <c r="E92" s="37"/>
      <c r="F92" s="186" t="s">
        <v>3015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244</v>
      </c>
      <c r="AU92" s="18" t="s">
        <v>76</v>
      </c>
    </row>
    <row r="93" s="2" customFormat="1" ht="62.7" customHeight="1">
      <c r="A93" s="37"/>
      <c r="B93" s="171"/>
      <c r="C93" s="172" t="s">
        <v>104</v>
      </c>
      <c r="D93" s="172" t="s">
        <v>238</v>
      </c>
      <c r="E93" s="173" t="s">
        <v>3016</v>
      </c>
      <c r="F93" s="174" t="s">
        <v>3017</v>
      </c>
      <c r="G93" s="175" t="s">
        <v>248</v>
      </c>
      <c r="H93" s="176">
        <v>2.3999999999999999</v>
      </c>
      <c r="I93" s="177"/>
      <c r="J93" s="178">
        <f>ROUND(I93*H93,2)</f>
        <v>0</v>
      </c>
      <c r="K93" s="174" t="s">
        <v>242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104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104</v>
      </c>
      <c r="BM93" s="183" t="s">
        <v>5259</v>
      </c>
    </row>
    <row r="94" s="2" customFormat="1">
      <c r="A94" s="37"/>
      <c r="B94" s="38"/>
      <c r="C94" s="37"/>
      <c r="D94" s="185" t="s">
        <v>244</v>
      </c>
      <c r="E94" s="37"/>
      <c r="F94" s="186" t="s">
        <v>3019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244</v>
      </c>
      <c r="AU94" s="18" t="s">
        <v>76</v>
      </c>
    </row>
    <row r="95" s="2" customFormat="1" ht="44.25" customHeight="1">
      <c r="A95" s="37"/>
      <c r="B95" s="171"/>
      <c r="C95" s="172" t="s">
        <v>262</v>
      </c>
      <c r="D95" s="172" t="s">
        <v>238</v>
      </c>
      <c r="E95" s="173" t="s">
        <v>3020</v>
      </c>
      <c r="F95" s="174" t="s">
        <v>297</v>
      </c>
      <c r="G95" s="175" t="s">
        <v>298</v>
      </c>
      <c r="H95" s="176">
        <v>4.3200000000000003</v>
      </c>
      <c r="I95" s="177"/>
      <c r="J95" s="178">
        <f>ROUND(I95*H95,2)</f>
        <v>0</v>
      </c>
      <c r="K95" s="174" t="s">
        <v>242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104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104</v>
      </c>
      <c r="BM95" s="183" t="s">
        <v>5260</v>
      </c>
    </row>
    <row r="96" s="2" customFormat="1">
      <c r="A96" s="37"/>
      <c r="B96" s="38"/>
      <c r="C96" s="37"/>
      <c r="D96" s="185" t="s">
        <v>244</v>
      </c>
      <c r="E96" s="37"/>
      <c r="F96" s="186" t="s">
        <v>3022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244</v>
      </c>
      <c r="AU96" s="18" t="s">
        <v>76</v>
      </c>
    </row>
    <row r="97" s="2" customFormat="1" ht="37.8" customHeight="1">
      <c r="A97" s="37"/>
      <c r="B97" s="171"/>
      <c r="C97" s="172" t="s">
        <v>128</v>
      </c>
      <c r="D97" s="172" t="s">
        <v>238</v>
      </c>
      <c r="E97" s="173" t="s">
        <v>3023</v>
      </c>
      <c r="F97" s="174" t="s">
        <v>3024</v>
      </c>
      <c r="G97" s="175" t="s">
        <v>248</v>
      </c>
      <c r="H97" s="176">
        <v>58.68</v>
      </c>
      <c r="I97" s="177"/>
      <c r="J97" s="178">
        <f>ROUND(I97*H97,2)</f>
        <v>0</v>
      </c>
      <c r="K97" s="174" t="s">
        <v>242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104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104</v>
      </c>
      <c r="BM97" s="183" t="s">
        <v>5261</v>
      </c>
    </row>
    <row r="98" s="2" customFormat="1">
      <c r="A98" s="37"/>
      <c r="B98" s="38"/>
      <c r="C98" s="37"/>
      <c r="D98" s="185" t="s">
        <v>244</v>
      </c>
      <c r="E98" s="37"/>
      <c r="F98" s="186" t="s">
        <v>3026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244</v>
      </c>
      <c r="AU98" s="18" t="s">
        <v>76</v>
      </c>
    </row>
    <row r="99" s="2" customFormat="1" ht="44.25" customHeight="1">
      <c r="A99" s="37"/>
      <c r="B99" s="171"/>
      <c r="C99" s="172" t="s">
        <v>271</v>
      </c>
      <c r="D99" s="172" t="s">
        <v>238</v>
      </c>
      <c r="E99" s="173" t="s">
        <v>3027</v>
      </c>
      <c r="F99" s="174" t="s">
        <v>3028</v>
      </c>
      <c r="G99" s="175" t="s">
        <v>248</v>
      </c>
      <c r="H99" s="176">
        <v>1.44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104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104</v>
      </c>
      <c r="BM99" s="183" t="s">
        <v>5262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3030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66.75" customHeight="1">
      <c r="A101" s="37"/>
      <c r="B101" s="171"/>
      <c r="C101" s="172" t="s">
        <v>278</v>
      </c>
      <c r="D101" s="172" t="s">
        <v>238</v>
      </c>
      <c r="E101" s="173" t="s">
        <v>436</v>
      </c>
      <c r="F101" s="174" t="s">
        <v>437</v>
      </c>
      <c r="G101" s="175" t="s">
        <v>248</v>
      </c>
      <c r="H101" s="176">
        <v>0.80000000000000004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5263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439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16.5" customHeight="1">
      <c r="A103" s="37"/>
      <c r="B103" s="171"/>
      <c r="C103" s="192" t="s">
        <v>131</v>
      </c>
      <c r="D103" s="192" t="s">
        <v>310</v>
      </c>
      <c r="E103" s="193" t="s">
        <v>3032</v>
      </c>
      <c r="F103" s="194" t="s">
        <v>3033</v>
      </c>
      <c r="G103" s="195" t="s">
        <v>298</v>
      </c>
      <c r="H103" s="196">
        <v>105.624</v>
      </c>
      <c r="I103" s="197"/>
      <c r="J103" s="198">
        <f>ROUND(I103*H103,2)</f>
        <v>0</v>
      </c>
      <c r="K103" s="194" t="s">
        <v>1067</v>
      </c>
      <c r="L103" s="199"/>
      <c r="M103" s="200" t="s">
        <v>3</v>
      </c>
      <c r="N103" s="201" t="s">
        <v>43</v>
      </c>
      <c r="O103" s="71"/>
      <c r="P103" s="181">
        <f>O103*H103</f>
        <v>0</v>
      </c>
      <c r="Q103" s="181">
        <v>1</v>
      </c>
      <c r="R103" s="181">
        <f>Q103*H103</f>
        <v>105.624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278</v>
      </c>
      <c r="AT103" s="183" t="s">
        <v>310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5264</v>
      </c>
    </row>
    <row r="104" s="12" customFormat="1" ht="22.8" customHeight="1">
      <c r="A104" s="12"/>
      <c r="B104" s="158"/>
      <c r="C104" s="12"/>
      <c r="D104" s="159" t="s">
        <v>71</v>
      </c>
      <c r="E104" s="169" t="s">
        <v>104</v>
      </c>
      <c r="F104" s="169" t="s">
        <v>646</v>
      </c>
      <c r="G104" s="12"/>
      <c r="H104" s="12"/>
      <c r="I104" s="161"/>
      <c r="J104" s="170">
        <f>BK104</f>
        <v>0</v>
      </c>
      <c r="K104" s="12"/>
      <c r="L104" s="158"/>
      <c r="M104" s="163"/>
      <c r="N104" s="164"/>
      <c r="O104" s="164"/>
      <c r="P104" s="165">
        <f>SUM(P105:P106)</f>
        <v>0</v>
      </c>
      <c r="Q104" s="164"/>
      <c r="R104" s="165">
        <f>SUM(R105:R106)</f>
        <v>0</v>
      </c>
      <c r="S104" s="164"/>
      <c r="T104" s="166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9" t="s">
        <v>79</v>
      </c>
      <c r="AT104" s="167" t="s">
        <v>71</v>
      </c>
      <c r="AU104" s="167" t="s">
        <v>79</v>
      </c>
      <c r="AY104" s="159" t="s">
        <v>234</v>
      </c>
      <c r="BK104" s="168">
        <f>SUM(BK105:BK106)</f>
        <v>0</v>
      </c>
    </row>
    <row r="105" s="2" customFormat="1" ht="24.15" customHeight="1">
      <c r="A105" s="37"/>
      <c r="B105" s="171"/>
      <c r="C105" s="172" t="s">
        <v>284</v>
      </c>
      <c r="D105" s="172" t="s">
        <v>238</v>
      </c>
      <c r="E105" s="173" t="s">
        <v>3035</v>
      </c>
      <c r="F105" s="174" t="s">
        <v>3036</v>
      </c>
      <c r="G105" s="175" t="s">
        <v>248</v>
      </c>
      <c r="H105" s="176">
        <v>0.16</v>
      </c>
      <c r="I105" s="177"/>
      <c r="J105" s="178">
        <f>ROUND(I105*H105,2)</f>
        <v>0</v>
      </c>
      <c r="K105" s="174" t="s">
        <v>242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104</v>
      </c>
      <c r="AT105" s="183" t="s">
        <v>238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5265</v>
      </c>
    </row>
    <row r="106" s="2" customFormat="1">
      <c r="A106" s="37"/>
      <c r="B106" s="38"/>
      <c r="C106" s="37"/>
      <c r="D106" s="185" t="s">
        <v>244</v>
      </c>
      <c r="E106" s="37"/>
      <c r="F106" s="186" t="s">
        <v>3038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244</v>
      </c>
      <c r="AU106" s="18" t="s">
        <v>76</v>
      </c>
    </row>
    <row r="107" s="12" customFormat="1" ht="25.92" customHeight="1">
      <c r="A107" s="12"/>
      <c r="B107" s="158"/>
      <c r="C107" s="12"/>
      <c r="D107" s="159" t="s">
        <v>71</v>
      </c>
      <c r="E107" s="160" t="s">
        <v>1253</v>
      </c>
      <c r="F107" s="160" t="s">
        <v>1254</v>
      </c>
      <c r="G107" s="12"/>
      <c r="H107" s="12"/>
      <c r="I107" s="161"/>
      <c r="J107" s="162">
        <f>BK107</f>
        <v>0</v>
      </c>
      <c r="K107" s="12"/>
      <c r="L107" s="158"/>
      <c r="M107" s="163"/>
      <c r="N107" s="164"/>
      <c r="O107" s="164"/>
      <c r="P107" s="165">
        <f>P108+SUM(P109:P119)</f>
        <v>0</v>
      </c>
      <c r="Q107" s="164"/>
      <c r="R107" s="165">
        <f>R108+SUM(R109:R119)</f>
        <v>0.01453</v>
      </c>
      <c r="S107" s="164"/>
      <c r="T107" s="166">
        <f>T108+SUM(T109:T119)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76</v>
      </c>
      <c r="AT107" s="167" t="s">
        <v>71</v>
      </c>
      <c r="AU107" s="167" t="s">
        <v>72</v>
      </c>
      <c r="AY107" s="159" t="s">
        <v>234</v>
      </c>
      <c r="BK107" s="168">
        <f>BK108+SUM(BK109:BK119)</f>
        <v>0</v>
      </c>
    </row>
    <row r="108" s="2" customFormat="1" ht="16.5" customHeight="1">
      <c r="A108" s="37"/>
      <c r="B108" s="171"/>
      <c r="C108" s="172" t="s">
        <v>236</v>
      </c>
      <c r="D108" s="172" t="s">
        <v>238</v>
      </c>
      <c r="E108" s="173" t="s">
        <v>5266</v>
      </c>
      <c r="F108" s="174" t="s">
        <v>3567</v>
      </c>
      <c r="G108" s="175" t="s">
        <v>358</v>
      </c>
      <c r="H108" s="176">
        <v>1</v>
      </c>
      <c r="I108" s="177"/>
      <c r="J108" s="178">
        <f>ROUND(I108*H108,2)</f>
        <v>0</v>
      </c>
      <c r="K108" s="174" t="s">
        <v>1067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0.00012999999999999999</v>
      </c>
      <c r="R108" s="181">
        <f>Q108*H108</f>
        <v>0.00012999999999999999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314</v>
      </c>
      <c r="AT108" s="183" t="s">
        <v>238</v>
      </c>
      <c r="AU108" s="183" t="s">
        <v>79</v>
      </c>
      <c r="AY108" s="18" t="s">
        <v>234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314</v>
      </c>
      <c r="BM108" s="183" t="s">
        <v>5267</v>
      </c>
    </row>
    <row r="109" s="2" customFormat="1" ht="16.5" customHeight="1">
      <c r="A109" s="37"/>
      <c r="B109" s="171"/>
      <c r="C109" s="172" t="s">
        <v>9</v>
      </c>
      <c r="D109" s="172" t="s">
        <v>238</v>
      </c>
      <c r="E109" s="173" t="s">
        <v>5268</v>
      </c>
      <c r="F109" s="174" t="s">
        <v>5154</v>
      </c>
      <c r="G109" s="175" t="s">
        <v>358</v>
      </c>
      <c r="H109" s="176">
        <v>1</v>
      </c>
      <c r="I109" s="177"/>
      <c r="J109" s="178">
        <f>ROUND(I109*H109,2)</f>
        <v>0</v>
      </c>
      <c r="K109" s="174" t="s">
        <v>1067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0.00012999999999999999</v>
      </c>
      <c r="R109" s="181">
        <f>Q109*H109</f>
        <v>0.00012999999999999999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314</v>
      </c>
      <c r="AT109" s="183" t="s">
        <v>238</v>
      </c>
      <c r="AU109" s="183" t="s">
        <v>79</v>
      </c>
      <c r="AY109" s="18" t="s">
        <v>234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79</v>
      </c>
      <c r="BK109" s="184">
        <f>ROUND(I109*H109,2)</f>
        <v>0</v>
      </c>
      <c r="BL109" s="18" t="s">
        <v>314</v>
      </c>
      <c r="BM109" s="183" t="s">
        <v>5269</v>
      </c>
    </row>
    <row r="110" s="2" customFormat="1" ht="16.5" customHeight="1">
      <c r="A110" s="37"/>
      <c r="B110" s="171"/>
      <c r="C110" s="172" t="s">
        <v>276</v>
      </c>
      <c r="D110" s="172" t="s">
        <v>238</v>
      </c>
      <c r="E110" s="173" t="s">
        <v>5270</v>
      </c>
      <c r="F110" s="174" t="s">
        <v>5271</v>
      </c>
      <c r="G110" s="175" t="s">
        <v>2688</v>
      </c>
      <c r="H110" s="176">
        <v>8</v>
      </c>
      <c r="I110" s="177"/>
      <c r="J110" s="178">
        <f>ROUND(I110*H110,2)</f>
        <v>0</v>
      </c>
      <c r="K110" s="174" t="s">
        <v>1067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0.00012999999999999999</v>
      </c>
      <c r="R110" s="181">
        <f>Q110*H110</f>
        <v>0.0010399999999999999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314</v>
      </c>
      <c r="AT110" s="183" t="s">
        <v>238</v>
      </c>
      <c r="AU110" s="183" t="s">
        <v>79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314</v>
      </c>
      <c r="BM110" s="183" t="s">
        <v>5272</v>
      </c>
    </row>
    <row r="111" s="2" customFormat="1" ht="24.15" customHeight="1">
      <c r="A111" s="37"/>
      <c r="B111" s="171"/>
      <c r="C111" s="172" t="s">
        <v>304</v>
      </c>
      <c r="D111" s="172" t="s">
        <v>238</v>
      </c>
      <c r="E111" s="173" t="s">
        <v>5273</v>
      </c>
      <c r="F111" s="174" t="s">
        <v>5274</v>
      </c>
      <c r="G111" s="175" t="s">
        <v>358</v>
      </c>
      <c r="H111" s="176">
        <v>1</v>
      </c>
      <c r="I111" s="177"/>
      <c r="J111" s="178">
        <f>ROUND(I111*H111,2)</f>
        <v>0</v>
      </c>
      <c r="K111" s="174" t="s">
        <v>1067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0.00012999999999999999</v>
      </c>
      <c r="R111" s="181">
        <f>Q111*H111</f>
        <v>0.00012999999999999999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314</v>
      </c>
      <c r="AT111" s="183" t="s">
        <v>238</v>
      </c>
      <c r="AU111" s="183" t="s">
        <v>79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314</v>
      </c>
      <c r="BM111" s="183" t="s">
        <v>5275</v>
      </c>
    </row>
    <row r="112" s="2" customFormat="1" ht="16.5" customHeight="1">
      <c r="A112" s="37"/>
      <c r="B112" s="171"/>
      <c r="C112" s="172" t="s">
        <v>286</v>
      </c>
      <c r="D112" s="172" t="s">
        <v>238</v>
      </c>
      <c r="E112" s="173" t="s">
        <v>5276</v>
      </c>
      <c r="F112" s="174" t="s">
        <v>5277</v>
      </c>
      <c r="G112" s="175" t="s">
        <v>416</v>
      </c>
      <c r="H112" s="176">
        <v>4</v>
      </c>
      <c r="I112" s="177"/>
      <c r="J112" s="178">
        <f>ROUND(I112*H112,2)</f>
        <v>0</v>
      </c>
      <c r="K112" s="174" t="s">
        <v>1067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0.00012999999999999999</v>
      </c>
      <c r="R112" s="181">
        <f>Q112*H112</f>
        <v>0.00051999999999999995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314</v>
      </c>
      <c r="AT112" s="183" t="s">
        <v>238</v>
      </c>
      <c r="AU112" s="183" t="s">
        <v>79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314</v>
      </c>
      <c r="BM112" s="183" t="s">
        <v>5278</v>
      </c>
    </row>
    <row r="113" s="2" customFormat="1" ht="16.5" customHeight="1">
      <c r="A113" s="37"/>
      <c r="B113" s="171"/>
      <c r="C113" s="172" t="s">
        <v>314</v>
      </c>
      <c r="D113" s="172" t="s">
        <v>238</v>
      </c>
      <c r="E113" s="173" t="s">
        <v>5279</v>
      </c>
      <c r="F113" s="174" t="s">
        <v>5280</v>
      </c>
      <c r="G113" s="175" t="s">
        <v>416</v>
      </c>
      <c r="H113" s="176">
        <v>4</v>
      </c>
      <c r="I113" s="177"/>
      <c r="J113" s="178">
        <f>ROUND(I113*H113,2)</f>
        <v>0</v>
      </c>
      <c r="K113" s="174" t="s">
        <v>1067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0.00012999999999999999</v>
      </c>
      <c r="R113" s="181">
        <f>Q113*H113</f>
        <v>0.00051999999999999995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314</v>
      </c>
      <c r="AT113" s="183" t="s">
        <v>238</v>
      </c>
      <c r="AU113" s="183" t="s">
        <v>79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314</v>
      </c>
      <c r="BM113" s="183" t="s">
        <v>5281</v>
      </c>
    </row>
    <row r="114" s="2" customFormat="1" ht="33" customHeight="1">
      <c r="A114" s="37"/>
      <c r="B114" s="171"/>
      <c r="C114" s="192" t="s">
        <v>320</v>
      </c>
      <c r="D114" s="192" t="s">
        <v>310</v>
      </c>
      <c r="E114" s="193" t="s">
        <v>5282</v>
      </c>
      <c r="F114" s="194" t="s">
        <v>5283</v>
      </c>
      <c r="G114" s="195" t="s">
        <v>358</v>
      </c>
      <c r="H114" s="196">
        <v>1</v>
      </c>
      <c r="I114" s="197"/>
      <c r="J114" s="198">
        <f>ROUND(I114*H114,2)</f>
        <v>0</v>
      </c>
      <c r="K114" s="194" t="s">
        <v>1067</v>
      </c>
      <c r="L114" s="199"/>
      <c r="M114" s="200" t="s">
        <v>3</v>
      </c>
      <c r="N114" s="201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392</v>
      </c>
      <c r="AT114" s="183" t="s">
        <v>310</v>
      </c>
      <c r="AU114" s="183" t="s">
        <v>79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314</v>
      </c>
      <c r="BM114" s="183" t="s">
        <v>5284</v>
      </c>
    </row>
    <row r="115" s="2" customFormat="1" ht="21.75" customHeight="1">
      <c r="A115" s="37"/>
      <c r="B115" s="171"/>
      <c r="C115" s="192" t="s">
        <v>325</v>
      </c>
      <c r="D115" s="192" t="s">
        <v>310</v>
      </c>
      <c r="E115" s="193" t="s">
        <v>5285</v>
      </c>
      <c r="F115" s="194" t="s">
        <v>5286</v>
      </c>
      <c r="G115" s="195" t="s">
        <v>358</v>
      </c>
      <c r="H115" s="196">
        <v>1</v>
      </c>
      <c r="I115" s="197"/>
      <c r="J115" s="198">
        <f>ROUND(I115*H115,2)</f>
        <v>0</v>
      </c>
      <c r="K115" s="194" t="s">
        <v>1067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0.0014400000000000001</v>
      </c>
      <c r="R115" s="181">
        <f>Q115*H115</f>
        <v>0.0014400000000000001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392</v>
      </c>
      <c r="AT115" s="183" t="s">
        <v>310</v>
      </c>
      <c r="AU115" s="183" t="s">
        <v>79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314</v>
      </c>
      <c r="BM115" s="183" t="s">
        <v>5287</v>
      </c>
    </row>
    <row r="116" s="2" customFormat="1" ht="24.15" customHeight="1">
      <c r="A116" s="37"/>
      <c r="B116" s="171"/>
      <c r="C116" s="192" t="s">
        <v>330</v>
      </c>
      <c r="D116" s="192" t="s">
        <v>310</v>
      </c>
      <c r="E116" s="193" t="s">
        <v>5288</v>
      </c>
      <c r="F116" s="194" t="s">
        <v>5289</v>
      </c>
      <c r="G116" s="195" t="s">
        <v>358</v>
      </c>
      <c r="H116" s="196">
        <v>1</v>
      </c>
      <c r="I116" s="197"/>
      <c r="J116" s="198">
        <f>ROUND(I116*H116,2)</f>
        <v>0</v>
      </c>
      <c r="K116" s="194" t="s">
        <v>1067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0.0014400000000000001</v>
      </c>
      <c r="R116" s="181">
        <f>Q116*H116</f>
        <v>0.0014400000000000001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392</v>
      </c>
      <c r="AT116" s="183" t="s">
        <v>310</v>
      </c>
      <c r="AU116" s="183" t="s">
        <v>79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314</v>
      </c>
      <c r="BM116" s="183" t="s">
        <v>5290</v>
      </c>
    </row>
    <row r="117" s="2" customFormat="1" ht="16.5" customHeight="1">
      <c r="A117" s="37"/>
      <c r="B117" s="171"/>
      <c r="C117" s="192" t="s">
        <v>335</v>
      </c>
      <c r="D117" s="192" t="s">
        <v>310</v>
      </c>
      <c r="E117" s="193" t="s">
        <v>5291</v>
      </c>
      <c r="F117" s="194" t="s">
        <v>5292</v>
      </c>
      <c r="G117" s="195" t="s">
        <v>358</v>
      </c>
      <c r="H117" s="196">
        <v>1</v>
      </c>
      <c r="I117" s="197"/>
      <c r="J117" s="198">
        <f>ROUND(I117*H117,2)</f>
        <v>0</v>
      </c>
      <c r="K117" s="194" t="s">
        <v>1067</v>
      </c>
      <c r="L117" s="199"/>
      <c r="M117" s="200" t="s">
        <v>3</v>
      </c>
      <c r="N117" s="201" t="s">
        <v>43</v>
      </c>
      <c r="O117" s="71"/>
      <c r="P117" s="181">
        <f>O117*H117</f>
        <v>0</v>
      </c>
      <c r="Q117" s="181">
        <v>0.0014400000000000001</v>
      </c>
      <c r="R117" s="181">
        <f>Q117*H117</f>
        <v>0.0014400000000000001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392</v>
      </c>
      <c r="AT117" s="183" t="s">
        <v>310</v>
      </c>
      <c r="AU117" s="183" t="s">
        <v>79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314</v>
      </c>
      <c r="BM117" s="183" t="s">
        <v>5293</v>
      </c>
    </row>
    <row r="118" s="2" customFormat="1" ht="24.15" customHeight="1">
      <c r="A118" s="37"/>
      <c r="B118" s="171"/>
      <c r="C118" s="192" t="s">
        <v>8</v>
      </c>
      <c r="D118" s="192" t="s">
        <v>310</v>
      </c>
      <c r="E118" s="193" t="s">
        <v>5294</v>
      </c>
      <c r="F118" s="194" t="s">
        <v>5295</v>
      </c>
      <c r="G118" s="195" t="s">
        <v>358</v>
      </c>
      <c r="H118" s="196">
        <v>1</v>
      </c>
      <c r="I118" s="197"/>
      <c r="J118" s="198">
        <f>ROUND(I118*H118,2)</f>
        <v>0</v>
      </c>
      <c r="K118" s="194" t="s">
        <v>1067</v>
      </c>
      <c r="L118" s="199"/>
      <c r="M118" s="200" t="s">
        <v>3</v>
      </c>
      <c r="N118" s="201" t="s">
        <v>43</v>
      </c>
      <c r="O118" s="71"/>
      <c r="P118" s="181">
        <f>O118*H118</f>
        <v>0</v>
      </c>
      <c r="Q118" s="181">
        <v>0.0014400000000000001</v>
      </c>
      <c r="R118" s="181">
        <f>Q118*H118</f>
        <v>0.0014400000000000001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392</v>
      </c>
      <c r="AT118" s="183" t="s">
        <v>310</v>
      </c>
      <c r="AU118" s="183" t="s">
        <v>79</v>
      </c>
      <c r="AY118" s="18" t="s">
        <v>234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79</v>
      </c>
      <c r="BK118" s="184">
        <f>ROUND(I118*H118,2)</f>
        <v>0</v>
      </c>
      <c r="BL118" s="18" t="s">
        <v>314</v>
      </c>
      <c r="BM118" s="183" t="s">
        <v>5296</v>
      </c>
    </row>
    <row r="119" s="12" customFormat="1" ht="22.8" customHeight="1">
      <c r="A119" s="12"/>
      <c r="B119" s="158"/>
      <c r="C119" s="12"/>
      <c r="D119" s="159" t="s">
        <v>71</v>
      </c>
      <c r="E119" s="169" t="s">
        <v>3499</v>
      </c>
      <c r="F119" s="169" t="s">
        <v>3500</v>
      </c>
      <c r="G119" s="12"/>
      <c r="H119" s="12"/>
      <c r="I119" s="161"/>
      <c r="J119" s="170">
        <f>BK119</f>
        <v>0</v>
      </c>
      <c r="K119" s="12"/>
      <c r="L119" s="158"/>
      <c r="M119" s="163"/>
      <c r="N119" s="164"/>
      <c r="O119" s="164"/>
      <c r="P119" s="165">
        <f>SUM(P120:P129)</f>
        <v>0</v>
      </c>
      <c r="Q119" s="164"/>
      <c r="R119" s="165">
        <f>SUM(R120:R129)</f>
        <v>0.0063</v>
      </c>
      <c r="S119" s="164"/>
      <c r="T119" s="166">
        <f>SUM(T120:T129)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9" t="s">
        <v>76</v>
      </c>
      <c r="AT119" s="167" t="s">
        <v>71</v>
      </c>
      <c r="AU119" s="167" t="s">
        <v>79</v>
      </c>
      <c r="AY119" s="159" t="s">
        <v>234</v>
      </c>
      <c r="BK119" s="168">
        <f>SUM(BK120:BK129)</f>
        <v>0</v>
      </c>
    </row>
    <row r="120" s="2" customFormat="1" ht="24.15" customHeight="1">
      <c r="A120" s="37"/>
      <c r="B120" s="171"/>
      <c r="C120" s="172" t="s">
        <v>86</v>
      </c>
      <c r="D120" s="172" t="s">
        <v>238</v>
      </c>
      <c r="E120" s="173" t="s">
        <v>3527</v>
      </c>
      <c r="F120" s="174" t="s">
        <v>5297</v>
      </c>
      <c r="G120" s="175" t="s">
        <v>358</v>
      </c>
      <c r="H120" s="176">
        <v>1</v>
      </c>
      <c r="I120" s="177"/>
      <c r="J120" s="178">
        <f>ROUND(I120*H120,2)</f>
        <v>0</v>
      </c>
      <c r="K120" s="174" t="s">
        <v>242</v>
      </c>
      <c r="L120" s="38"/>
      <c r="M120" s="179" t="s">
        <v>3</v>
      </c>
      <c r="N120" s="180" t="s">
        <v>43</v>
      </c>
      <c r="O120" s="71"/>
      <c r="P120" s="181">
        <f>O120*H120</f>
        <v>0</v>
      </c>
      <c r="Q120" s="181">
        <v>0.0033800000000000002</v>
      </c>
      <c r="R120" s="181">
        <f>Q120*H120</f>
        <v>0.0033800000000000002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314</v>
      </c>
      <c r="AT120" s="183" t="s">
        <v>238</v>
      </c>
      <c r="AU120" s="183" t="s">
        <v>76</v>
      </c>
      <c r="AY120" s="18" t="s">
        <v>234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314</v>
      </c>
      <c r="BM120" s="183" t="s">
        <v>5298</v>
      </c>
    </row>
    <row r="121" s="2" customFormat="1">
      <c r="A121" s="37"/>
      <c r="B121" s="38"/>
      <c r="C121" s="37"/>
      <c r="D121" s="185" t="s">
        <v>244</v>
      </c>
      <c r="E121" s="37"/>
      <c r="F121" s="186" t="s">
        <v>3530</v>
      </c>
      <c r="G121" s="37"/>
      <c r="H121" s="37"/>
      <c r="I121" s="187"/>
      <c r="J121" s="37"/>
      <c r="K121" s="37"/>
      <c r="L121" s="38"/>
      <c r="M121" s="188"/>
      <c r="N121" s="189"/>
      <c r="O121" s="71"/>
      <c r="P121" s="71"/>
      <c r="Q121" s="71"/>
      <c r="R121" s="71"/>
      <c r="S121" s="71"/>
      <c r="T121" s="72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244</v>
      </c>
      <c r="AU121" s="18" t="s">
        <v>76</v>
      </c>
    </row>
    <row r="122" s="2" customFormat="1" ht="16.5" customHeight="1">
      <c r="A122" s="37"/>
      <c r="B122" s="171"/>
      <c r="C122" s="172" t="s">
        <v>89</v>
      </c>
      <c r="D122" s="172" t="s">
        <v>238</v>
      </c>
      <c r="E122" s="173" t="s">
        <v>3531</v>
      </c>
      <c r="F122" s="174" t="s">
        <v>5299</v>
      </c>
      <c r="G122" s="175" t="s">
        <v>358</v>
      </c>
      <c r="H122" s="176">
        <v>1</v>
      </c>
      <c r="I122" s="177"/>
      <c r="J122" s="178">
        <f>ROUND(I122*H122,2)</f>
        <v>0</v>
      </c>
      <c r="K122" s="174" t="s">
        <v>242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0.00022000000000000001</v>
      </c>
      <c r="R122" s="181">
        <f>Q122*H122</f>
        <v>0.00022000000000000001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314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314</v>
      </c>
      <c r="BM122" s="183" t="s">
        <v>5300</v>
      </c>
    </row>
    <row r="123" s="2" customFormat="1">
      <c r="A123" s="37"/>
      <c r="B123" s="38"/>
      <c r="C123" s="37"/>
      <c r="D123" s="185" t="s">
        <v>244</v>
      </c>
      <c r="E123" s="37"/>
      <c r="F123" s="186" t="s">
        <v>3534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244</v>
      </c>
      <c r="AU123" s="18" t="s">
        <v>76</v>
      </c>
    </row>
    <row r="124" s="2" customFormat="1" ht="33" customHeight="1">
      <c r="A124" s="37"/>
      <c r="B124" s="171"/>
      <c r="C124" s="172" t="s">
        <v>92</v>
      </c>
      <c r="D124" s="172" t="s">
        <v>238</v>
      </c>
      <c r="E124" s="173" t="s">
        <v>5301</v>
      </c>
      <c r="F124" s="174" t="s">
        <v>5302</v>
      </c>
      <c r="G124" s="175" t="s">
        <v>416</v>
      </c>
      <c r="H124" s="176">
        <v>4</v>
      </c>
      <c r="I124" s="177"/>
      <c r="J124" s="178">
        <f>ROUND(I124*H124,2)</f>
        <v>0</v>
      </c>
      <c r="K124" s="174" t="s">
        <v>242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0.00036999999999999999</v>
      </c>
      <c r="R124" s="181">
        <f>Q124*H124</f>
        <v>0.00148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314</v>
      </c>
      <c r="AT124" s="183" t="s">
        <v>238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314</v>
      </c>
      <c r="BM124" s="183" t="s">
        <v>5303</v>
      </c>
    </row>
    <row r="125" s="2" customFormat="1">
      <c r="A125" s="37"/>
      <c r="B125" s="38"/>
      <c r="C125" s="37"/>
      <c r="D125" s="185" t="s">
        <v>244</v>
      </c>
      <c r="E125" s="37"/>
      <c r="F125" s="186" t="s">
        <v>5304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244</v>
      </c>
      <c r="AU125" s="18" t="s">
        <v>76</v>
      </c>
    </row>
    <row r="126" s="2" customFormat="1" ht="33" customHeight="1">
      <c r="A126" s="37"/>
      <c r="B126" s="171"/>
      <c r="C126" s="172" t="s">
        <v>95</v>
      </c>
      <c r="D126" s="172" t="s">
        <v>238</v>
      </c>
      <c r="E126" s="173" t="s">
        <v>5305</v>
      </c>
      <c r="F126" s="174" t="s">
        <v>5306</v>
      </c>
      <c r="G126" s="175" t="s">
        <v>416</v>
      </c>
      <c r="H126" s="176">
        <v>1</v>
      </c>
      <c r="I126" s="177"/>
      <c r="J126" s="178">
        <f>ROUND(I126*H126,2)</f>
        <v>0</v>
      </c>
      <c r="K126" s="174" t="s">
        <v>242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0.00084000000000000003</v>
      </c>
      <c r="R126" s="181">
        <f>Q126*H126</f>
        <v>0.00084000000000000003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314</v>
      </c>
      <c r="AT126" s="183" t="s">
        <v>238</v>
      </c>
      <c r="AU126" s="183" t="s">
        <v>76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314</v>
      </c>
      <c r="BM126" s="183" t="s">
        <v>5307</v>
      </c>
    </row>
    <row r="127" s="2" customFormat="1">
      <c r="A127" s="37"/>
      <c r="B127" s="38"/>
      <c r="C127" s="37"/>
      <c r="D127" s="185" t="s">
        <v>244</v>
      </c>
      <c r="E127" s="37"/>
      <c r="F127" s="186" t="s">
        <v>5308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244</v>
      </c>
      <c r="AU127" s="18" t="s">
        <v>76</v>
      </c>
    </row>
    <row r="128" s="2" customFormat="1" ht="33" customHeight="1">
      <c r="A128" s="37"/>
      <c r="B128" s="171"/>
      <c r="C128" s="172" t="s">
        <v>98</v>
      </c>
      <c r="D128" s="172" t="s">
        <v>238</v>
      </c>
      <c r="E128" s="173" t="s">
        <v>5309</v>
      </c>
      <c r="F128" s="174" t="s">
        <v>5310</v>
      </c>
      <c r="G128" s="175" t="s">
        <v>358</v>
      </c>
      <c r="H128" s="176">
        <v>1</v>
      </c>
      <c r="I128" s="177"/>
      <c r="J128" s="178">
        <f>ROUND(I128*H128,2)</f>
        <v>0</v>
      </c>
      <c r="K128" s="174" t="s">
        <v>242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0.00038000000000000002</v>
      </c>
      <c r="R128" s="181">
        <f>Q128*H128</f>
        <v>0.00038000000000000002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314</v>
      </c>
      <c r="AT128" s="183" t="s">
        <v>238</v>
      </c>
      <c r="AU128" s="183" t="s">
        <v>76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314</v>
      </c>
      <c r="BM128" s="183" t="s">
        <v>5311</v>
      </c>
    </row>
    <row r="129" s="2" customFormat="1">
      <c r="A129" s="37"/>
      <c r="B129" s="38"/>
      <c r="C129" s="37"/>
      <c r="D129" s="185" t="s">
        <v>244</v>
      </c>
      <c r="E129" s="37"/>
      <c r="F129" s="186" t="s">
        <v>5312</v>
      </c>
      <c r="G129" s="37"/>
      <c r="H129" s="37"/>
      <c r="I129" s="187"/>
      <c r="J129" s="37"/>
      <c r="K129" s="37"/>
      <c r="L129" s="38"/>
      <c r="M129" s="212"/>
      <c r="N129" s="213"/>
      <c r="O129" s="214"/>
      <c r="P129" s="214"/>
      <c r="Q129" s="214"/>
      <c r="R129" s="214"/>
      <c r="S129" s="214"/>
      <c r="T129" s="215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244</v>
      </c>
      <c r="AU129" s="18" t="s">
        <v>76</v>
      </c>
    </row>
    <row r="130" s="2" customFormat="1" ht="6.96" customHeight="1">
      <c r="A130" s="37"/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83:K12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32312122"/>
    <hyperlink ref="F90" r:id="rId2" display="https://podminky.urs.cz/item/CS_URS_2024_02/151101101"/>
    <hyperlink ref="F92" r:id="rId3" display="https://podminky.urs.cz/item/CS_URS_2024_02/151101111"/>
    <hyperlink ref="F94" r:id="rId4" display="https://podminky.urs.cz/item/CS_URS_2024_02/162651132"/>
    <hyperlink ref="F96" r:id="rId5" display="https://podminky.urs.cz/item/CS_URS_2024_02/171201231"/>
    <hyperlink ref="F98" r:id="rId6" display="https://podminky.urs.cz/item/CS_URS_2024_02/171251201"/>
    <hyperlink ref="F100" r:id="rId7" display="https://podminky.urs.cz/item/CS_URS_2024_02/174211101"/>
    <hyperlink ref="F102" r:id="rId8" display="https://podminky.urs.cz/item/CS_URS_2024_02/175111101"/>
    <hyperlink ref="F106" r:id="rId9" display="https://podminky.urs.cz/item/CS_URS_2024_02/451541111"/>
    <hyperlink ref="F121" r:id="rId10" display="https://podminky.urs.cz/item/CS_URS_2024_02/723160204"/>
    <hyperlink ref="F123" r:id="rId11" display="https://podminky.urs.cz/item/CS_URS_2024_02/723160334"/>
    <hyperlink ref="F125" r:id="rId12" display="https://podminky.urs.cz/item/CS_URS_2024_02/723170114"/>
    <hyperlink ref="F127" r:id="rId13" display="https://podminky.urs.cz/item/CS_URS_2024_02/723170116"/>
    <hyperlink ref="F129" r:id="rId14" display="https://podminky.urs.cz/item/CS_URS_2024_02/72323116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5313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5122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">
        <v>3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2550</v>
      </c>
      <c r="F21" s="37"/>
      <c r="G21" s="37"/>
      <c r="H21" s="37"/>
      <c r="I21" s="31" t="s">
        <v>28</v>
      </c>
      <c r="J21" s="26" t="s">
        <v>3</v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2550</v>
      </c>
      <c r="F24" s="37"/>
      <c r="G24" s="37"/>
      <c r="H24" s="37"/>
      <c r="I24" s="31" t="s">
        <v>28</v>
      </c>
      <c r="J24" s="26" t="s">
        <v>3</v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ROUND(J85,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ROUND((SUM(BE85:BE145)),  2)</f>
        <v>0</v>
      </c>
      <c r="G33" s="37"/>
      <c r="H33" s="37"/>
      <c r="I33" s="130">
        <v>0.20999999999999999</v>
      </c>
      <c r="J33" s="129">
        <f>ROUND(((SUM(BE85:BE145))*I33),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ROUND((SUM(BF85:BF145)),  2)</f>
        <v>0</v>
      </c>
      <c r="G34" s="37"/>
      <c r="H34" s="37"/>
      <c r="I34" s="130">
        <v>0.12</v>
      </c>
      <c r="J34" s="129">
        <f>ROUND(((SUM(BF85:BF145))*I34),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ROUND((SUM(BG85:BG145)),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ROUND((SUM(BH85:BH145)),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ROUND((SUM(BI85:BI145)),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59 - SO14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>RUDÍKOV, P.Č. 2250/4, 2261, ST. 63, 2208/9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>Ondřej Zikán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Ondřej Zikán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J85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3591</v>
      </c>
      <c r="E60" s="142"/>
      <c r="F60" s="142"/>
      <c r="G60" s="142"/>
      <c r="H60" s="142"/>
      <c r="I60" s="142"/>
      <c r="J60" s="143">
        <f>J86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40"/>
      <c r="C61" s="9"/>
      <c r="D61" s="141" t="s">
        <v>3595</v>
      </c>
      <c r="E61" s="142"/>
      <c r="F61" s="142"/>
      <c r="G61" s="142"/>
      <c r="H61" s="142"/>
      <c r="I61" s="142"/>
      <c r="J61" s="143">
        <f>J95</f>
        <v>0</v>
      </c>
      <c r="K61" s="9"/>
      <c r="L61" s="14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40"/>
      <c r="C62" s="9"/>
      <c r="D62" s="141" t="s">
        <v>3602</v>
      </c>
      <c r="E62" s="142"/>
      <c r="F62" s="142"/>
      <c r="G62" s="142"/>
      <c r="H62" s="142"/>
      <c r="I62" s="142"/>
      <c r="J62" s="143">
        <f>J102</f>
        <v>0</v>
      </c>
      <c r="K62" s="9"/>
      <c r="L62" s="14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40"/>
      <c r="C63" s="9"/>
      <c r="D63" s="141" t="s">
        <v>5314</v>
      </c>
      <c r="E63" s="142"/>
      <c r="F63" s="142"/>
      <c r="G63" s="142"/>
      <c r="H63" s="142"/>
      <c r="I63" s="142"/>
      <c r="J63" s="143">
        <f>J108</f>
        <v>0</v>
      </c>
      <c r="K63" s="9"/>
      <c r="L63" s="14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40"/>
      <c r="C64" s="9"/>
      <c r="D64" s="141" t="s">
        <v>5315</v>
      </c>
      <c r="E64" s="142"/>
      <c r="F64" s="142"/>
      <c r="G64" s="142"/>
      <c r="H64" s="142"/>
      <c r="I64" s="142"/>
      <c r="J64" s="143">
        <f>J121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40"/>
      <c r="C65" s="9"/>
      <c r="D65" s="141" t="s">
        <v>5316</v>
      </c>
      <c r="E65" s="142"/>
      <c r="F65" s="142"/>
      <c r="G65" s="142"/>
      <c r="H65" s="142"/>
      <c r="I65" s="142"/>
      <c r="J65" s="143">
        <f>J131</f>
        <v>0</v>
      </c>
      <c r="K65" s="9"/>
      <c r="L65" s="14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7"/>
      <c r="B66" s="38"/>
      <c r="C66" s="37"/>
      <c r="D66" s="37"/>
      <c r="E66" s="37"/>
      <c r="F66" s="37"/>
      <c r="G66" s="37"/>
      <c r="H66" s="37"/>
      <c r="I66" s="37"/>
      <c r="J66" s="37"/>
      <c r="K66" s="37"/>
      <c r="L66" s="12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12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219</v>
      </c>
      <c r="D72" s="37"/>
      <c r="E72" s="37"/>
      <c r="F72" s="37"/>
      <c r="G72" s="37"/>
      <c r="H72" s="37"/>
      <c r="I72" s="37"/>
      <c r="J72" s="37"/>
      <c r="K72" s="3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7"/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17</v>
      </c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7"/>
      <c r="D75" s="37"/>
      <c r="E75" s="122" t="str">
        <f>E7</f>
        <v>Obecní dům Rudíkov smlouva č. 2 - SO02, 3,4,5,6,7,8,9,11,13,14</v>
      </c>
      <c r="F75" s="31"/>
      <c r="G75" s="31"/>
      <c r="H75" s="31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135</v>
      </c>
      <c r="D76" s="37"/>
      <c r="E76" s="37"/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7"/>
      <c r="D77" s="37"/>
      <c r="E77" s="61" t="str">
        <f>E9</f>
        <v>59 - SO14</v>
      </c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7"/>
      <c r="D78" s="37"/>
      <c r="E78" s="37"/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21</v>
      </c>
      <c r="D79" s="37"/>
      <c r="E79" s="37"/>
      <c r="F79" s="26" t="str">
        <f>F12</f>
        <v>RUDÍKOV, P.Č. 2250/4, 2261, ST. 63, 2208/9</v>
      </c>
      <c r="G79" s="37"/>
      <c r="H79" s="37"/>
      <c r="I79" s="31" t="s">
        <v>23</v>
      </c>
      <c r="J79" s="63" t="str">
        <f>IF(J12="","",J12)</f>
        <v>10. 1. 2024</v>
      </c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7"/>
      <c r="D80" s="37"/>
      <c r="E80" s="37"/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25</v>
      </c>
      <c r="D81" s="37"/>
      <c r="E81" s="37"/>
      <c r="F81" s="26" t="str">
        <f>E15</f>
        <v xml:space="preserve"> </v>
      </c>
      <c r="G81" s="37"/>
      <c r="H81" s="37"/>
      <c r="I81" s="31" t="s">
        <v>31</v>
      </c>
      <c r="J81" s="35" t="str">
        <f>E21</f>
        <v>Ondřej Zikán</v>
      </c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29</v>
      </c>
      <c r="D82" s="37"/>
      <c r="E82" s="37"/>
      <c r="F82" s="26" t="str">
        <f>IF(E18="","",E18)</f>
        <v>Vyplň údaj</v>
      </c>
      <c r="G82" s="37"/>
      <c r="H82" s="37"/>
      <c r="I82" s="31" t="s">
        <v>34</v>
      </c>
      <c r="J82" s="35" t="str">
        <f>E24</f>
        <v>Ondřej Zikán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0.32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1" customFormat="1" ht="29.28" customHeight="1">
      <c r="A84" s="148"/>
      <c r="B84" s="149"/>
      <c r="C84" s="150" t="s">
        <v>220</v>
      </c>
      <c r="D84" s="151" t="s">
        <v>57</v>
      </c>
      <c r="E84" s="151" t="s">
        <v>53</v>
      </c>
      <c r="F84" s="151" t="s">
        <v>54</v>
      </c>
      <c r="G84" s="151" t="s">
        <v>221</v>
      </c>
      <c r="H84" s="151" t="s">
        <v>222</v>
      </c>
      <c r="I84" s="151" t="s">
        <v>223</v>
      </c>
      <c r="J84" s="151" t="s">
        <v>139</v>
      </c>
      <c r="K84" s="152" t="s">
        <v>224</v>
      </c>
      <c r="L84" s="153"/>
      <c r="M84" s="79" t="s">
        <v>3</v>
      </c>
      <c r="N84" s="80" t="s">
        <v>42</v>
      </c>
      <c r="O84" s="80" t="s">
        <v>225</v>
      </c>
      <c r="P84" s="80" t="s">
        <v>226</v>
      </c>
      <c r="Q84" s="80" t="s">
        <v>227</v>
      </c>
      <c r="R84" s="80" t="s">
        <v>228</v>
      </c>
      <c r="S84" s="80" t="s">
        <v>229</v>
      </c>
      <c r="T84" s="81" t="s">
        <v>230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="2" customFormat="1" ht="22.8" customHeight="1">
      <c r="A85" s="37"/>
      <c r="B85" s="38"/>
      <c r="C85" s="86" t="s">
        <v>231</v>
      </c>
      <c r="D85" s="37"/>
      <c r="E85" s="37"/>
      <c r="F85" s="37"/>
      <c r="G85" s="37"/>
      <c r="H85" s="37"/>
      <c r="I85" s="37"/>
      <c r="J85" s="154">
        <f>BK85</f>
        <v>0</v>
      </c>
      <c r="K85" s="37"/>
      <c r="L85" s="38"/>
      <c r="M85" s="82"/>
      <c r="N85" s="67"/>
      <c r="O85" s="83"/>
      <c r="P85" s="155">
        <f>P86+P95+P102+P108+P121+P131</f>
        <v>0</v>
      </c>
      <c r="Q85" s="83"/>
      <c r="R85" s="155">
        <f>R86+R95+R102+R108+R121+R131</f>
        <v>0</v>
      </c>
      <c r="S85" s="83"/>
      <c r="T85" s="156">
        <f>T86+T95+T102+T108+T121+T131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8" t="s">
        <v>71</v>
      </c>
      <c r="AU85" s="18" t="s">
        <v>140</v>
      </c>
      <c r="BK85" s="157">
        <f>BK86+BK95+BK102+BK108+BK121+BK131</f>
        <v>0</v>
      </c>
    </row>
    <row r="86" s="12" customFormat="1" ht="25.92" customHeight="1">
      <c r="A86" s="12"/>
      <c r="B86" s="158"/>
      <c r="C86" s="12"/>
      <c r="D86" s="159" t="s">
        <v>71</v>
      </c>
      <c r="E86" s="160" t="s">
        <v>79</v>
      </c>
      <c r="F86" s="160" t="s">
        <v>3612</v>
      </c>
      <c r="G86" s="12"/>
      <c r="H86" s="12"/>
      <c r="I86" s="161"/>
      <c r="J86" s="162">
        <f>BK86</f>
        <v>0</v>
      </c>
      <c r="K86" s="12"/>
      <c r="L86" s="158"/>
      <c r="M86" s="163"/>
      <c r="N86" s="164"/>
      <c r="O86" s="164"/>
      <c r="P86" s="165">
        <f>SUM(P87:P94)</f>
        <v>0</v>
      </c>
      <c r="Q86" s="164"/>
      <c r="R86" s="165">
        <f>SUM(R87:R94)</f>
        <v>0</v>
      </c>
      <c r="S86" s="164"/>
      <c r="T86" s="166">
        <f>SUM(T87:T94)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9" t="s">
        <v>104</v>
      </c>
      <c r="AT86" s="167" t="s">
        <v>71</v>
      </c>
      <c r="AU86" s="167" t="s">
        <v>72</v>
      </c>
      <c r="AY86" s="159" t="s">
        <v>234</v>
      </c>
      <c r="BK86" s="168">
        <f>SUM(BK87:BK94)</f>
        <v>0</v>
      </c>
    </row>
    <row r="87" s="2" customFormat="1" ht="16.5" customHeight="1">
      <c r="A87" s="37"/>
      <c r="B87" s="171"/>
      <c r="C87" s="192" t="s">
        <v>79</v>
      </c>
      <c r="D87" s="192" t="s">
        <v>310</v>
      </c>
      <c r="E87" s="193" t="s">
        <v>5317</v>
      </c>
      <c r="F87" s="194" t="s">
        <v>5318</v>
      </c>
      <c r="G87" s="195" t="s">
        <v>427</v>
      </c>
      <c r="H87" s="196">
        <v>2</v>
      </c>
      <c r="I87" s="197"/>
      <c r="J87" s="198">
        <f>ROUND(I87*H87,2)</f>
        <v>0</v>
      </c>
      <c r="K87" s="194" t="s">
        <v>1067</v>
      </c>
      <c r="L87" s="199"/>
      <c r="M87" s="200" t="s">
        <v>3</v>
      </c>
      <c r="N87" s="201" t="s">
        <v>43</v>
      </c>
      <c r="O87" s="71"/>
      <c r="P87" s="181">
        <f>O87*H87</f>
        <v>0</v>
      </c>
      <c r="Q87" s="181">
        <v>0</v>
      </c>
      <c r="R87" s="181">
        <f>Q87*H87</f>
        <v>0</v>
      </c>
      <c r="S87" s="181">
        <v>0</v>
      </c>
      <c r="T87" s="182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3" t="s">
        <v>2862</v>
      </c>
      <c r="AT87" s="183" t="s">
        <v>310</v>
      </c>
      <c r="AU87" s="183" t="s">
        <v>79</v>
      </c>
      <c r="AY87" s="18" t="s">
        <v>234</v>
      </c>
      <c r="BE87" s="184">
        <f>IF(N87="základní",J87,0)</f>
        <v>0</v>
      </c>
      <c r="BF87" s="184">
        <f>IF(N87="snížená",J87,0)</f>
        <v>0</v>
      </c>
      <c r="BG87" s="184">
        <f>IF(N87="zákl. přenesená",J87,0)</f>
        <v>0</v>
      </c>
      <c r="BH87" s="184">
        <f>IF(N87="sníž. přenesená",J87,0)</f>
        <v>0</v>
      </c>
      <c r="BI87" s="184">
        <f>IF(N87="nulová",J87,0)</f>
        <v>0</v>
      </c>
      <c r="BJ87" s="18" t="s">
        <v>79</v>
      </c>
      <c r="BK87" s="184">
        <f>ROUND(I87*H87,2)</f>
        <v>0</v>
      </c>
      <c r="BL87" s="18" t="s">
        <v>2862</v>
      </c>
      <c r="BM87" s="183" t="s">
        <v>5319</v>
      </c>
    </row>
    <row r="88" s="2" customFormat="1" ht="16.5" customHeight="1">
      <c r="A88" s="37"/>
      <c r="B88" s="171"/>
      <c r="C88" s="192" t="s">
        <v>76</v>
      </c>
      <c r="D88" s="192" t="s">
        <v>310</v>
      </c>
      <c r="E88" s="193" t="s">
        <v>5320</v>
      </c>
      <c r="F88" s="194" t="s">
        <v>5321</v>
      </c>
      <c r="G88" s="195" t="s">
        <v>427</v>
      </c>
      <c r="H88" s="196">
        <v>3</v>
      </c>
      <c r="I88" s="197"/>
      <c r="J88" s="198">
        <f>ROUND(I88*H88,2)</f>
        <v>0</v>
      </c>
      <c r="K88" s="194" t="s">
        <v>1067</v>
      </c>
      <c r="L88" s="199"/>
      <c r="M88" s="200" t="s">
        <v>3</v>
      </c>
      <c r="N88" s="201" t="s">
        <v>43</v>
      </c>
      <c r="O88" s="71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2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3" t="s">
        <v>2862</v>
      </c>
      <c r="AT88" s="183" t="s">
        <v>310</v>
      </c>
      <c r="AU88" s="183" t="s">
        <v>79</v>
      </c>
      <c r="AY88" s="18" t="s">
        <v>234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8" t="s">
        <v>79</v>
      </c>
      <c r="BK88" s="184">
        <f>ROUND(I88*H88,2)</f>
        <v>0</v>
      </c>
      <c r="BL88" s="18" t="s">
        <v>2862</v>
      </c>
      <c r="BM88" s="183" t="s">
        <v>5322</v>
      </c>
    </row>
    <row r="89" s="2" customFormat="1" ht="16.5" customHeight="1">
      <c r="A89" s="37"/>
      <c r="B89" s="171"/>
      <c r="C89" s="192" t="s">
        <v>101</v>
      </c>
      <c r="D89" s="192" t="s">
        <v>310</v>
      </c>
      <c r="E89" s="193" t="s">
        <v>5323</v>
      </c>
      <c r="F89" s="194" t="s">
        <v>5324</v>
      </c>
      <c r="G89" s="195" t="s">
        <v>427</v>
      </c>
      <c r="H89" s="196">
        <v>5</v>
      </c>
      <c r="I89" s="197"/>
      <c r="J89" s="198">
        <f>ROUND(I89*H89,2)</f>
        <v>0</v>
      </c>
      <c r="K89" s="194" t="s">
        <v>1067</v>
      </c>
      <c r="L89" s="199"/>
      <c r="M89" s="200" t="s">
        <v>3</v>
      </c>
      <c r="N89" s="201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2862</v>
      </c>
      <c r="AT89" s="183" t="s">
        <v>310</v>
      </c>
      <c r="AU89" s="183" t="s">
        <v>79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2862</v>
      </c>
      <c r="BM89" s="183" t="s">
        <v>5325</v>
      </c>
    </row>
    <row r="90" s="2" customFormat="1" ht="16.5" customHeight="1">
      <c r="A90" s="37"/>
      <c r="B90" s="171"/>
      <c r="C90" s="192" t="s">
        <v>104</v>
      </c>
      <c r="D90" s="192" t="s">
        <v>310</v>
      </c>
      <c r="E90" s="193" t="s">
        <v>5326</v>
      </c>
      <c r="F90" s="194" t="s">
        <v>5327</v>
      </c>
      <c r="G90" s="195" t="s">
        <v>427</v>
      </c>
      <c r="H90" s="196">
        <v>2</v>
      </c>
      <c r="I90" s="197"/>
      <c r="J90" s="198">
        <f>ROUND(I90*H90,2)</f>
        <v>0</v>
      </c>
      <c r="K90" s="194" t="s">
        <v>1067</v>
      </c>
      <c r="L90" s="199"/>
      <c r="M90" s="200" t="s">
        <v>3</v>
      </c>
      <c r="N90" s="201" t="s">
        <v>43</v>
      </c>
      <c r="O90" s="71"/>
      <c r="P90" s="181">
        <f>O90*H90</f>
        <v>0</v>
      </c>
      <c r="Q90" s="181">
        <v>0</v>
      </c>
      <c r="R90" s="181">
        <f>Q90*H90</f>
        <v>0</v>
      </c>
      <c r="S90" s="181">
        <v>0</v>
      </c>
      <c r="T90" s="182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3" t="s">
        <v>2862</v>
      </c>
      <c r="AT90" s="183" t="s">
        <v>310</v>
      </c>
      <c r="AU90" s="183" t="s">
        <v>79</v>
      </c>
      <c r="AY90" s="18" t="s">
        <v>234</v>
      </c>
      <c r="BE90" s="184">
        <f>IF(N90="základní",J90,0)</f>
        <v>0</v>
      </c>
      <c r="BF90" s="184">
        <f>IF(N90="snížená",J90,0)</f>
        <v>0</v>
      </c>
      <c r="BG90" s="184">
        <f>IF(N90="zákl. přenesená",J90,0)</f>
        <v>0</v>
      </c>
      <c r="BH90" s="184">
        <f>IF(N90="sníž. přenesená",J90,0)</f>
        <v>0</v>
      </c>
      <c r="BI90" s="184">
        <f>IF(N90="nulová",J90,0)</f>
        <v>0</v>
      </c>
      <c r="BJ90" s="18" t="s">
        <v>79</v>
      </c>
      <c r="BK90" s="184">
        <f>ROUND(I90*H90,2)</f>
        <v>0</v>
      </c>
      <c r="BL90" s="18" t="s">
        <v>2862</v>
      </c>
      <c r="BM90" s="183" t="s">
        <v>5328</v>
      </c>
    </row>
    <row r="91" s="2" customFormat="1" ht="16.5" customHeight="1">
      <c r="A91" s="37"/>
      <c r="B91" s="171"/>
      <c r="C91" s="192" t="s">
        <v>262</v>
      </c>
      <c r="D91" s="192" t="s">
        <v>310</v>
      </c>
      <c r="E91" s="193" t="s">
        <v>5329</v>
      </c>
      <c r="F91" s="194" t="s">
        <v>5330</v>
      </c>
      <c r="G91" s="195" t="s">
        <v>427</v>
      </c>
      <c r="H91" s="196">
        <v>2</v>
      </c>
      <c r="I91" s="197"/>
      <c r="J91" s="198">
        <f>ROUND(I91*H91,2)</f>
        <v>0</v>
      </c>
      <c r="K91" s="194" t="s">
        <v>1067</v>
      </c>
      <c r="L91" s="199"/>
      <c r="M91" s="200" t="s">
        <v>3</v>
      </c>
      <c r="N91" s="201" t="s">
        <v>43</v>
      </c>
      <c r="O91" s="71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2862</v>
      </c>
      <c r="AT91" s="183" t="s">
        <v>310</v>
      </c>
      <c r="AU91" s="183" t="s">
        <v>79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2862</v>
      </c>
      <c r="BM91" s="183" t="s">
        <v>5331</v>
      </c>
    </row>
    <row r="92" s="2" customFormat="1" ht="16.5" customHeight="1">
      <c r="A92" s="37"/>
      <c r="B92" s="171"/>
      <c r="C92" s="192" t="s">
        <v>128</v>
      </c>
      <c r="D92" s="192" t="s">
        <v>310</v>
      </c>
      <c r="E92" s="193" t="s">
        <v>5332</v>
      </c>
      <c r="F92" s="194" t="s">
        <v>5333</v>
      </c>
      <c r="G92" s="195" t="s">
        <v>427</v>
      </c>
      <c r="H92" s="196">
        <v>6</v>
      </c>
      <c r="I92" s="197"/>
      <c r="J92" s="198">
        <f>ROUND(I92*H92,2)</f>
        <v>0</v>
      </c>
      <c r="K92" s="194" t="s">
        <v>1067</v>
      </c>
      <c r="L92" s="199"/>
      <c r="M92" s="200" t="s">
        <v>3</v>
      </c>
      <c r="N92" s="201" t="s">
        <v>43</v>
      </c>
      <c r="O92" s="71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2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3" t="s">
        <v>2862</v>
      </c>
      <c r="AT92" s="183" t="s">
        <v>310</v>
      </c>
      <c r="AU92" s="183" t="s">
        <v>79</v>
      </c>
      <c r="AY92" s="18" t="s">
        <v>234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8" t="s">
        <v>79</v>
      </c>
      <c r="BK92" s="184">
        <f>ROUND(I92*H92,2)</f>
        <v>0</v>
      </c>
      <c r="BL92" s="18" t="s">
        <v>2862</v>
      </c>
      <c r="BM92" s="183" t="s">
        <v>5334</v>
      </c>
    </row>
    <row r="93" s="2" customFormat="1" ht="16.5" customHeight="1">
      <c r="A93" s="37"/>
      <c r="B93" s="171"/>
      <c r="C93" s="192" t="s">
        <v>271</v>
      </c>
      <c r="D93" s="192" t="s">
        <v>310</v>
      </c>
      <c r="E93" s="193" t="s">
        <v>5335</v>
      </c>
      <c r="F93" s="194" t="s">
        <v>5336</v>
      </c>
      <c r="G93" s="195" t="s">
        <v>427</v>
      </c>
      <c r="H93" s="196">
        <v>10</v>
      </c>
      <c r="I93" s="197"/>
      <c r="J93" s="198">
        <f>ROUND(I93*H93,2)</f>
        <v>0</v>
      </c>
      <c r="K93" s="194" t="s">
        <v>1067</v>
      </c>
      <c r="L93" s="199"/>
      <c r="M93" s="200" t="s">
        <v>3</v>
      </c>
      <c r="N93" s="201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2862</v>
      </c>
      <c r="AT93" s="183" t="s">
        <v>310</v>
      </c>
      <c r="AU93" s="183" t="s">
        <v>79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2862</v>
      </c>
      <c r="BM93" s="183" t="s">
        <v>5337</v>
      </c>
    </row>
    <row r="94" s="2" customFormat="1" ht="16.5" customHeight="1">
      <c r="A94" s="37"/>
      <c r="B94" s="171"/>
      <c r="C94" s="192" t="s">
        <v>278</v>
      </c>
      <c r="D94" s="192" t="s">
        <v>310</v>
      </c>
      <c r="E94" s="193" t="s">
        <v>5338</v>
      </c>
      <c r="F94" s="194" t="s">
        <v>5339</v>
      </c>
      <c r="G94" s="195" t="s">
        <v>427</v>
      </c>
      <c r="H94" s="196">
        <v>1</v>
      </c>
      <c r="I94" s="197"/>
      <c r="J94" s="198">
        <f>ROUND(I94*H94,2)</f>
        <v>0</v>
      </c>
      <c r="K94" s="194" t="s">
        <v>1067</v>
      </c>
      <c r="L94" s="199"/>
      <c r="M94" s="200" t="s">
        <v>3</v>
      </c>
      <c r="N94" s="201" t="s">
        <v>43</v>
      </c>
      <c r="O94" s="71"/>
      <c r="P94" s="181">
        <f>O94*H94</f>
        <v>0</v>
      </c>
      <c r="Q94" s="181">
        <v>0</v>
      </c>
      <c r="R94" s="181">
        <f>Q94*H94</f>
        <v>0</v>
      </c>
      <c r="S94" s="181">
        <v>0</v>
      </c>
      <c r="T94" s="182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3" t="s">
        <v>2862</v>
      </c>
      <c r="AT94" s="183" t="s">
        <v>310</v>
      </c>
      <c r="AU94" s="183" t="s">
        <v>79</v>
      </c>
      <c r="AY94" s="18" t="s">
        <v>234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79</v>
      </c>
      <c r="BK94" s="184">
        <f>ROUND(I94*H94,2)</f>
        <v>0</v>
      </c>
      <c r="BL94" s="18" t="s">
        <v>2862</v>
      </c>
      <c r="BM94" s="183" t="s">
        <v>5340</v>
      </c>
    </row>
    <row r="95" s="12" customFormat="1" ht="25.92" customHeight="1">
      <c r="A95" s="12"/>
      <c r="B95" s="158"/>
      <c r="C95" s="12"/>
      <c r="D95" s="159" t="s">
        <v>71</v>
      </c>
      <c r="E95" s="160" t="s">
        <v>76</v>
      </c>
      <c r="F95" s="160" t="s">
        <v>3716</v>
      </c>
      <c r="G95" s="12"/>
      <c r="H95" s="12"/>
      <c r="I95" s="161"/>
      <c r="J95" s="162">
        <f>BK95</f>
        <v>0</v>
      </c>
      <c r="K95" s="12"/>
      <c r="L95" s="158"/>
      <c r="M95" s="163"/>
      <c r="N95" s="164"/>
      <c r="O95" s="164"/>
      <c r="P95" s="165">
        <f>SUM(P96:P101)</f>
        <v>0</v>
      </c>
      <c r="Q95" s="164"/>
      <c r="R95" s="165">
        <f>SUM(R96:R101)</f>
        <v>0</v>
      </c>
      <c r="S95" s="164"/>
      <c r="T95" s="166">
        <f>SUM(T96:T101)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59" t="s">
        <v>104</v>
      </c>
      <c r="AT95" s="167" t="s">
        <v>71</v>
      </c>
      <c r="AU95" s="167" t="s">
        <v>72</v>
      </c>
      <c r="AY95" s="159" t="s">
        <v>234</v>
      </c>
      <c r="BK95" s="168">
        <f>SUM(BK96:BK101)</f>
        <v>0</v>
      </c>
    </row>
    <row r="96" s="2" customFormat="1" ht="16.5" customHeight="1">
      <c r="A96" s="37"/>
      <c r="B96" s="171"/>
      <c r="C96" s="172" t="s">
        <v>131</v>
      </c>
      <c r="D96" s="172" t="s">
        <v>238</v>
      </c>
      <c r="E96" s="173" t="s">
        <v>5341</v>
      </c>
      <c r="F96" s="174" t="s">
        <v>3832</v>
      </c>
      <c r="G96" s="175" t="s">
        <v>416</v>
      </c>
      <c r="H96" s="176">
        <v>280</v>
      </c>
      <c r="I96" s="177"/>
      <c r="J96" s="178">
        <f>ROUND(I96*H96,2)</f>
        <v>0</v>
      </c>
      <c r="K96" s="174" t="s">
        <v>1067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2862</v>
      </c>
      <c r="AT96" s="183" t="s">
        <v>238</v>
      </c>
      <c r="AU96" s="183" t="s">
        <v>79</v>
      </c>
      <c r="AY96" s="18" t="s">
        <v>234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79</v>
      </c>
      <c r="BK96" s="184">
        <f>ROUND(I96*H96,2)</f>
        <v>0</v>
      </c>
      <c r="BL96" s="18" t="s">
        <v>2862</v>
      </c>
      <c r="BM96" s="183" t="s">
        <v>5342</v>
      </c>
    </row>
    <row r="97" s="2" customFormat="1" ht="16.5" customHeight="1">
      <c r="A97" s="37"/>
      <c r="B97" s="171"/>
      <c r="C97" s="172" t="s">
        <v>284</v>
      </c>
      <c r="D97" s="172" t="s">
        <v>238</v>
      </c>
      <c r="E97" s="173" t="s">
        <v>5343</v>
      </c>
      <c r="F97" s="174" t="s">
        <v>3897</v>
      </c>
      <c r="G97" s="175" t="s">
        <v>416</v>
      </c>
      <c r="H97" s="176">
        <v>180</v>
      </c>
      <c r="I97" s="177"/>
      <c r="J97" s="178">
        <f>ROUND(I97*H97,2)</f>
        <v>0</v>
      </c>
      <c r="K97" s="174" t="s">
        <v>1067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2862</v>
      </c>
      <c r="AT97" s="183" t="s">
        <v>238</v>
      </c>
      <c r="AU97" s="183" t="s">
        <v>79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2862</v>
      </c>
      <c r="BM97" s="183" t="s">
        <v>5344</v>
      </c>
    </row>
    <row r="98" s="2" customFormat="1" ht="16.5" customHeight="1">
      <c r="A98" s="37"/>
      <c r="B98" s="171"/>
      <c r="C98" s="172" t="s">
        <v>236</v>
      </c>
      <c r="D98" s="172" t="s">
        <v>238</v>
      </c>
      <c r="E98" s="173" t="s">
        <v>5345</v>
      </c>
      <c r="F98" s="174" t="s">
        <v>5346</v>
      </c>
      <c r="G98" s="175" t="s">
        <v>427</v>
      </c>
      <c r="H98" s="176">
        <v>10</v>
      </c>
      <c r="I98" s="177"/>
      <c r="J98" s="178">
        <f>ROUND(I98*H98,2)</f>
        <v>0</v>
      </c>
      <c r="K98" s="174" t="s">
        <v>1067</v>
      </c>
      <c r="L98" s="38"/>
      <c r="M98" s="179" t="s">
        <v>3</v>
      </c>
      <c r="N98" s="180" t="s">
        <v>43</v>
      </c>
      <c r="O98" s="71"/>
      <c r="P98" s="181">
        <f>O98*H98</f>
        <v>0</v>
      </c>
      <c r="Q98" s="181">
        <v>0</v>
      </c>
      <c r="R98" s="181">
        <f>Q98*H98</f>
        <v>0</v>
      </c>
      <c r="S98" s="181">
        <v>0</v>
      </c>
      <c r="T98" s="182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2862</v>
      </c>
      <c r="AT98" s="183" t="s">
        <v>238</v>
      </c>
      <c r="AU98" s="183" t="s">
        <v>79</v>
      </c>
      <c r="AY98" s="18" t="s">
        <v>234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79</v>
      </c>
      <c r="BK98" s="184">
        <f>ROUND(I98*H98,2)</f>
        <v>0</v>
      </c>
      <c r="BL98" s="18" t="s">
        <v>2862</v>
      </c>
      <c r="BM98" s="183" t="s">
        <v>5347</v>
      </c>
    </row>
    <row r="99" s="2" customFormat="1" ht="16.5" customHeight="1">
      <c r="A99" s="37"/>
      <c r="B99" s="171"/>
      <c r="C99" s="172" t="s">
        <v>9</v>
      </c>
      <c r="D99" s="172" t="s">
        <v>238</v>
      </c>
      <c r="E99" s="173" t="s">
        <v>5348</v>
      </c>
      <c r="F99" s="174" t="s">
        <v>5349</v>
      </c>
      <c r="G99" s="175" t="s">
        <v>427</v>
      </c>
      <c r="H99" s="176">
        <v>10</v>
      </c>
      <c r="I99" s="177"/>
      <c r="J99" s="178">
        <f>ROUND(I99*H99,2)</f>
        <v>0</v>
      </c>
      <c r="K99" s="174" t="s">
        <v>1067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2862</v>
      </c>
      <c r="AT99" s="183" t="s">
        <v>238</v>
      </c>
      <c r="AU99" s="183" t="s">
        <v>79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2862</v>
      </c>
      <c r="BM99" s="183" t="s">
        <v>5350</v>
      </c>
    </row>
    <row r="100" s="2" customFormat="1" ht="16.5" customHeight="1">
      <c r="A100" s="37"/>
      <c r="B100" s="171"/>
      <c r="C100" s="172" t="s">
        <v>276</v>
      </c>
      <c r="D100" s="172" t="s">
        <v>238</v>
      </c>
      <c r="E100" s="173" t="s">
        <v>5351</v>
      </c>
      <c r="F100" s="174" t="s">
        <v>5352</v>
      </c>
      <c r="G100" s="175" t="s">
        <v>427</v>
      </c>
      <c r="H100" s="176">
        <v>10</v>
      </c>
      <c r="I100" s="177"/>
      <c r="J100" s="178">
        <f>ROUND(I100*H100,2)</f>
        <v>0</v>
      </c>
      <c r="K100" s="174" t="s">
        <v>1067</v>
      </c>
      <c r="L100" s="38"/>
      <c r="M100" s="179" t="s">
        <v>3</v>
      </c>
      <c r="N100" s="180" t="s">
        <v>43</v>
      </c>
      <c r="O100" s="71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2862</v>
      </c>
      <c r="AT100" s="183" t="s">
        <v>238</v>
      </c>
      <c r="AU100" s="183" t="s">
        <v>79</v>
      </c>
      <c r="AY100" s="18" t="s">
        <v>234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79</v>
      </c>
      <c r="BK100" s="184">
        <f>ROUND(I100*H100,2)</f>
        <v>0</v>
      </c>
      <c r="BL100" s="18" t="s">
        <v>2862</v>
      </c>
      <c r="BM100" s="183" t="s">
        <v>5353</v>
      </c>
    </row>
    <row r="101" s="2" customFormat="1" ht="16.5" customHeight="1">
      <c r="A101" s="37"/>
      <c r="B101" s="171"/>
      <c r="C101" s="172" t="s">
        <v>304</v>
      </c>
      <c r="D101" s="172" t="s">
        <v>238</v>
      </c>
      <c r="E101" s="173" t="s">
        <v>5354</v>
      </c>
      <c r="F101" s="174" t="s">
        <v>5355</v>
      </c>
      <c r="G101" s="175" t="s">
        <v>416</v>
      </c>
      <c r="H101" s="176">
        <v>180</v>
      </c>
      <c r="I101" s="177"/>
      <c r="J101" s="178">
        <f>ROUND(I101*H101,2)</f>
        <v>0</v>
      </c>
      <c r="K101" s="174" t="s">
        <v>1067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2862</v>
      </c>
      <c r="AT101" s="183" t="s">
        <v>238</v>
      </c>
      <c r="AU101" s="183" t="s">
        <v>79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2862</v>
      </c>
      <c r="BM101" s="183" t="s">
        <v>5356</v>
      </c>
    </row>
    <row r="102" s="12" customFormat="1" ht="25.92" customHeight="1">
      <c r="A102" s="12"/>
      <c r="B102" s="158"/>
      <c r="C102" s="12"/>
      <c r="D102" s="159" t="s">
        <v>71</v>
      </c>
      <c r="E102" s="160" t="s">
        <v>101</v>
      </c>
      <c r="F102" s="160" t="s">
        <v>4046</v>
      </c>
      <c r="G102" s="12"/>
      <c r="H102" s="12"/>
      <c r="I102" s="161"/>
      <c r="J102" s="162">
        <f>BK102</f>
        <v>0</v>
      </c>
      <c r="K102" s="12"/>
      <c r="L102" s="158"/>
      <c r="M102" s="163"/>
      <c r="N102" s="164"/>
      <c r="O102" s="164"/>
      <c r="P102" s="165">
        <f>SUM(P103:P107)</f>
        <v>0</v>
      </c>
      <c r="Q102" s="164"/>
      <c r="R102" s="165">
        <f>SUM(R103:R107)</f>
        <v>0</v>
      </c>
      <c r="S102" s="164"/>
      <c r="T102" s="166">
        <f>SUM(T103:T107)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59" t="s">
        <v>104</v>
      </c>
      <c r="AT102" s="167" t="s">
        <v>71</v>
      </c>
      <c r="AU102" s="167" t="s">
        <v>72</v>
      </c>
      <c r="AY102" s="159" t="s">
        <v>234</v>
      </c>
      <c r="BK102" s="168">
        <f>SUM(BK103:BK107)</f>
        <v>0</v>
      </c>
    </row>
    <row r="103" s="2" customFormat="1" ht="16.5" customHeight="1">
      <c r="A103" s="37"/>
      <c r="B103" s="171"/>
      <c r="C103" s="192" t="s">
        <v>286</v>
      </c>
      <c r="D103" s="192" t="s">
        <v>310</v>
      </c>
      <c r="E103" s="193" t="s">
        <v>5357</v>
      </c>
      <c r="F103" s="194" t="s">
        <v>5358</v>
      </c>
      <c r="G103" s="195" t="s">
        <v>248</v>
      </c>
      <c r="H103" s="196">
        <v>18</v>
      </c>
      <c r="I103" s="197"/>
      <c r="J103" s="198">
        <f>ROUND(I103*H103,2)</f>
        <v>0</v>
      </c>
      <c r="K103" s="194" t="s">
        <v>1067</v>
      </c>
      <c r="L103" s="199"/>
      <c r="M103" s="200" t="s">
        <v>3</v>
      </c>
      <c r="N103" s="201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2862</v>
      </c>
      <c r="AT103" s="183" t="s">
        <v>310</v>
      </c>
      <c r="AU103" s="183" t="s">
        <v>79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2862</v>
      </c>
      <c r="BM103" s="183" t="s">
        <v>5359</v>
      </c>
    </row>
    <row r="104" s="2" customFormat="1" ht="16.5" customHeight="1">
      <c r="A104" s="37"/>
      <c r="B104" s="171"/>
      <c r="C104" s="192" t="s">
        <v>314</v>
      </c>
      <c r="D104" s="192" t="s">
        <v>310</v>
      </c>
      <c r="E104" s="193" t="s">
        <v>5360</v>
      </c>
      <c r="F104" s="194" t="s">
        <v>5361</v>
      </c>
      <c r="G104" s="195" t="s">
        <v>427</v>
      </c>
      <c r="H104" s="196">
        <v>540</v>
      </c>
      <c r="I104" s="197"/>
      <c r="J104" s="198">
        <f>ROUND(I104*H104,2)</f>
        <v>0</v>
      </c>
      <c r="K104" s="194" t="s">
        <v>1067</v>
      </c>
      <c r="L104" s="199"/>
      <c r="M104" s="200" t="s">
        <v>3</v>
      </c>
      <c r="N104" s="201" t="s">
        <v>43</v>
      </c>
      <c r="O104" s="71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2862</v>
      </c>
      <c r="AT104" s="183" t="s">
        <v>310</v>
      </c>
      <c r="AU104" s="183" t="s">
        <v>79</v>
      </c>
      <c r="AY104" s="18" t="s">
        <v>234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79</v>
      </c>
      <c r="BK104" s="184">
        <f>ROUND(I104*H104,2)</f>
        <v>0</v>
      </c>
      <c r="BL104" s="18" t="s">
        <v>2862</v>
      </c>
      <c r="BM104" s="183" t="s">
        <v>5362</v>
      </c>
    </row>
    <row r="105" s="2" customFormat="1" ht="16.5" customHeight="1">
      <c r="A105" s="37"/>
      <c r="B105" s="171"/>
      <c r="C105" s="192" t="s">
        <v>320</v>
      </c>
      <c r="D105" s="192" t="s">
        <v>310</v>
      </c>
      <c r="E105" s="193" t="s">
        <v>5363</v>
      </c>
      <c r="F105" s="194" t="s">
        <v>5364</v>
      </c>
      <c r="G105" s="195" t="s">
        <v>416</v>
      </c>
      <c r="H105" s="196">
        <v>180</v>
      </c>
      <c r="I105" s="197"/>
      <c r="J105" s="198">
        <f>ROUND(I105*H105,2)</f>
        <v>0</v>
      </c>
      <c r="K105" s="194" t="s">
        <v>1067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2862</v>
      </c>
      <c r="AT105" s="183" t="s">
        <v>310</v>
      </c>
      <c r="AU105" s="183" t="s">
        <v>79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2862</v>
      </c>
      <c r="BM105" s="183" t="s">
        <v>5365</v>
      </c>
    </row>
    <row r="106" s="2" customFormat="1" ht="16.5" customHeight="1">
      <c r="A106" s="37"/>
      <c r="B106" s="171"/>
      <c r="C106" s="192" t="s">
        <v>325</v>
      </c>
      <c r="D106" s="192" t="s">
        <v>310</v>
      </c>
      <c r="E106" s="193" t="s">
        <v>5366</v>
      </c>
      <c r="F106" s="194" t="s">
        <v>5367</v>
      </c>
      <c r="G106" s="195" t="s">
        <v>248</v>
      </c>
      <c r="H106" s="196">
        <v>2.1000000000000001</v>
      </c>
      <c r="I106" s="197"/>
      <c r="J106" s="198">
        <f>ROUND(I106*H106,2)</f>
        <v>0</v>
      </c>
      <c r="K106" s="194" t="s">
        <v>1067</v>
      </c>
      <c r="L106" s="199"/>
      <c r="M106" s="200" t="s">
        <v>3</v>
      </c>
      <c r="N106" s="201" t="s">
        <v>43</v>
      </c>
      <c r="O106" s="71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2862</v>
      </c>
      <c r="AT106" s="183" t="s">
        <v>310</v>
      </c>
      <c r="AU106" s="183" t="s">
        <v>79</v>
      </c>
      <c r="AY106" s="18" t="s">
        <v>234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79</v>
      </c>
      <c r="BK106" s="184">
        <f>ROUND(I106*H106,2)</f>
        <v>0</v>
      </c>
      <c r="BL106" s="18" t="s">
        <v>2862</v>
      </c>
      <c r="BM106" s="183" t="s">
        <v>5368</v>
      </c>
    </row>
    <row r="107" s="2" customFormat="1" ht="16.5" customHeight="1">
      <c r="A107" s="37"/>
      <c r="B107" s="171"/>
      <c r="C107" s="192" t="s">
        <v>330</v>
      </c>
      <c r="D107" s="192" t="s">
        <v>310</v>
      </c>
      <c r="E107" s="193" t="s">
        <v>5369</v>
      </c>
      <c r="F107" s="194" t="s">
        <v>5370</v>
      </c>
      <c r="G107" s="195" t="s">
        <v>427</v>
      </c>
      <c r="H107" s="196">
        <v>10</v>
      </c>
      <c r="I107" s="197"/>
      <c r="J107" s="198">
        <f>ROUND(I107*H107,2)</f>
        <v>0</v>
      </c>
      <c r="K107" s="194" t="s">
        <v>1067</v>
      </c>
      <c r="L107" s="199"/>
      <c r="M107" s="200" t="s">
        <v>3</v>
      </c>
      <c r="N107" s="201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2862</v>
      </c>
      <c r="AT107" s="183" t="s">
        <v>310</v>
      </c>
      <c r="AU107" s="183" t="s">
        <v>79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2862</v>
      </c>
      <c r="BM107" s="183" t="s">
        <v>5371</v>
      </c>
    </row>
    <row r="108" s="12" customFormat="1" ht="25.92" customHeight="1">
      <c r="A108" s="12"/>
      <c r="B108" s="158"/>
      <c r="C108" s="12"/>
      <c r="D108" s="159" t="s">
        <v>71</v>
      </c>
      <c r="E108" s="160" t="s">
        <v>104</v>
      </c>
      <c r="F108" s="160" t="s">
        <v>4050</v>
      </c>
      <c r="G108" s="12"/>
      <c r="H108" s="12"/>
      <c r="I108" s="161"/>
      <c r="J108" s="162">
        <f>BK108</f>
        <v>0</v>
      </c>
      <c r="K108" s="12"/>
      <c r="L108" s="158"/>
      <c r="M108" s="163"/>
      <c r="N108" s="164"/>
      <c r="O108" s="164"/>
      <c r="P108" s="165">
        <f>SUM(P109:P120)</f>
        <v>0</v>
      </c>
      <c r="Q108" s="164"/>
      <c r="R108" s="165">
        <f>SUM(R109:R120)</f>
        <v>0</v>
      </c>
      <c r="S108" s="164"/>
      <c r="T108" s="166">
        <f>SUM(T109:T120)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9" t="s">
        <v>104</v>
      </c>
      <c r="AT108" s="167" t="s">
        <v>71</v>
      </c>
      <c r="AU108" s="167" t="s">
        <v>72</v>
      </c>
      <c r="AY108" s="159" t="s">
        <v>234</v>
      </c>
      <c r="BK108" s="168">
        <f>SUM(BK109:BK120)</f>
        <v>0</v>
      </c>
    </row>
    <row r="109" s="2" customFormat="1" ht="16.5" customHeight="1">
      <c r="A109" s="37"/>
      <c r="B109" s="171"/>
      <c r="C109" s="172" t="s">
        <v>335</v>
      </c>
      <c r="D109" s="172" t="s">
        <v>238</v>
      </c>
      <c r="E109" s="173" t="s">
        <v>5372</v>
      </c>
      <c r="F109" s="174" t="s">
        <v>5373</v>
      </c>
      <c r="G109" s="175" t="s">
        <v>427</v>
      </c>
      <c r="H109" s="176">
        <v>2</v>
      </c>
      <c r="I109" s="177"/>
      <c r="J109" s="178">
        <f>ROUND(I109*H109,2)</f>
        <v>0</v>
      </c>
      <c r="K109" s="174" t="s">
        <v>1067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2862</v>
      </c>
      <c r="AT109" s="183" t="s">
        <v>238</v>
      </c>
      <c r="AU109" s="183" t="s">
        <v>79</v>
      </c>
      <c r="AY109" s="18" t="s">
        <v>234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79</v>
      </c>
      <c r="BK109" s="184">
        <f>ROUND(I109*H109,2)</f>
        <v>0</v>
      </c>
      <c r="BL109" s="18" t="s">
        <v>2862</v>
      </c>
      <c r="BM109" s="183" t="s">
        <v>5374</v>
      </c>
    </row>
    <row r="110" s="2" customFormat="1" ht="16.5" customHeight="1">
      <c r="A110" s="37"/>
      <c r="B110" s="171"/>
      <c r="C110" s="172" t="s">
        <v>8</v>
      </c>
      <c r="D110" s="172" t="s">
        <v>238</v>
      </c>
      <c r="E110" s="173" t="s">
        <v>5372</v>
      </c>
      <c r="F110" s="174" t="s">
        <v>5373</v>
      </c>
      <c r="G110" s="175" t="s">
        <v>427</v>
      </c>
      <c r="H110" s="176">
        <v>3</v>
      </c>
      <c r="I110" s="177"/>
      <c r="J110" s="178">
        <f>ROUND(I110*H110,2)</f>
        <v>0</v>
      </c>
      <c r="K110" s="174" t="s">
        <v>1067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2862</v>
      </c>
      <c r="AT110" s="183" t="s">
        <v>238</v>
      </c>
      <c r="AU110" s="183" t="s">
        <v>79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2862</v>
      </c>
      <c r="BM110" s="183" t="s">
        <v>5375</v>
      </c>
    </row>
    <row r="111" s="2" customFormat="1" ht="16.5" customHeight="1">
      <c r="A111" s="37"/>
      <c r="B111" s="171"/>
      <c r="C111" s="172" t="s">
        <v>86</v>
      </c>
      <c r="D111" s="172" t="s">
        <v>238</v>
      </c>
      <c r="E111" s="173" t="s">
        <v>5372</v>
      </c>
      <c r="F111" s="174" t="s">
        <v>5373</v>
      </c>
      <c r="G111" s="175" t="s">
        <v>427</v>
      </c>
      <c r="H111" s="176">
        <v>5</v>
      </c>
      <c r="I111" s="177"/>
      <c r="J111" s="178">
        <f>ROUND(I111*H111,2)</f>
        <v>0</v>
      </c>
      <c r="K111" s="174" t="s">
        <v>1067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2862</v>
      </c>
      <c r="AT111" s="183" t="s">
        <v>238</v>
      </c>
      <c r="AU111" s="183" t="s">
        <v>79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2862</v>
      </c>
      <c r="BM111" s="183" t="s">
        <v>5376</v>
      </c>
    </row>
    <row r="112" s="2" customFormat="1" ht="16.5" customHeight="1">
      <c r="A112" s="37"/>
      <c r="B112" s="171"/>
      <c r="C112" s="172" t="s">
        <v>89</v>
      </c>
      <c r="D112" s="172" t="s">
        <v>238</v>
      </c>
      <c r="E112" s="173" t="s">
        <v>5372</v>
      </c>
      <c r="F112" s="174" t="s">
        <v>5373</v>
      </c>
      <c r="G112" s="175" t="s">
        <v>427</v>
      </c>
      <c r="H112" s="176">
        <v>2</v>
      </c>
      <c r="I112" s="177"/>
      <c r="J112" s="178">
        <f>ROUND(I112*H112,2)</f>
        <v>0</v>
      </c>
      <c r="K112" s="174" t="s">
        <v>1067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2862</v>
      </c>
      <c r="AT112" s="183" t="s">
        <v>238</v>
      </c>
      <c r="AU112" s="183" t="s">
        <v>79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2862</v>
      </c>
      <c r="BM112" s="183" t="s">
        <v>5377</v>
      </c>
    </row>
    <row r="113" s="2" customFormat="1" ht="16.5" customHeight="1">
      <c r="A113" s="37"/>
      <c r="B113" s="171"/>
      <c r="C113" s="172" t="s">
        <v>92</v>
      </c>
      <c r="D113" s="172" t="s">
        <v>238</v>
      </c>
      <c r="E113" s="173" t="s">
        <v>5372</v>
      </c>
      <c r="F113" s="174" t="s">
        <v>5373</v>
      </c>
      <c r="G113" s="175" t="s">
        <v>427</v>
      </c>
      <c r="H113" s="176">
        <v>2</v>
      </c>
      <c r="I113" s="177"/>
      <c r="J113" s="178">
        <f>ROUND(I113*H113,2)</f>
        <v>0</v>
      </c>
      <c r="K113" s="174" t="s">
        <v>1067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2862</v>
      </c>
      <c r="AT113" s="183" t="s">
        <v>238</v>
      </c>
      <c r="AU113" s="183" t="s">
        <v>79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2862</v>
      </c>
      <c r="BM113" s="183" t="s">
        <v>5378</v>
      </c>
    </row>
    <row r="114" s="2" customFormat="1" ht="16.5" customHeight="1">
      <c r="A114" s="37"/>
      <c r="B114" s="171"/>
      <c r="C114" s="172" t="s">
        <v>95</v>
      </c>
      <c r="D114" s="172" t="s">
        <v>238</v>
      </c>
      <c r="E114" s="173" t="s">
        <v>5379</v>
      </c>
      <c r="F114" s="174" t="s">
        <v>5380</v>
      </c>
      <c r="G114" s="175" t="s">
        <v>427</v>
      </c>
      <c r="H114" s="176">
        <v>6</v>
      </c>
      <c r="I114" s="177"/>
      <c r="J114" s="178">
        <f>ROUND(I114*H114,2)</f>
        <v>0</v>
      </c>
      <c r="K114" s="174" t="s">
        <v>1067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2862</v>
      </c>
      <c r="AT114" s="183" t="s">
        <v>238</v>
      </c>
      <c r="AU114" s="183" t="s">
        <v>79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2862</v>
      </c>
      <c r="BM114" s="183" t="s">
        <v>5381</v>
      </c>
    </row>
    <row r="115" s="2" customFormat="1" ht="16.5" customHeight="1">
      <c r="A115" s="37"/>
      <c r="B115" s="171"/>
      <c r="C115" s="172" t="s">
        <v>98</v>
      </c>
      <c r="D115" s="172" t="s">
        <v>238</v>
      </c>
      <c r="E115" s="173" t="s">
        <v>5382</v>
      </c>
      <c r="F115" s="174" t="s">
        <v>5383</v>
      </c>
      <c r="G115" s="175" t="s">
        <v>427</v>
      </c>
      <c r="H115" s="176">
        <v>10</v>
      </c>
      <c r="I115" s="177"/>
      <c r="J115" s="178">
        <f>ROUND(I115*H115,2)</f>
        <v>0</v>
      </c>
      <c r="K115" s="174" t="s">
        <v>1067</v>
      </c>
      <c r="L115" s="38"/>
      <c r="M115" s="179" t="s">
        <v>3</v>
      </c>
      <c r="N115" s="180" t="s">
        <v>43</v>
      </c>
      <c r="O115" s="71"/>
      <c r="P115" s="181">
        <f>O115*H115</f>
        <v>0</v>
      </c>
      <c r="Q115" s="181">
        <v>0</v>
      </c>
      <c r="R115" s="181">
        <f>Q115*H115</f>
        <v>0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2862</v>
      </c>
      <c r="AT115" s="183" t="s">
        <v>238</v>
      </c>
      <c r="AU115" s="183" t="s">
        <v>79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2862</v>
      </c>
      <c r="BM115" s="183" t="s">
        <v>5384</v>
      </c>
    </row>
    <row r="116" s="2" customFormat="1" ht="16.5" customHeight="1">
      <c r="A116" s="37"/>
      <c r="B116" s="171"/>
      <c r="C116" s="172" t="s">
        <v>366</v>
      </c>
      <c r="D116" s="172" t="s">
        <v>238</v>
      </c>
      <c r="E116" s="173" t="s">
        <v>5385</v>
      </c>
      <c r="F116" s="174" t="s">
        <v>5386</v>
      </c>
      <c r="G116" s="175" t="s">
        <v>427</v>
      </c>
      <c r="H116" s="176">
        <v>1</v>
      </c>
      <c r="I116" s="177"/>
      <c r="J116" s="178">
        <f>ROUND(I116*H116,2)</f>
        <v>0</v>
      </c>
      <c r="K116" s="174" t="s">
        <v>1067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2862</v>
      </c>
      <c r="AT116" s="183" t="s">
        <v>238</v>
      </c>
      <c r="AU116" s="183" t="s">
        <v>79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2862</v>
      </c>
      <c r="BM116" s="183" t="s">
        <v>5387</v>
      </c>
    </row>
    <row r="117" s="2" customFormat="1" ht="16.5" customHeight="1">
      <c r="A117" s="37"/>
      <c r="B117" s="171"/>
      <c r="C117" s="172" t="s">
        <v>371</v>
      </c>
      <c r="D117" s="172" t="s">
        <v>238</v>
      </c>
      <c r="E117" s="173" t="s">
        <v>4156</v>
      </c>
      <c r="F117" s="174" t="s">
        <v>4157</v>
      </c>
      <c r="G117" s="175" t="s">
        <v>416</v>
      </c>
      <c r="H117" s="176">
        <v>280</v>
      </c>
      <c r="I117" s="177"/>
      <c r="J117" s="178">
        <f>ROUND(I117*H117,2)</f>
        <v>0</v>
      </c>
      <c r="K117" s="174" t="s">
        <v>1067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2862</v>
      </c>
      <c r="AT117" s="183" t="s">
        <v>238</v>
      </c>
      <c r="AU117" s="183" t="s">
        <v>79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2862</v>
      </c>
      <c r="BM117" s="183" t="s">
        <v>5388</v>
      </c>
    </row>
    <row r="118" s="2" customFormat="1" ht="24.15" customHeight="1">
      <c r="A118" s="37"/>
      <c r="B118" s="171"/>
      <c r="C118" s="172" t="s">
        <v>376</v>
      </c>
      <c r="D118" s="172" t="s">
        <v>238</v>
      </c>
      <c r="E118" s="173" t="s">
        <v>4212</v>
      </c>
      <c r="F118" s="174" t="s">
        <v>4213</v>
      </c>
      <c r="G118" s="175" t="s">
        <v>416</v>
      </c>
      <c r="H118" s="176">
        <v>180</v>
      </c>
      <c r="I118" s="177"/>
      <c r="J118" s="178">
        <f>ROUND(I118*H118,2)</f>
        <v>0</v>
      </c>
      <c r="K118" s="174" t="s">
        <v>1067</v>
      </c>
      <c r="L118" s="38"/>
      <c r="M118" s="179" t="s">
        <v>3</v>
      </c>
      <c r="N118" s="180" t="s">
        <v>43</v>
      </c>
      <c r="O118" s="71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2862</v>
      </c>
      <c r="AT118" s="183" t="s">
        <v>238</v>
      </c>
      <c r="AU118" s="183" t="s">
        <v>79</v>
      </c>
      <c r="AY118" s="18" t="s">
        <v>234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79</v>
      </c>
      <c r="BK118" s="184">
        <f>ROUND(I118*H118,2)</f>
        <v>0</v>
      </c>
      <c r="BL118" s="18" t="s">
        <v>2862</v>
      </c>
      <c r="BM118" s="183" t="s">
        <v>5389</v>
      </c>
    </row>
    <row r="119" s="2" customFormat="1" ht="16.5" customHeight="1">
      <c r="A119" s="37"/>
      <c r="B119" s="171"/>
      <c r="C119" s="172" t="s">
        <v>382</v>
      </c>
      <c r="D119" s="172" t="s">
        <v>238</v>
      </c>
      <c r="E119" s="173" t="s">
        <v>5390</v>
      </c>
      <c r="F119" s="174" t="s">
        <v>5391</v>
      </c>
      <c r="G119" s="175" t="s">
        <v>427</v>
      </c>
      <c r="H119" s="176">
        <v>10</v>
      </c>
      <c r="I119" s="177"/>
      <c r="J119" s="178">
        <f>ROUND(I119*H119,2)</f>
        <v>0</v>
      </c>
      <c r="K119" s="174" t="s">
        <v>1067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2862</v>
      </c>
      <c r="AT119" s="183" t="s">
        <v>238</v>
      </c>
      <c r="AU119" s="183" t="s">
        <v>79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2862</v>
      </c>
      <c r="BM119" s="183" t="s">
        <v>5392</v>
      </c>
    </row>
    <row r="120" s="2" customFormat="1" ht="16.5" customHeight="1">
      <c r="A120" s="37"/>
      <c r="B120" s="171"/>
      <c r="C120" s="172" t="s">
        <v>387</v>
      </c>
      <c r="D120" s="172" t="s">
        <v>238</v>
      </c>
      <c r="E120" s="173" t="s">
        <v>5393</v>
      </c>
      <c r="F120" s="174" t="s">
        <v>5394</v>
      </c>
      <c r="G120" s="175" t="s">
        <v>416</v>
      </c>
      <c r="H120" s="176">
        <v>180</v>
      </c>
      <c r="I120" s="177"/>
      <c r="J120" s="178">
        <f>ROUND(I120*H120,2)</f>
        <v>0</v>
      </c>
      <c r="K120" s="174" t="s">
        <v>1067</v>
      </c>
      <c r="L120" s="38"/>
      <c r="M120" s="179" t="s">
        <v>3</v>
      </c>
      <c r="N120" s="180" t="s">
        <v>43</v>
      </c>
      <c r="O120" s="71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2862</v>
      </c>
      <c r="AT120" s="183" t="s">
        <v>238</v>
      </c>
      <c r="AU120" s="183" t="s">
        <v>79</v>
      </c>
      <c r="AY120" s="18" t="s">
        <v>234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2862</v>
      </c>
      <c r="BM120" s="183" t="s">
        <v>5395</v>
      </c>
    </row>
    <row r="121" s="12" customFormat="1" ht="25.92" customHeight="1">
      <c r="A121" s="12"/>
      <c r="B121" s="158"/>
      <c r="C121" s="12"/>
      <c r="D121" s="159" t="s">
        <v>71</v>
      </c>
      <c r="E121" s="160" t="s">
        <v>262</v>
      </c>
      <c r="F121" s="160" t="s">
        <v>235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SUM(P122:P130)</f>
        <v>0</v>
      </c>
      <c r="Q121" s="164"/>
      <c r="R121" s="165">
        <f>SUM(R122:R130)</f>
        <v>0</v>
      </c>
      <c r="S121" s="164"/>
      <c r="T121" s="166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104</v>
      </c>
      <c r="AT121" s="167" t="s">
        <v>71</v>
      </c>
      <c r="AU121" s="167" t="s">
        <v>72</v>
      </c>
      <c r="AY121" s="159" t="s">
        <v>234</v>
      </c>
      <c r="BK121" s="168">
        <f>SUM(BK122:BK130)</f>
        <v>0</v>
      </c>
    </row>
    <row r="122" s="2" customFormat="1" ht="21.75" customHeight="1">
      <c r="A122" s="37"/>
      <c r="B122" s="171"/>
      <c r="C122" s="172" t="s">
        <v>392</v>
      </c>
      <c r="D122" s="172" t="s">
        <v>238</v>
      </c>
      <c r="E122" s="173" t="s">
        <v>5396</v>
      </c>
      <c r="F122" s="174" t="s">
        <v>5397</v>
      </c>
      <c r="G122" s="175" t="s">
        <v>416</v>
      </c>
      <c r="H122" s="176">
        <v>180</v>
      </c>
      <c r="I122" s="177"/>
      <c r="J122" s="178">
        <f>ROUND(I122*H122,2)</f>
        <v>0</v>
      </c>
      <c r="K122" s="174" t="s">
        <v>1067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2862</v>
      </c>
      <c r="AT122" s="183" t="s">
        <v>238</v>
      </c>
      <c r="AU122" s="183" t="s">
        <v>79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2862</v>
      </c>
      <c r="BM122" s="183" t="s">
        <v>5398</v>
      </c>
    </row>
    <row r="123" s="2" customFormat="1" ht="21.75" customHeight="1">
      <c r="A123" s="37"/>
      <c r="B123" s="171"/>
      <c r="C123" s="172" t="s">
        <v>397</v>
      </c>
      <c r="D123" s="172" t="s">
        <v>238</v>
      </c>
      <c r="E123" s="173" t="s">
        <v>5399</v>
      </c>
      <c r="F123" s="174" t="s">
        <v>5400</v>
      </c>
      <c r="G123" s="175" t="s">
        <v>416</v>
      </c>
      <c r="H123" s="176">
        <v>180</v>
      </c>
      <c r="I123" s="177"/>
      <c r="J123" s="178">
        <f>ROUND(I123*H123,2)</f>
        <v>0</v>
      </c>
      <c r="K123" s="174" t="s">
        <v>1067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2862</v>
      </c>
      <c r="AT123" s="183" t="s">
        <v>238</v>
      </c>
      <c r="AU123" s="183" t="s">
        <v>79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2862</v>
      </c>
      <c r="BM123" s="183" t="s">
        <v>5401</v>
      </c>
    </row>
    <row r="124" s="2" customFormat="1" ht="16.5" customHeight="1">
      <c r="A124" s="37"/>
      <c r="B124" s="171"/>
      <c r="C124" s="172" t="s">
        <v>402</v>
      </c>
      <c r="D124" s="172" t="s">
        <v>238</v>
      </c>
      <c r="E124" s="173" t="s">
        <v>5402</v>
      </c>
      <c r="F124" s="174" t="s">
        <v>5403</v>
      </c>
      <c r="G124" s="175" t="s">
        <v>416</v>
      </c>
      <c r="H124" s="176">
        <v>180</v>
      </c>
      <c r="I124" s="177"/>
      <c r="J124" s="178">
        <f>ROUND(I124*H124,2)</f>
        <v>0</v>
      </c>
      <c r="K124" s="174" t="s">
        <v>1067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2862</v>
      </c>
      <c r="AT124" s="183" t="s">
        <v>238</v>
      </c>
      <c r="AU124" s="183" t="s">
        <v>79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2862</v>
      </c>
      <c r="BM124" s="183" t="s">
        <v>5404</v>
      </c>
    </row>
    <row r="125" s="2" customFormat="1" ht="16.5" customHeight="1">
      <c r="A125" s="37"/>
      <c r="B125" s="171"/>
      <c r="C125" s="172" t="s">
        <v>407</v>
      </c>
      <c r="D125" s="172" t="s">
        <v>238</v>
      </c>
      <c r="E125" s="173" t="s">
        <v>5405</v>
      </c>
      <c r="F125" s="174" t="s">
        <v>5406</v>
      </c>
      <c r="G125" s="175" t="s">
        <v>416</v>
      </c>
      <c r="H125" s="176">
        <v>180</v>
      </c>
      <c r="I125" s="177"/>
      <c r="J125" s="178">
        <f>ROUND(I125*H125,2)</f>
        <v>0</v>
      </c>
      <c r="K125" s="174" t="s">
        <v>1067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2862</v>
      </c>
      <c r="AT125" s="183" t="s">
        <v>238</v>
      </c>
      <c r="AU125" s="183" t="s">
        <v>79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2862</v>
      </c>
      <c r="BM125" s="183" t="s">
        <v>5407</v>
      </c>
    </row>
    <row r="126" s="2" customFormat="1" ht="16.5" customHeight="1">
      <c r="A126" s="37"/>
      <c r="B126" s="171"/>
      <c r="C126" s="172" t="s">
        <v>413</v>
      </c>
      <c r="D126" s="172" t="s">
        <v>238</v>
      </c>
      <c r="E126" s="173" t="s">
        <v>5408</v>
      </c>
      <c r="F126" s="174" t="s">
        <v>5409</v>
      </c>
      <c r="G126" s="175" t="s">
        <v>248</v>
      </c>
      <c r="H126" s="176">
        <v>19.620000000000001</v>
      </c>
      <c r="I126" s="177"/>
      <c r="J126" s="178">
        <f>ROUND(I126*H126,2)</f>
        <v>0</v>
      </c>
      <c r="K126" s="174" t="s">
        <v>1067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2862</v>
      </c>
      <c r="AT126" s="183" t="s">
        <v>238</v>
      </c>
      <c r="AU126" s="183" t="s">
        <v>79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2862</v>
      </c>
      <c r="BM126" s="183" t="s">
        <v>5410</v>
      </c>
    </row>
    <row r="127" s="2" customFormat="1" ht="16.5" customHeight="1">
      <c r="A127" s="37"/>
      <c r="B127" s="171"/>
      <c r="C127" s="172" t="s">
        <v>419</v>
      </c>
      <c r="D127" s="172" t="s">
        <v>238</v>
      </c>
      <c r="E127" s="173" t="s">
        <v>5411</v>
      </c>
      <c r="F127" s="174" t="s">
        <v>5412</v>
      </c>
      <c r="G127" s="175" t="s">
        <v>241</v>
      </c>
      <c r="H127" s="176">
        <v>90</v>
      </c>
      <c r="I127" s="177"/>
      <c r="J127" s="178">
        <f>ROUND(I127*H127,2)</f>
        <v>0</v>
      </c>
      <c r="K127" s="174" t="s">
        <v>1067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2862</v>
      </c>
      <c r="AT127" s="183" t="s">
        <v>238</v>
      </c>
      <c r="AU127" s="183" t="s">
        <v>79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2862</v>
      </c>
      <c r="BM127" s="183" t="s">
        <v>5413</v>
      </c>
    </row>
    <row r="128" s="2" customFormat="1" ht="21.75" customHeight="1">
      <c r="A128" s="37"/>
      <c r="B128" s="171"/>
      <c r="C128" s="172" t="s">
        <v>424</v>
      </c>
      <c r="D128" s="172" t="s">
        <v>238</v>
      </c>
      <c r="E128" s="173" t="s">
        <v>5414</v>
      </c>
      <c r="F128" s="174" t="s">
        <v>5415</v>
      </c>
      <c r="G128" s="175" t="s">
        <v>427</v>
      </c>
      <c r="H128" s="176">
        <v>10</v>
      </c>
      <c r="I128" s="177"/>
      <c r="J128" s="178">
        <f>ROUND(I128*H128,2)</f>
        <v>0</v>
      </c>
      <c r="K128" s="174" t="s">
        <v>1067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2862</v>
      </c>
      <c r="AT128" s="183" t="s">
        <v>238</v>
      </c>
      <c r="AU128" s="183" t="s">
        <v>79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2862</v>
      </c>
      <c r="BM128" s="183" t="s">
        <v>5416</v>
      </c>
    </row>
    <row r="129" s="2" customFormat="1" ht="21.75" customHeight="1">
      <c r="A129" s="37"/>
      <c r="B129" s="171"/>
      <c r="C129" s="172" t="s">
        <v>430</v>
      </c>
      <c r="D129" s="172" t="s">
        <v>238</v>
      </c>
      <c r="E129" s="173" t="s">
        <v>5417</v>
      </c>
      <c r="F129" s="174" t="s">
        <v>5418</v>
      </c>
      <c r="G129" s="175" t="s">
        <v>248</v>
      </c>
      <c r="H129" s="176">
        <v>2.5</v>
      </c>
      <c r="I129" s="177"/>
      <c r="J129" s="178">
        <f>ROUND(I129*H129,2)</f>
        <v>0</v>
      </c>
      <c r="K129" s="174" t="s">
        <v>1067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2862</v>
      </c>
      <c r="AT129" s="183" t="s">
        <v>238</v>
      </c>
      <c r="AU129" s="183" t="s">
        <v>79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2862</v>
      </c>
      <c r="BM129" s="183" t="s">
        <v>5419</v>
      </c>
    </row>
    <row r="130" s="2" customFormat="1" ht="16.5" customHeight="1">
      <c r="A130" s="37"/>
      <c r="B130" s="171"/>
      <c r="C130" s="172" t="s">
        <v>435</v>
      </c>
      <c r="D130" s="172" t="s">
        <v>238</v>
      </c>
      <c r="E130" s="173" t="s">
        <v>5420</v>
      </c>
      <c r="F130" s="174" t="s">
        <v>5409</v>
      </c>
      <c r="G130" s="175" t="s">
        <v>248</v>
      </c>
      <c r="H130" s="176">
        <v>2.5</v>
      </c>
      <c r="I130" s="177"/>
      <c r="J130" s="178">
        <f>ROUND(I130*H130,2)</f>
        <v>0</v>
      </c>
      <c r="K130" s="174" t="s">
        <v>1067</v>
      </c>
      <c r="L130" s="38"/>
      <c r="M130" s="179" t="s">
        <v>3</v>
      </c>
      <c r="N130" s="180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2862</v>
      </c>
      <c r="AT130" s="183" t="s">
        <v>238</v>
      </c>
      <c r="AU130" s="183" t="s">
        <v>79</v>
      </c>
      <c r="AY130" s="18" t="s">
        <v>234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79</v>
      </c>
      <c r="BK130" s="184">
        <f>ROUND(I130*H130,2)</f>
        <v>0</v>
      </c>
      <c r="BL130" s="18" t="s">
        <v>2862</v>
      </c>
      <c r="BM130" s="183" t="s">
        <v>5421</v>
      </c>
    </row>
    <row r="131" s="12" customFormat="1" ht="25.92" customHeight="1">
      <c r="A131" s="12"/>
      <c r="B131" s="158"/>
      <c r="C131" s="12"/>
      <c r="D131" s="159" t="s">
        <v>71</v>
      </c>
      <c r="E131" s="160" t="s">
        <v>128</v>
      </c>
      <c r="F131" s="160" t="s">
        <v>2837</v>
      </c>
      <c r="G131" s="12"/>
      <c r="H131" s="12"/>
      <c r="I131" s="161"/>
      <c r="J131" s="162">
        <f>BK131</f>
        <v>0</v>
      </c>
      <c r="K131" s="12"/>
      <c r="L131" s="158"/>
      <c r="M131" s="163"/>
      <c r="N131" s="164"/>
      <c r="O131" s="164"/>
      <c r="P131" s="165">
        <f>SUM(P132:P145)</f>
        <v>0</v>
      </c>
      <c r="Q131" s="164"/>
      <c r="R131" s="165">
        <f>SUM(R132:R145)</f>
        <v>0</v>
      </c>
      <c r="S131" s="164"/>
      <c r="T131" s="166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104</v>
      </c>
      <c r="AT131" s="167" t="s">
        <v>71</v>
      </c>
      <c r="AU131" s="167" t="s">
        <v>72</v>
      </c>
      <c r="AY131" s="159" t="s">
        <v>234</v>
      </c>
      <c r="BK131" s="168">
        <f>SUM(BK132:BK145)</f>
        <v>0</v>
      </c>
    </row>
    <row r="132" s="2" customFormat="1" ht="16.5" customHeight="1">
      <c r="A132" s="37"/>
      <c r="B132" s="171"/>
      <c r="C132" s="172" t="s">
        <v>440</v>
      </c>
      <c r="D132" s="172" t="s">
        <v>238</v>
      </c>
      <c r="E132" s="173" t="s">
        <v>5422</v>
      </c>
      <c r="F132" s="174" t="s">
        <v>5423</v>
      </c>
      <c r="G132" s="175" t="s">
        <v>2846</v>
      </c>
      <c r="H132" s="176">
        <v>10</v>
      </c>
      <c r="I132" s="177"/>
      <c r="J132" s="178">
        <f>ROUND(I132*H132,2)</f>
        <v>0</v>
      </c>
      <c r="K132" s="174" t="s">
        <v>1067</v>
      </c>
      <c r="L132" s="38"/>
      <c r="M132" s="179" t="s">
        <v>3</v>
      </c>
      <c r="N132" s="180" t="s">
        <v>43</v>
      </c>
      <c r="O132" s="71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2862</v>
      </c>
      <c r="AT132" s="183" t="s">
        <v>238</v>
      </c>
      <c r="AU132" s="183" t="s">
        <v>79</v>
      </c>
      <c r="AY132" s="18" t="s">
        <v>234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79</v>
      </c>
      <c r="BK132" s="184">
        <f>ROUND(I132*H132,2)</f>
        <v>0</v>
      </c>
      <c r="BL132" s="18" t="s">
        <v>2862</v>
      </c>
      <c r="BM132" s="183" t="s">
        <v>5424</v>
      </c>
    </row>
    <row r="133" s="2" customFormat="1" ht="16.5" customHeight="1">
      <c r="A133" s="37"/>
      <c r="B133" s="171"/>
      <c r="C133" s="172" t="s">
        <v>444</v>
      </c>
      <c r="D133" s="172" t="s">
        <v>238</v>
      </c>
      <c r="E133" s="173" t="s">
        <v>5425</v>
      </c>
      <c r="F133" s="174" t="s">
        <v>5426</v>
      </c>
      <c r="G133" s="175" t="s">
        <v>5427</v>
      </c>
      <c r="H133" s="176">
        <v>60</v>
      </c>
      <c r="I133" s="177"/>
      <c r="J133" s="178">
        <f>ROUND(I133*H133,2)</f>
        <v>0</v>
      </c>
      <c r="K133" s="174" t="s">
        <v>1067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2862</v>
      </c>
      <c r="AT133" s="183" t="s">
        <v>238</v>
      </c>
      <c r="AU133" s="183" t="s">
        <v>79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2862</v>
      </c>
      <c r="BM133" s="183" t="s">
        <v>5428</v>
      </c>
    </row>
    <row r="134" s="2" customFormat="1" ht="16.5" customHeight="1">
      <c r="A134" s="37"/>
      <c r="B134" s="171"/>
      <c r="C134" s="172" t="s">
        <v>449</v>
      </c>
      <c r="D134" s="172" t="s">
        <v>238</v>
      </c>
      <c r="E134" s="173" t="s">
        <v>5429</v>
      </c>
      <c r="F134" s="174" t="s">
        <v>4327</v>
      </c>
      <c r="G134" s="175" t="s">
        <v>427</v>
      </c>
      <c r="H134" s="176">
        <v>1</v>
      </c>
      <c r="I134" s="177"/>
      <c r="J134" s="178">
        <f>ROUND(I134*H134,2)</f>
        <v>0</v>
      </c>
      <c r="K134" s="174" t="s">
        <v>1067</v>
      </c>
      <c r="L134" s="38"/>
      <c r="M134" s="179" t="s">
        <v>3</v>
      </c>
      <c r="N134" s="180" t="s">
        <v>43</v>
      </c>
      <c r="O134" s="71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104</v>
      </c>
      <c r="AT134" s="183" t="s">
        <v>238</v>
      </c>
      <c r="AU134" s="183" t="s">
        <v>79</v>
      </c>
      <c r="AY134" s="18" t="s">
        <v>234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79</v>
      </c>
      <c r="BK134" s="184">
        <f>ROUND(I134*H134,2)</f>
        <v>0</v>
      </c>
      <c r="BL134" s="18" t="s">
        <v>104</v>
      </c>
      <c r="BM134" s="183" t="s">
        <v>5430</v>
      </c>
    </row>
    <row r="135" s="2" customFormat="1" ht="16.5" customHeight="1">
      <c r="A135" s="37"/>
      <c r="B135" s="171"/>
      <c r="C135" s="172" t="s">
        <v>451</v>
      </c>
      <c r="D135" s="172" t="s">
        <v>238</v>
      </c>
      <c r="E135" s="173" t="s">
        <v>5431</v>
      </c>
      <c r="F135" s="174" t="s">
        <v>4330</v>
      </c>
      <c r="G135" s="175" t="s">
        <v>427</v>
      </c>
      <c r="H135" s="176">
        <v>1</v>
      </c>
      <c r="I135" s="177"/>
      <c r="J135" s="178">
        <f>ROUND(I135*H135,2)</f>
        <v>0</v>
      </c>
      <c r="K135" s="174" t="s">
        <v>1067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104</v>
      </c>
      <c r="AT135" s="183" t="s">
        <v>238</v>
      </c>
      <c r="AU135" s="183" t="s">
        <v>79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104</v>
      </c>
      <c r="BM135" s="183" t="s">
        <v>5432</v>
      </c>
    </row>
    <row r="136" s="2" customFormat="1" ht="16.5" customHeight="1">
      <c r="A136" s="37"/>
      <c r="B136" s="171"/>
      <c r="C136" s="172" t="s">
        <v>456</v>
      </c>
      <c r="D136" s="172" t="s">
        <v>238</v>
      </c>
      <c r="E136" s="173" t="s">
        <v>5433</v>
      </c>
      <c r="F136" s="174" t="s">
        <v>4333</v>
      </c>
      <c r="G136" s="175" t="s">
        <v>427</v>
      </c>
      <c r="H136" s="176">
        <v>1</v>
      </c>
      <c r="I136" s="177"/>
      <c r="J136" s="178">
        <f>ROUND(I136*H136,2)</f>
        <v>0</v>
      </c>
      <c r="K136" s="174" t="s">
        <v>1067</v>
      </c>
      <c r="L136" s="38"/>
      <c r="M136" s="179" t="s">
        <v>3</v>
      </c>
      <c r="N136" s="180" t="s">
        <v>43</v>
      </c>
      <c r="O136" s="71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104</v>
      </c>
      <c r="AT136" s="183" t="s">
        <v>238</v>
      </c>
      <c r="AU136" s="183" t="s">
        <v>79</v>
      </c>
      <c r="AY136" s="18" t="s">
        <v>234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79</v>
      </c>
      <c r="BK136" s="184">
        <f>ROUND(I136*H136,2)</f>
        <v>0</v>
      </c>
      <c r="BL136" s="18" t="s">
        <v>104</v>
      </c>
      <c r="BM136" s="183" t="s">
        <v>5434</v>
      </c>
    </row>
    <row r="137" s="2" customFormat="1" ht="16.5" customHeight="1">
      <c r="A137" s="37"/>
      <c r="B137" s="171"/>
      <c r="C137" s="172" t="s">
        <v>461</v>
      </c>
      <c r="D137" s="172" t="s">
        <v>238</v>
      </c>
      <c r="E137" s="173" t="s">
        <v>5435</v>
      </c>
      <c r="F137" s="174" t="s">
        <v>4336</v>
      </c>
      <c r="G137" s="175" t="s">
        <v>427</v>
      </c>
      <c r="H137" s="176">
        <v>1</v>
      </c>
      <c r="I137" s="177"/>
      <c r="J137" s="178">
        <f>ROUND(I137*H137,2)</f>
        <v>0</v>
      </c>
      <c r="K137" s="174" t="s">
        <v>1067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104</v>
      </c>
      <c r="AT137" s="183" t="s">
        <v>238</v>
      </c>
      <c r="AU137" s="183" t="s">
        <v>79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104</v>
      </c>
      <c r="BM137" s="183" t="s">
        <v>5436</v>
      </c>
    </row>
    <row r="138" s="2" customFormat="1" ht="16.5" customHeight="1">
      <c r="A138" s="37"/>
      <c r="B138" s="171"/>
      <c r="C138" s="172" t="s">
        <v>466</v>
      </c>
      <c r="D138" s="172" t="s">
        <v>238</v>
      </c>
      <c r="E138" s="173" t="s">
        <v>5437</v>
      </c>
      <c r="F138" s="174" t="s">
        <v>4354</v>
      </c>
      <c r="G138" s="175" t="s">
        <v>427</v>
      </c>
      <c r="H138" s="176">
        <v>1</v>
      </c>
      <c r="I138" s="177"/>
      <c r="J138" s="178">
        <f>ROUND(I138*H138,2)</f>
        <v>0</v>
      </c>
      <c r="K138" s="174" t="s">
        <v>1067</v>
      </c>
      <c r="L138" s="38"/>
      <c r="M138" s="179" t="s">
        <v>3</v>
      </c>
      <c r="N138" s="180" t="s">
        <v>43</v>
      </c>
      <c r="O138" s="71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3" t="s">
        <v>104</v>
      </c>
      <c r="AT138" s="183" t="s">
        <v>238</v>
      </c>
      <c r="AU138" s="183" t="s">
        <v>79</v>
      </c>
      <c r="AY138" s="18" t="s">
        <v>234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8" t="s">
        <v>79</v>
      </c>
      <c r="BK138" s="184">
        <f>ROUND(I138*H138,2)</f>
        <v>0</v>
      </c>
      <c r="BL138" s="18" t="s">
        <v>104</v>
      </c>
      <c r="BM138" s="183" t="s">
        <v>5438</v>
      </c>
    </row>
    <row r="139" s="2" customFormat="1" ht="16.5" customHeight="1">
      <c r="A139" s="37"/>
      <c r="B139" s="171"/>
      <c r="C139" s="172" t="s">
        <v>471</v>
      </c>
      <c r="D139" s="172" t="s">
        <v>238</v>
      </c>
      <c r="E139" s="173" t="s">
        <v>5439</v>
      </c>
      <c r="F139" s="174" t="s">
        <v>5440</v>
      </c>
      <c r="G139" s="175" t="s">
        <v>427</v>
      </c>
      <c r="H139" s="176">
        <v>1</v>
      </c>
      <c r="I139" s="177"/>
      <c r="J139" s="178">
        <f>ROUND(I139*H139,2)</f>
        <v>0</v>
      </c>
      <c r="K139" s="174" t="s">
        <v>1067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104</v>
      </c>
      <c r="AT139" s="183" t="s">
        <v>238</v>
      </c>
      <c r="AU139" s="183" t="s">
        <v>79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104</v>
      </c>
      <c r="BM139" s="183" t="s">
        <v>5441</v>
      </c>
    </row>
    <row r="140" s="2" customFormat="1" ht="16.5" customHeight="1">
      <c r="A140" s="37"/>
      <c r="B140" s="171"/>
      <c r="C140" s="172" t="s">
        <v>476</v>
      </c>
      <c r="D140" s="172" t="s">
        <v>238</v>
      </c>
      <c r="E140" s="173" t="s">
        <v>4338</v>
      </c>
      <c r="F140" s="174" t="s">
        <v>4339</v>
      </c>
      <c r="G140" s="175" t="s">
        <v>427</v>
      </c>
      <c r="H140" s="176">
        <v>1</v>
      </c>
      <c r="I140" s="177"/>
      <c r="J140" s="178">
        <f>ROUND(I140*H140,2)</f>
        <v>0</v>
      </c>
      <c r="K140" s="174" t="s">
        <v>1067</v>
      </c>
      <c r="L140" s="38"/>
      <c r="M140" s="179" t="s">
        <v>3</v>
      </c>
      <c r="N140" s="180" t="s">
        <v>43</v>
      </c>
      <c r="O140" s="71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2862</v>
      </c>
      <c r="AT140" s="183" t="s">
        <v>238</v>
      </c>
      <c r="AU140" s="183" t="s">
        <v>79</v>
      </c>
      <c r="AY140" s="18" t="s">
        <v>234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79</v>
      </c>
      <c r="BK140" s="184">
        <f>ROUND(I140*H140,2)</f>
        <v>0</v>
      </c>
      <c r="BL140" s="18" t="s">
        <v>2862</v>
      </c>
      <c r="BM140" s="183" t="s">
        <v>5442</v>
      </c>
    </row>
    <row r="141" s="2" customFormat="1" ht="16.5" customHeight="1">
      <c r="A141" s="37"/>
      <c r="B141" s="171"/>
      <c r="C141" s="172" t="s">
        <v>481</v>
      </c>
      <c r="D141" s="172" t="s">
        <v>238</v>
      </c>
      <c r="E141" s="173" t="s">
        <v>4341</v>
      </c>
      <c r="F141" s="174" t="s">
        <v>4342</v>
      </c>
      <c r="G141" s="175" t="s">
        <v>427</v>
      </c>
      <c r="H141" s="176">
        <v>1</v>
      </c>
      <c r="I141" s="177"/>
      <c r="J141" s="178">
        <f>ROUND(I141*H141,2)</f>
        <v>0</v>
      </c>
      <c r="K141" s="174" t="s">
        <v>1067</v>
      </c>
      <c r="L141" s="38"/>
      <c r="M141" s="179" t="s">
        <v>3</v>
      </c>
      <c r="N141" s="180" t="s">
        <v>43</v>
      </c>
      <c r="O141" s="71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2862</v>
      </c>
      <c r="AT141" s="183" t="s">
        <v>238</v>
      </c>
      <c r="AU141" s="183" t="s">
        <v>79</v>
      </c>
      <c r="AY141" s="18" t="s">
        <v>234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79</v>
      </c>
      <c r="BK141" s="184">
        <f>ROUND(I141*H141,2)</f>
        <v>0</v>
      </c>
      <c r="BL141" s="18" t="s">
        <v>2862</v>
      </c>
      <c r="BM141" s="183" t="s">
        <v>5443</v>
      </c>
    </row>
    <row r="142" s="2" customFormat="1" ht="16.5" customHeight="1">
      <c r="A142" s="37"/>
      <c r="B142" s="171"/>
      <c r="C142" s="172" t="s">
        <v>107</v>
      </c>
      <c r="D142" s="172" t="s">
        <v>238</v>
      </c>
      <c r="E142" s="173" t="s">
        <v>4344</v>
      </c>
      <c r="F142" s="174" t="s">
        <v>4345</v>
      </c>
      <c r="G142" s="175" t="s">
        <v>427</v>
      </c>
      <c r="H142" s="176">
        <v>1</v>
      </c>
      <c r="I142" s="177"/>
      <c r="J142" s="178">
        <f>ROUND(I142*H142,2)</f>
        <v>0</v>
      </c>
      <c r="K142" s="174" t="s">
        <v>1067</v>
      </c>
      <c r="L142" s="38"/>
      <c r="M142" s="179" t="s">
        <v>3</v>
      </c>
      <c r="N142" s="180" t="s">
        <v>43</v>
      </c>
      <c r="O142" s="71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2862</v>
      </c>
      <c r="AT142" s="183" t="s">
        <v>238</v>
      </c>
      <c r="AU142" s="183" t="s">
        <v>79</v>
      </c>
      <c r="AY142" s="18" t="s">
        <v>234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79</v>
      </c>
      <c r="BK142" s="184">
        <f>ROUND(I142*H142,2)</f>
        <v>0</v>
      </c>
      <c r="BL142" s="18" t="s">
        <v>2862</v>
      </c>
      <c r="BM142" s="183" t="s">
        <v>5444</v>
      </c>
    </row>
    <row r="143" s="2" customFormat="1" ht="16.5" customHeight="1">
      <c r="A143" s="37"/>
      <c r="B143" s="171"/>
      <c r="C143" s="172" t="s">
        <v>110</v>
      </c>
      <c r="D143" s="172" t="s">
        <v>238</v>
      </c>
      <c r="E143" s="173" t="s">
        <v>4347</v>
      </c>
      <c r="F143" s="174" t="s">
        <v>4348</v>
      </c>
      <c r="G143" s="175" t="s">
        <v>427</v>
      </c>
      <c r="H143" s="176">
        <v>1</v>
      </c>
      <c r="I143" s="177"/>
      <c r="J143" s="178">
        <f>ROUND(I143*H143,2)</f>
        <v>0</v>
      </c>
      <c r="K143" s="174" t="s">
        <v>1067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2862</v>
      </c>
      <c r="AT143" s="183" t="s">
        <v>238</v>
      </c>
      <c r="AU143" s="183" t="s">
        <v>79</v>
      </c>
      <c r="AY143" s="18" t="s">
        <v>234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2862</v>
      </c>
      <c r="BM143" s="183" t="s">
        <v>5445</v>
      </c>
    </row>
    <row r="144" s="2" customFormat="1" ht="16.5" customHeight="1">
      <c r="A144" s="37"/>
      <c r="B144" s="171"/>
      <c r="C144" s="172" t="s">
        <v>113</v>
      </c>
      <c r="D144" s="172" t="s">
        <v>238</v>
      </c>
      <c r="E144" s="173" t="s">
        <v>4350</v>
      </c>
      <c r="F144" s="174" t="s">
        <v>4351</v>
      </c>
      <c r="G144" s="175" t="s">
        <v>427</v>
      </c>
      <c r="H144" s="176">
        <v>1</v>
      </c>
      <c r="I144" s="177"/>
      <c r="J144" s="178">
        <f>ROUND(I144*H144,2)</f>
        <v>0</v>
      </c>
      <c r="K144" s="174" t="s">
        <v>1067</v>
      </c>
      <c r="L144" s="38"/>
      <c r="M144" s="179" t="s">
        <v>3</v>
      </c>
      <c r="N144" s="180" t="s">
        <v>43</v>
      </c>
      <c r="O144" s="71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3" t="s">
        <v>2862</v>
      </c>
      <c r="AT144" s="183" t="s">
        <v>238</v>
      </c>
      <c r="AU144" s="183" t="s">
        <v>79</v>
      </c>
      <c r="AY144" s="18" t="s">
        <v>234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8" t="s">
        <v>79</v>
      </c>
      <c r="BK144" s="184">
        <f>ROUND(I144*H144,2)</f>
        <v>0</v>
      </c>
      <c r="BL144" s="18" t="s">
        <v>2862</v>
      </c>
      <c r="BM144" s="183" t="s">
        <v>5446</v>
      </c>
    </row>
    <row r="145" s="2" customFormat="1" ht="16.5" customHeight="1">
      <c r="A145" s="37"/>
      <c r="B145" s="171"/>
      <c r="C145" s="172" t="s">
        <v>116</v>
      </c>
      <c r="D145" s="172" t="s">
        <v>238</v>
      </c>
      <c r="E145" s="173" t="s">
        <v>5447</v>
      </c>
      <c r="F145" s="174" t="s">
        <v>5448</v>
      </c>
      <c r="G145" s="175" t="s">
        <v>3685</v>
      </c>
      <c r="H145" s="176">
        <v>1</v>
      </c>
      <c r="I145" s="177"/>
      <c r="J145" s="178">
        <f>ROUND(I145*H145,2)</f>
        <v>0</v>
      </c>
      <c r="K145" s="174" t="s">
        <v>1067</v>
      </c>
      <c r="L145" s="38"/>
      <c r="M145" s="221" t="s">
        <v>3</v>
      </c>
      <c r="N145" s="222" t="s">
        <v>43</v>
      </c>
      <c r="O145" s="214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104</v>
      </c>
      <c r="AT145" s="183" t="s">
        <v>238</v>
      </c>
      <c r="AU145" s="183" t="s">
        <v>79</v>
      </c>
      <c r="AY145" s="18" t="s">
        <v>234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104</v>
      </c>
      <c r="BM145" s="183" t="s">
        <v>5449</v>
      </c>
    </row>
    <row r="146" s="2" customFormat="1" ht="6.96" customHeight="1">
      <c r="A146" s="37"/>
      <c r="B146" s="54"/>
      <c r="C146" s="55"/>
      <c r="D146" s="55"/>
      <c r="E146" s="55"/>
      <c r="F146" s="55"/>
      <c r="G146" s="55"/>
      <c r="H146" s="55"/>
      <c r="I146" s="55"/>
      <c r="J146" s="55"/>
      <c r="K146" s="55"/>
      <c r="L146" s="38"/>
      <c r="M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</sheetData>
  <autoFilter ref="C84:K14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5450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27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BS projekt s.r.o.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Tomáš Hrdlička, Jan Hajný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ROUND(J93,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ROUND((SUM(BE93:BE246)),  2)</f>
        <v>0</v>
      </c>
      <c r="G33" s="37"/>
      <c r="H33" s="37"/>
      <c r="I33" s="130">
        <v>0.20999999999999999</v>
      </c>
      <c r="J33" s="129">
        <f>ROUND(((SUM(BE93:BE246))*I33),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ROUND((SUM(BF93:BF246)),  2)</f>
        <v>0</v>
      </c>
      <c r="G34" s="37"/>
      <c r="H34" s="37"/>
      <c r="I34" s="130">
        <v>0.12</v>
      </c>
      <c r="J34" s="129">
        <f>ROUND(((SUM(BF93:BF246))*I34),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ROUND((SUM(BG93:BG246)),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ROUND((SUM(BH93:BH246)),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ROUND((SUM(BI93:BI246)),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6 - Zpevněné plochy a venkovní úpravy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 xml:space="preserve"> 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 xml:space="preserve">BS projekt s.r.o. 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5.6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Ing. Tomáš Hrdlička, Jan Hajný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J93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141</v>
      </c>
      <c r="E60" s="142"/>
      <c r="F60" s="142"/>
      <c r="G60" s="142"/>
      <c r="H60" s="142"/>
      <c r="I60" s="142"/>
      <c r="J60" s="143">
        <f>J94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J95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4"/>
      <c r="C62" s="10"/>
      <c r="D62" s="145" t="s">
        <v>143</v>
      </c>
      <c r="E62" s="146"/>
      <c r="F62" s="146"/>
      <c r="G62" s="146"/>
      <c r="H62" s="146"/>
      <c r="I62" s="146"/>
      <c r="J62" s="147">
        <f>J100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44"/>
      <c r="C63" s="10"/>
      <c r="D63" s="145" t="s">
        <v>144</v>
      </c>
      <c r="E63" s="146"/>
      <c r="F63" s="146"/>
      <c r="G63" s="146"/>
      <c r="H63" s="146"/>
      <c r="I63" s="146"/>
      <c r="J63" s="147">
        <f>J110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44"/>
      <c r="C64" s="10"/>
      <c r="D64" s="145" t="s">
        <v>146</v>
      </c>
      <c r="E64" s="146"/>
      <c r="F64" s="146"/>
      <c r="G64" s="146"/>
      <c r="H64" s="146"/>
      <c r="I64" s="146"/>
      <c r="J64" s="147">
        <f>J113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4"/>
      <c r="C65" s="10"/>
      <c r="D65" s="145" t="s">
        <v>5451</v>
      </c>
      <c r="E65" s="146"/>
      <c r="F65" s="146"/>
      <c r="G65" s="146"/>
      <c r="H65" s="146"/>
      <c r="I65" s="146"/>
      <c r="J65" s="147">
        <f>J120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5452</v>
      </c>
      <c r="E66" s="146"/>
      <c r="F66" s="146"/>
      <c r="G66" s="146"/>
      <c r="H66" s="146"/>
      <c r="I66" s="146"/>
      <c r="J66" s="147">
        <f>J137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5453</v>
      </c>
      <c r="E67" s="146"/>
      <c r="F67" s="146"/>
      <c r="G67" s="146"/>
      <c r="H67" s="146"/>
      <c r="I67" s="146"/>
      <c r="J67" s="147">
        <f>J148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4"/>
      <c r="C68" s="10"/>
      <c r="D68" s="145" t="s">
        <v>5454</v>
      </c>
      <c r="E68" s="146"/>
      <c r="F68" s="146"/>
      <c r="G68" s="146"/>
      <c r="H68" s="146"/>
      <c r="I68" s="146"/>
      <c r="J68" s="147">
        <f>J176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4"/>
      <c r="C69" s="10"/>
      <c r="D69" s="145" t="s">
        <v>5455</v>
      </c>
      <c r="E69" s="146"/>
      <c r="F69" s="146"/>
      <c r="G69" s="146"/>
      <c r="H69" s="146"/>
      <c r="I69" s="146"/>
      <c r="J69" s="147">
        <f>J191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4"/>
      <c r="C70" s="10"/>
      <c r="D70" s="145" t="s">
        <v>5456</v>
      </c>
      <c r="E70" s="146"/>
      <c r="F70" s="146"/>
      <c r="G70" s="146"/>
      <c r="H70" s="146"/>
      <c r="I70" s="146"/>
      <c r="J70" s="147">
        <f>J201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4"/>
      <c r="C71" s="10"/>
      <c r="D71" s="145" t="s">
        <v>5457</v>
      </c>
      <c r="E71" s="146"/>
      <c r="F71" s="146"/>
      <c r="G71" s="146"/>
      <c r="H71" s="146"/>
      <c r="I71" s="146"/>
      <c r="J71" s="147">
        <f>J234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4"/>
      <c r="C72" s="10"/>
      <c r="D72" s="145" t="s">
        <v>4563</v>
      </c>
      <c r="E72" s="146"/>
      <c r="F72" s="146"/>
      <c r="G72" s="146"/>
      <c r="H72" s="146"/>
      <c r="I72" s="146"/>
      <c r="J72" s="147">
        <f>J237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4"/>
      <c r="C73" s="10"/>
      <c r="D73" s="145" t="s">
        <v>182</v>
      </c>
      <c r="E73" s="146"/>
      <c r="F73" s="146"/>
      <c r="G73" s="146"/>
      <c r="H73" s="146"/>
      <c r="I73" s="146"/>
      <c r="J73" s="147">
        <f>J244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="2" customFormat="1" ht="6.96" customHeight="1">
      <c r="A79" s="37"/>
      <c r="B79" s="56"/>
      <c r="C79" s="57"/>
      <c r="D79" s="57"/>
      <c r="E79" s="57"/>
      <c r="F79" s="57"/>
      <c r="G79" s="57"/>
      <c r="H79" s="57"/>
      <c r="I79" s="57"/>
      <c r="J79" s="57"/>
      <c r="K79" s="5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24.96" customHeight="1">
      <c r="A80" s="37"/>
      <c r="B80" s="38"/>
      <c r="C80" s="22" t="s">
        <v>219</v>
      </c>
      <c r="D80" s="37"/>
      <c r="E80" s="37"/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17</v>
      </c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6.5" customHeight="1">
      <c r="A83" s="37"/>
      <c r="B83" s="38"/>
      <c r="C83" s="37"/>
      <c r="D83" s="37"/>
      <c r="E83" s="122" t="str">
        <f>E7</f>
        <v>Obecní dům Rudíkov smlouva č. 2 - SO02, 3,4,5,6,7,8,9,11,13,14</v>
      </c>
      <c r="F83" s="31"/>
      <c r="G83" s="31"/>
      <c r="H83" s="31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135</v>
      </c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1" t="str">
        <f>E9</f>
        <v>6 - Zpevněné plochy a venkovní úpravy</v>
      </c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21</v>
      </c>
      <c r="D87" s="37"/>
      <c r="E87" s="37"/>
      <c r="F87" s="26" t="str">
        <f>F12</f>
        <v xml:space="preserve"> </v>
      </c>
      <c r="G87" s="37"/>
      <c r="H87" s="37"/>
      <c r="I87" s="31" t="s">
        <v>23</v>
      </c>
      <c r="J87" s="63" t="str">
        <f>IF(J12="","",J12)</f>
        <v>10. 1. 2024</v>
      </c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25</v>
      </c>
      <c r="D89" s="37"/>
      <c r="E89" s="37"/>
      <c r="F89" s="26" t="str">
        <f>E15</f>
        <v xml:space="preserve"> </v>
      </c>
      <c r="G89" s="37"/>
      <c r="H89" s="37"/>
      <c r="I89" s="31" t="s">
        <v>31</v>
      </c>
      <c r="J89" s="35" t="str">
        <f>E21</f>
        <v xml:space="preserve">BS projekt s.r.o. </v>
      </c>
      <c r="K89" s="3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25.65" customHeight="1">
      <c r="A90" s="37"/>
      <c r="B90" s="38"/>
      <c r="C90" s="31" t="s">
        <v>29</v>
      </c>
      <c r="D90" s="37"/>
      <c r="E90" s="37"/>
      <c r="F90" s="26" t="str">
        <f>IF(E18="","",E18)</f>
        <v>Vyplň údaj</v>
      </c>
      <c r="G90" s="37"/>
      <c r="H90" s="37"/>
      <c r="I90" s="31" t="s">
        <v>34</v>
      </c>
      <c r="J90" s="35" t="str">
        <f>E24</f>
        <v>Ing. Tomáš Hrdlička, Jan Hajný</v>
      </c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11" customFormat="1" ht="29.28" customHeight="1">
      <c r="A92" s="148"/>
      <c r="B92" s="149"/>
      <c r="C92" s="150" t="s">
        <v>220</v>
      </c>
      <c r="D92" s="151" t="s">
        <v>57</v>
      </c>
      <c r="E92" s="151" t="s">
        <v>53</v>
      </c>
      <c r="F92" s="151" t="s">
        <v>54</v>
      </c>
      <c r="G92" s="151" t="s">
        <v>221</v>
      </c>
      <c r="H92" s="151" t="s">
        <v>222</v>
      </c>
      <c r="I92" s="151" t="s">
        <v>223</v>
      </c>
      <c r="J92" s="151" t="s">
        <v>139</v>
      </c>
      <c r="K92" s="152" t="s">
        <v>224</v>
      </c>
      <c r="L92" s="153"/>
      <c r="M92" s="79" t="s">
        <v>3</v>
      </c>
      <c r="N92" s="80" t="s">
        <v>42</v>
      </c>
      <c r="O92" s="80" t="s">
        <v>225</v>
      </c>
      <c r="P92" s="80" t="s">
        <v>226</v>
      </c>
      <c r="Q92" s="80" t="s">
        <v>227</v>
      </c>
      <c r="R92" s="80" t="s">
        <v>228</v>
      </c>
      <c r="S92" s="80" t="s">
        <v>229</v>
      </c>
      <c r="T92" s="81" t="s">
        <v>230</v>
      </c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="2" customFormat="1" ht="22.8" customHeight="1">
      <c r="A93" s="37"/>
      <c r="B93" s="38"/>
      <c r="C93" s="86" t="s">
        <v>231</v>
      </c>
      <c r="D93" s="37"/>
      <c r="E93" s="37"/>
      <c r="F93" s="37"/>
      <c r="G93" s="37"/>
      <c r="H93" s="37"/>
      <c r="I93" s="37"/>
      <c r="J93" s="154">
        <f>BK93</f>
        <v>0</v>
      </c>
      <c r="K93" s="37"/>
      <c r="L93" s="38"/>
      <c r="M93" s="82"/>
      <c r="N93" s="67"/>
      <c r="O93" s="83"/>
      <c r="P93" s="155">
        <f>P94</f>
        <v>0</v>
      </c>
      <c r="Q93" s="83"/>
      <c r="R93" s="155">
        <f>R94</f>
        <v>370.04223700253743</v>
      </c>
      <c r="S93" s="83"/>
      <c r="T93" s="156">
        <f>T94</f>
        <v>119.92499999999998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8" t="s">
        <v>71</v>
      </c>
      <c r="AU93" s="18" t="s">
        <v>140</v>
      </c>
      <c r="BK93" s="157">
        <f>BK94</f>
        <v>0</v>
      </c>
    </row>
    <row r="94" s="12" customFormat="1" ht="25.92" customHeight="1">
      <c r="A94" s="12"/>
      <c r="B94" s="158"/>
      <c r="C94" s="12"/>
      <c r="D94" s="159" t="s">
        <v>71</v>
      </c>
      <c r="E94" s="160" t="s">
        <v>232</v>
      </c>
      <c r="F94" s="160" t="s">
        <v>233</v>
      </c>
      <c r="G94" s="12"/>
      <c r="H94" s="12"/>
      <c r="I94" s="161"/>
      <c r="J94" s="162">
        <f>BK94</f>
        <v>0</v>
      </c>
      <c r="K94" s="12"/>
      <c r="L94" s="158"/>
      <c r="M94" s="163"/>
      <c r="N94" s="164"/>
      <c r="O94" s="164"/>
      <c r="P94" s="165">
        <f>P95+P120+P137+P148+P176+P191+P201+P234+P237+P244</f>
        <v>0</v>
      </c>
      <c r="Q94" s="164"/>
      <c r="R94" s="165">
        <f>R95+R120+R137+R148+R176+R191+R201+R234+R237+R244</f>
        <v>370.04223700253743</v>
      </c>
      <c r="S94" s="164"/>
      <c r="T94" s="166">
        <f>T95+T120+T137+T148+T176+T191+T201+T234+T237+T244</f>
        <v>119.92499999999998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9" t="s">
        <v>79</v>
      </c>
      <c r="AT94" s="167" t="s">
        <v>71</v>
      </c>
      <c r="AU94" s="167" t="s">
        <v>72</v>
      </c>
      <c r="AY94" s="159" t="s">
        <v>234</v>
      </c>
      <c r="BK94" s="168">
        <f>BK95+BK120+BK137+BK148+BK176+BK191+BK201+BK234+BK237+BK244</f>
        <v>0</v>
      </c>
    </row>
    <row r="95" s="12" customFormat="1" ht="22.8" customHeight="1">
      <c r="A95" s="12"/>
      <c r="B95" s="158"/>
      <c r="C95" s="12"/>
      <c r="D95" s="159" t="s">
        <v>71</v>
      </c>
      <c r="E95" s="169" t="s">
        <v>79</v>
      </c>
      <c r="F95" s="169" t="s">
        <v>235</v>
      </c>
      <c r="G95" s="12"/>
      <c r="H95" s="12"/>
      <c r="I95" s="161"/>
      <c r="J95" s="170">
        <f>BK95</f>
        <v>0</v>
      </c>
      <c r="K95" s="12"/>
      <c r="L95" s="158"/>
      <c r="M95" s="163"/>
      <c r="N95" s="164"/>
      <c r="O95" s="164"/>
      <c r="P95" s="165">
        <f>P96+SUM(P97:P100)+P110+P113</f>
        <v>0</v>
      </c>
      <c r="Q95" s="164"/>
      <c r="R95" s="165">
        <f>R96+SUM(R97:R100)+R110+R113</f>
        <v>0</v>
      </c>
      <c r="S95" s="164"/>
      <c r="T95" s="166">
        <f>T96+SUM(T97:T100)+T110+T113</f>
        <v>119.92499999999998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59" t="s">
        <v>79</v>
      </c>
      <c r="AT95" s="167" t="s">
        <v>71</v>
      </c>
      <c r="AU95" s="167" t="s">
        <v>79</v>
      </c>
      <c r="AY95" s="159" t="s">
        <v>234</v>
      </c>
      <c r="BK95" s="168">
        <f>BK96+SUM(BK97:BK100)+BK110+BK113</f>
        <v>0</v>
      </c>
    </row>
    <row r="96" s="2" customFormat="1" ht="66.75" customHeight="1">
      <c r="A96" s="37"/>
      <c r="B96" s="171"/>
      <c r="C96" s="172" t="s">
        <v>79</v>
      </c>
      <c r="D96" s="172" t="s">
        <v>238</v>
      </c>
      <c r="E96" s="173" t="s">
        <v>5458</v>
      </c>
      <c r="F96" s="174" t="s">
        <v>5459</v>
      </c>
      <c r="G96" s="175" t="s">
        <v>241</v>
      </c>
      <c r="H96" s="176">
        <v>205</v>
      </c>
      <c r="I96" s="177"/>
      <c r="J96" s="178">
        <f>ROUND(I96*H96,2)</f>
        <v>0</v>
      </c>
      <c r="K96" s="174" t="s">
        <v>242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0.29499999999999998</v>
      </c>
      <c r="T96" s="182">
        <f>S96*H96</f>
        <v>60.474999999999994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104</v>
      </c>
      <c r="AT96" s="183" t="s">
        <v>238</v>
      </c>
      <c r="AU96" s="183" t="s">
        <v>76</v>
      </c>
      <c r="AY96" s="18" t="s">
        <v>234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79</v>
      </c>
      <c r="BK96" s="184">
        <f>ROUND(I96*H96,2)</f>
        <v>0</v>
      </c>
      <c r="BL96" s="18" t="s">
        <v>104</v>
      </c>
      <c r="BM96" s="183" t="s">
        <v>5460</v>
      </c>
    </row>
    <row r="97" s="2" customFormat="1">
      <c r="A97" s="37"/>
      <c r="B97" s="38"/>
      <c r="C97" s="37"/>
      <c r="D97" s="185" t="s">
        <v>244</v>
      </c>
      <c r="E97" s="37"/>
      <c r="F97" s="186" t="s">
        <v>5461</v>
      </c>
      <c r="G97" s="37"/>
      <c r="H97" s="37"/>
      <c r="I97" s="187"/>
      <c r="J97" s="37"/>
      <c r="K97" s="37"/>
      <c r="L97" s="38"/>
      <c r="M97" s="188"/>
      <c r="N97" s="189"/>
      <c r="O97" s="71"/>
      <c r="P97" s="71"/>
      <c r="Q97" s="71"/>
      <c r="R97" s="71"/>
      <c r="S97" s="71"/>
      <c r="T97" s="72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8" t="s">
        <v>244</v>
      </c>
      <c r="AU97" s="18" t="s">
        <v>76</v>
      </c>
    </row>
    <row r="98" s="2" customFormat="1" ht="66.75" customHeight="1">
      <c r="A98" s="37"/>
      <c r="B98" s="171"/>
      <c r="C98" s="172" t="s">
        <v>76</v>
      </c>
      <c r="D98" s="172" t="s">
        <v>238</v>
      </c>
      <c r="E98" s="173" t="s">
        <v>5462</v>
      </c>
      <c r="F98" s="174" t="s">
        <v>5463</v>
      </c>
      <c r="G98" s="175" t="s">
        <v>241</v>
      </c>
      <c r="H98" s="176">
        <v>205</v>
      </c>
      <c r="I98" s="177"/>
      <c r="J98" s="178">
        <f>ROUND(I98*H98,2)</f>
        <v>0</v>
      </c>
      <c r="K98" s="174" t="s">
        <v>242</v>
      </c>
      <c r="L98" s="38"/>
      <c r="M98" s="179" t="s">
        <v>3</v>
      </c>
      <c r="N98" s="180" t="s">
        <v>43</v>
      </c>
      <c r="O98" s="71"/>
      <c r="P98" s="181">
        <f>O98*H98</f>
        <v>0</v>
      </c>
      <c r="Q98" s="181">
        <v>0</v>
      </c>
      <c r="R98" s="181">
        <f>Q98*H98</f>
        <v>0</v>
      </c>
      <c r="S98" s="181">
        <v>0.28999999999999998</v>
      </c>
      <c r="T98" s="182">
        <f>S98*H98</f>
        <v>59.449999999999996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104</v>
      </c>
      <c r="AT98" s="183" t="s">
        <v>238</v>
      </c>
      <c r="AU98" s="183" t="s">
        <v>76</v>
      </c>
      <c r="AY98" s="18" t="s">
        <v>234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79</v>
      </c>
      <c r="BK98" s="184">
        <f>ROUND(I98*H98,2)</f>
        <v>0</v>
      </c>
      <c r="BL98" s="18" t="s">
        <v>104</v>
      </c>
      <c r="BM98" s="183" t="s">
        <v>5464</v>
      </c>
    </row>
    <row r="99" s="2" customFormat="1">
      <c r="A99" s="37"/>
      <c r="B99" s="38"/>
      <c r="C99" s="37"/>
      <c r="D99" s="185" t="s">
        <v>244</v>
      </c>
      <c r="E99" s="37"/>
      <c r="F99" s="186" t="s">
        <v>5465</v>
      </c>
      <c r="G99" s="37"/>
      <c r="H99" s="37"/>
      <c r="I99" s="187"/>
      <c r="J99" s="37"/>
      <c r="K99" s="37"/>
      <c r="L99" s="38"/>
      <c r="M99" s="188"/>
      <c r="N99" s="189"/>
      <c r="O99" s="71"/>
      <c r="P99" s="71"/>
      <c r="Q99" s="71"/>
      <c r="R99" s="71"/>
      <c r="S99" s="71"/>
      <c r="T99" s="72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8" t="s">
        <v>244</v>
      </c>
      <c r="AU99" s="18" t="s">
        <v>76</v>
      </c>
    </row>
    <row r="100" s="12" customFormat="1" ht="20.88" customHeight="1">
      <c r="A100" s="12"/>
      <c r="B100" s="158"/>
      <c r="C100" s="12"/>
      <c r="D100" s="159" t="s">
        <v>71</v>
      </c>
      <c r="E100" s="169" t="s">
        <v>236</v>
      </c>
      <c r="F100" s="169" t="s">
        <v>237</v>
      </c>
      <c r="G100" s="12"/>
      <c r="H100" s="12"/>
      <c r="I100" s="161"/>
      <c r="J100" s="170">
        <f>BK100</f>
        <v>0</v>
      </c>
      <c r="K100" s="12"/>
      <c r="L100" s="158"/>
      <c r="M100" s="163"/>
      <c r="N100" s="164"/>
      <c r="O100" s="164"/>
      <c r="P100" s="165">
        <f>SUM(P101:P109)</f>
        <v>0</v>
      </c>
      <c r="Q100" s="164"/>
      <c r="R100" s="165">
        <f>SUM(R101:R109)</f>
        <v>0</v>
      </c>
      <c r="S100" s="164"/>
      <c r="T100" s="166">
        <f>SUM(T101:T109)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59" t="s">
        <v>79</v>
      </c>
      <c r="AT100" s="167" t="s">
        <v>71</v>
      </c>
      <c r="AU100" s="167" t="s">
        <v>76</v>
      </c>
      <c r="AY100" s="159" t="s">
        <v>234</v>
      </c>
      <c r="BK100" s="168">
        <f>SUM(BK101:BK109)</f>
        <v>0</v>
      </c>
    </row>
    <row r="101" s="2" customFormat="1" ht="24.15" customHeight="1">
      <c r="A101" s="37"/>
      <c r="B101" s="171"/>
      <c r="C101" s="172" t="s">
        <v>101</v>
      </c>
      <c r="D101" s="172" t="s">
        <v>238</v>
      </c>
      <c r="E101" s="173" t="s">
        <v>239</v>
      </c>
      <c r="F101" s="174" t="s">
        <v>240</v>
      </c>
      <c r="G101" s="175" t="s">
        <v>241</v>
      </c>
      <c r="H101" s="176">
        <v>212.90199999999999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101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5466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245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101</v>
      </c>
    </row>
    <row r="103" s="2" customFormat="1" ht="62.7" customHeight="1">
      <c r="A103" s="37"/>
      <c r="B103" s="171"/>
      <c r="C103" s="172" t="s">
        <v>104</v>
      </c>
      <c r="D103" s="172" t="s">
        <v>238</v>
      </c>
      <c r="E103" s="173" t="s">
        <v>246</v>
      </c>
      <c r="F103" s="174" t="s">
        <v>247</v>
      </c>
      <c r="G103" s="175" t="s">
        <v>248</v>
      </c>
      <c r="H103" s="176">
        <v>42.579999999999998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101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5467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250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101</v>
      </c>
    </row>
    <row r="105" s="2" customFormat="1">
      <c r="A105" s="37"/>
      <c r="B105" s="38"/>
      <c r="C105" s="37"/>
      <c r="D105" s="190" t="s">
        <v>251</v>
      </c>
      <c r="E105" s="37"/>
      <c r="F105" s="191" t="s">
        <v>252</v>
      </c>
      <c r="G105" s="37"/>
      <c r="H105" s="37"/>
      <c r="I105" s="187"/>
      <c r="J105" s="37"/>
      <c r="K105" s="37"/>
      <c r="L105" s="38"/>
      <c r="M105" s="188"/>
      <c r="N105" s="189"/>
      <c r="O105" s="71"/>
      <c r="P105" s="71"/>
      <c r="Q105" s="71"/>
      <c r="R105" s="71"/>
      <c r="S105" s="71"/>
      <c r="T105" s="72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8" t="s">
        <v>251</v>
      </c>
      <c r="AU105" s="18" t="s">
        <v>101</v>
      </c>
    </row>
    <row r="106" s="2" customFormat="1" ht="44.25" customHeight="1">
      <c r="A106" s="37"/>
      <c r="B106" s="171"/>
      <c r="C106" s="172" t="s">
        <v>262</v>
      </c>
      <c r="D106" s="172" t="s">
        <v>238</v>
      </c>
      <c r="E106" s="173" t="s">
        <v>253</v>
      </c>
      <c r="F106" s="174" t="s">
        <v>254</v>
      </c>
      <c r="G106" s="175" t="s">
        <v>248</v>
      </c>
      <c r="H106" s="176">
        <v>42.579999999999998</v>
      </c>
      <c r="I106" s="177"/>
      <c r="J106" s="178">
        <f>ROUND(I106*H106,2)</f>
        <v>0</v>
      </c>
      <c r="K106" s="174" t="s">
        <v>242</v>
      </c>
      <c r="L106" s="38"/>
      <c r="M106" s="179" t="s">
        <v>3</v>
      </c>
      <c r="N106" s="180" t="s">
        <v>43</v>
      </c>
      <c r="O106" s="71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104</v>
      </c>
      <c r="AT106" s="183" t="s">
        <v>238</v>
      </c>
      <c r="AU106" s="183" t="s">
        <v>101</v>
      </c>
      <c r="AY106" s="18" t="s">
        <v>234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79</v>
      </c>
      <c r="BK106" s="184">
        <f>ROUND(I106*H106,2)</f>
        <v>0</v>
      </c>
      <c r="BL106" s="18" t="s">
        <v>104</v>
      </c>
      <c r="BM106" s="183" t="s">
        <v>5468</v>
      </c>
    </row>
    <row r="107" s="2" customFormat="1">
      <c r="A107" s="37"/>
      <c r="B107" s="38"/>
      <c r="C107" s="37"/>
      <c r="D107" s="185" t="s">
        <v>244</v>
      </c>
      <c r="E107" s="37"/>
      <c r="F107" s="186" t="s">
        <v>256</v>
      </c>
      <c r="G107" s="37"/>
      <c r="H107" s="37"/>
      <c r="I107" s="187"/>
      <c r="J107" s="37"/>
      <c r="K107" s="37"/>
      <c r="L107" s="38"/>
      <c r="M107" s="188"/>
      <c r="N107" s="189"/>
      <c r="O107" s="71"/>
      <c r="P107" s="71"/>
      <c r="Q107" s="71"/>
      <c r="R107" s="71"/>
      <c r="S107" s="71"/>
      <c r="T107" s="72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8" t="s">
        <v>244</v>
      </c>
      <c r="AU107" s="18" t="s">
        <v>101</v>
      </c>
    </row>
    <row r="108" s="2" customFormat="1" ht="37.8" customHeight="1">
      <c r="A108" s="37"/>
      <c r="B108" s="171"/>
      <c r="C108" s="172" t="s">
        <v>128</v>
      </c>
      <c r="D108" s="172" t="s">
        <v>238</v>
      </c>
      <c r="E108" s="173" t="s">
        <v>257</v>
      </c>
      <c r="F108" s="174" t="s">
        <v>258</v>
      </c>
      <c r="G108" s="175" t="s">
        <v>241</v>
      </c>
      <c r="H108" s="176">
        <v>212.90199999999999</v>
      </c>
      <c r="I108" s="177"/>
      <c r="J108" s="178">
        <f>ROUND(I108*H108,2)</f>
        <v>0</v>
      </c>
      <c r="K108" s="174" t="s">
        <v>242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104</v>
      </c>
      <c r="AT108" s="183" t="s">
        <v>238</v>
      </c>
      <c r="AU108" s="183" t="s">
        <v>101</v>
      </c>
      <c r="AY108" s="18" t="s">
        <v>234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104</v>
      </c>
      <c r="BM108" s="183" t="s">
        <v>5469</v>
      </c>
    </row>
    <row r="109" s="2" customFormat="1">
      <c r="A109" s="37"/>
      <c r="B109" s="38"/>
      <c r="C109" s="37"/>
      <c r="D109" s="185" t="s">
        <v>244</v>
      </c>
      <c r="E109" s="37"/>
      <c r="F109" s="186" t="s">
        <v>260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244</v>
      </c>
      <c r="AU109" s="18" t="s">
        <v>101</v>
      </c>
    </row>
    <row r="110" s="12" customFormat="1" ht="20.88" customHeight="1">
      <c r="A110" s="12"/>
      <c r="B110" s="158"/>
      <c r="C110" s="12"/>
      <c r="D110" s="159" t="s">
        <v>71</v>
      </c>
      <c r="E110" s="169" t="s">
        <v>9</v>
      </c>
      <c r="F110" s="169" t="s">
        <v>261</v>
      </c>
      <c r="G110" s="12"/>
      <c r="H110" s="12"/>
      <c r="I110" s="161"/>
      <c r="J110" s="170">
        <f>BK110</f>
        <v>0</v>
      </c>
      <c r="K110" s="12"/>
      <c r="L110" s="158"/>
      <c r="M110" s="163"/>
      <c r="N110" s="164"/>
      <c r="O110" s="164"/>
      <c r="P110" s="165">
        <f>SUM(P111:P112)</f>
        <v>0</v>
      </c>
      <c r="Q110" s="164"/>
      <c r="R110" s="165">
        <f>SUM(R111:R112)</f>
        <v>0</v>
      </c>
      <c r="S110" s="164"/>
      <c r="T110" s="166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59" t="s">
        <v>79</v>
      </c>
      <c r="AT110" s="167" t="s">
        <v>71</v>
      </c>
      <c r="AU110" s="167" t="s">
        <v>76</v>
      </c>
      <c r="AY110" s="159" t="s">
        <v>234</v>
      </c>
      <c r="BK110" s="168">
        <f>SUM(BK111:BK112)</f>
        <v>0</v>
      </c>
    </row>
    <row r="111" s="2" customFormat="1" ht="44.25" customHeight="1">
      <c r="A111" s="37"/>
      <c r="B111" s="171"/>
      <c r="C111" s="172" t="s">
        <v>271</v>
      </c>
      <c r="D111" s="172" t="s">
        <v>238</v>
      </c>
      <c r="E111" s="173" t="s">
        <v>5470</v>
      </c>
      <c r="F111" s="174" t="s">
        <v>5471</v>
      </c>
      <c r="G111" s="175" t="s">
        <v>248</v>
      </c>
      <c r="H111" s="176">
        <v>42.579999999999998</v>
      </c>
      <c r="I111" s="177"/>
      <c r="J111" s="178">
        <f>ROUND(I111*H111,2)</f>
        <v>0</v>
      </c>
      <c r="K111" s="174" t="s">
        <v>242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104</v>
      </c>
      <c r="AT111" s="183" t="s">
        <v>238</v>
      </c>
      <c r="AU111" s="183" t="s">
        <v>101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104</v>
      </c>
      <c r="BM111" s="183" t="s">
        <v>5472</v>
      </c>
    </row>
    <row r="112" s="2" customFormat="1">
      <c r="A112" s="37"/>
      <c r="B112" s="38"/>
      <c r="C112" s="37"/>
      <c r="D112" s="185" t="s">
        <v>244</v>
      </c>
      <c r="E112" s="37"/>
      <c r="F112" s="186" t="s">
        <v>5473</v>
      </c>
      <c r="G112" s="37"/>
      <c r="H112" s="37"/>
      <c r="I112" s="187"/>
      <c r="J112" s="37"/>
      <c r="K112" s="37"/>
      <c r="L112" s="38"/>
      <c r="M112" s="188"/>
      <c r="N112" s="189"/>
      <c r="O112" s="71"/>
      <c r="P112" s="71"/>
      <c r="Q112" s="71"/>
      <c r="R112" s="71"/>
      <c r="S112" s="71"/>
      <c r="T112" s="72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8" t="s">
        <v>244</v>
      </c>
      <c r="AU112" s="18" t="s">
        <v>101</v>
      </c>
    </row>
    <row r="113" s="12" customFormat="1" ht="20.88" customHeight="1">
      <c r="A113" s="12"/>
      <c r="B113" s="158"/>
      <c r="C113" s="12"/>
      <c r="D113" s="159" t="s">
        <v>71</v>
      </c>
      <c r="E113" s="169" t="s">
        <v>286</v>
      </c>
      <c r="F113" s="169" t="s">
        <v>287</v>
      </c>
      <c r="G113" s="12"/>
      <c r="H113" s="12"/>
      <c r="I113" s="161"/>
      <c r="J113" s="170">
        <f>BK113</f>
        <v>0</v>
      </c>
      <c r="K113" s="12"/>
      <c r="L113" s="158"/>
      <c r="M113" s="163"/>
      <c r="N113" s="164"/>
      <c r="O113" s="164"/>
      <c r="P113" s="165">
        <f>SUM(P114:P119)</f>
        <v>0</v>
      </c>
      <c r="Q113" s="164"/>
      <c r="R113" s="165">
        <f>SUM(R114:R119)</f>
        <v>0</v>
      </c>
      <c r="S113" s="164"/>
      <c r="T113" s="166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59" t="s">
        <v>79</v>
      </c>
      <c r="AT113" s="167" t="s">
        <v>71</v>
      </c>
      <c r="AU113" s="167" t="s">
        <v>76</v>
      </c>
      <c r="AY113" s="159" t="s">
        <v>234</v>
      </c>
      <c r="BK113" s="168">
        <f>SUM(BK114:BK119)</f>
        <v>0</v>
      </c>
    </row>
    <row r="114" s="2" customFormat="1" ht="62.7" customHeight="1">
      <c r="A114" s="37"/>
      <c r="B114" s="171"/>
      <c r="C114" s="172" t="s">
        <v>278</v>
      </c>
      <c r="D114" s="172" t="s">
        <v>238</v>
      </c>
      <c r="E114" s="173" t="s">
        <v>288</v>
      </c>
      <c r="F114" s="174" t="s">
        <v>289</v>
      </c>
      <c r="G114" s="175" t="s">
        <v>248</v>
      </c>
      <c r="H114" s="176">
        <v>42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101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5474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291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101</v>
      </c>
    </row>
    <row r="116" s="2" customFormat="1" ht="66.75" customHeight="1">
      <c r="A116" s="37"/>
      <c r="B116" s="171"/>
      <c r="C116" s="172" t="s">
        <v>131</v>
      </c>
      <c r="D116" s="172" t="s">
        <v>238</v>
      </c>
      <c r="E116" s="173" t="s">
        <v>292</v>
      </c>
      <c r="F116" s="174" t="s">
        <v>293</v>
      </c>
      <c r="G116" s="175" t="s">
        <v>248</v>
      </c>
      <c r="H116" s="176">
        <v>210</v>
      </c>
      <c r="I116" s="177"/>
      <c r="J116" s="178">
        <f>ROUND(I116*H116,2)</f>
        <v>0</v>
      </c>
      <c r="K116" s="174" t="s">
        <v>242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104</v>
      </c>
      <c r="AT116" s="183" t="s">
        <v>238</v>
      </c>
      <c r="AU116" s="183" t="s">
        <v>101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104</v>
      </c>
      <c r="BM116" s="183" t="s">
        <v>5475</v>
      </c>
    </row>
    <row r="117" s="2" customFormat="1">
      <c r="A117" s="37"/>
      <c r="B117" s="38"/>
      <c r="C117" s="37"/>
      <c r="D117" s="185" t="s">
        <v>244</v>
      </c>
      <c r="E117" s="37"/>
      <c r="F117" s="186" t="s">
        <v>295</v>
      </c>
      <c r="G117" s="37"/>
      <c r="H117" s="37"/>
      <c r="I117" s="187"/>
      <c r="J117" s="37"/>
      <c r="K117" s="37"/>
      <c r="L117" s="38"/>
      <c r="M117" s="188"/>
      <c r="N117" s="189"/>
      <c r="O117" s="71"/>
      <c r="P117" s="71"/>
      <c r="Q117" s="71"/>
      <c r="R117" s="71"/>
      <c r="S117" s="71"/>
      <c r="T117" s="72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244</v>
      </c>
      <c r="AU117" s="18" t="s">
        <v>101</v>
      </c>
    </row>
    <row r="118" s="2" customFormat="1" ht="44.25" customHeight="1">
      <c r="A118" s="37"/>
      <c r="B118" s="171"/>
      <c r="C118" s="172" t="s">
        <v>284</v>
      </c>
      <c r="D118" s="172" t="s">
        <v>238</v>
      </c>
      <c r="E118" s="173" t="s">
        <v>296</v>
      </c>
      <c r="F118" s="174" t="s">
        <v>297</v>
      </c>
      <c r="G118" s="175" t="s">
        <v>298</v>
      </c>
      <c r="H118" s="176">
        <v>75.599999999999994</v>
      </c>
      <c r="I118" s="177"/>
      <c r="J118" s="178">
        <f>ROUND(I118*H118,2)</f>
        <v>0</v>
      </c>
      <c r="K118" s="174" t="s">
        <v>242</v>
      </c>
      <c r="L118" s="38"/>
      <c r="M118" s="179" t="s">
        <v>3</v>
      </c>
      <c r="N118" s="180" t="s">
        <v>43</v>
      </c>
      <c r="O118" s="71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104</v>
      </c>
      <c r="AT118" s="183" t="s">
        <v>238</v>
      </c>
      <c r="AU118" s="183" t="s">
        <v>101</v>
      </c>
      <c r="AY118" s="18" t="s">
        <v>234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79</v>
      </c>
      <c r="BK118" s="184">
        <f>ROUND(I118*H118,2)</f>
        <v>0</v>
      </c>
      <c r="BL118" s="18" t="s">
        <v>104</v>
      </c>
      <c r="BM118" s="183" t="s">
        <v>5476</v>
      </c>
    </row>
    <row r="119" s="2" customFormat="1">
      <c r="A119" s="37"/>
      <c r="B119" s="38"/>
      <c r="C119" s="37"/>
      <c r="D119" s="185" t="s">
        <v>244</v>
      </c>
      <c r="E119" s="37"/>
      <c r="F119" s="186" t="s">
        <v>300</v>
      </c>
      <c r="G119" s="37"/>
      <c r="H119" s="37"/>
      <c r="I119" s="187"/>
      <c r="J119" s="37"/>
      <c r="K119" s="37"/>
      <c r="L119" s="38"/>
      <c r="M119" s="188"/>
      <c r="N119" s="189"/>
      <c r="O119" s="71"/>
      <c r="P119" s="71"/>
      <c r="Q119" s="71"/>
      <c r="R119" s="71"/>
      <c r="S119" s="71"/>
      <c r="T119" s="72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244</v>
      </c>
      <c r="AU119" s="18" t="s">
        <v>101</v>
      </c>
    </row>
    <row r="120" s="12" customFormat="1" ht="22.8" customHeight="1">
      <c r="A120" s="12"/>
      <c r="B120" s="158"/>
      <c r="C120" s="12"/>
      <c r="D120" s="159" t="s">
        <v>71</v>
      </c>
      <c r="E120" s="169" t="s">
        <v>325</v>
      </c>
      <c r="F120" s="169" t="s">
        <v>5477</v>
      </c>
      <c r="G120" s="12"/>
      <c r="H120" s="12"/>
      <c r="I120" s="161"/>
      <c r="J120" s="170">
        <f>BK120</f>
        <v>0</v>
      </c>
      <c r="K120" s="12"/>
      <c r="L120" s="158"/>
      <c r="M120" s="163"/>
      <c r="N120" s="164"/>
      <c r="O120" s="164"/>
      <c r="P120" s="165">
        <f>SUM(P121:P136)</f>
        <v>0</v>
      </c>
      <c r="Q120" s="164"/>
      <c r="R120" s="165">
        <f>SUM(R121:R136)</f>
        <v>0.18930999999999998</v>
      </c>
      <c r="S120" s="164"/>
      <c r="T120" s="166">
        <f>SUM(T121:T136)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79</v>
      </c>
      <c r="AT120" s="167" t="s">
        <v>71</v>
      </c>
      <c r="AU120" s="167" t="s">
        <v>79</v>
      </c>
      <c r="AY120" s="159" t="s">
        <v>234</v>
      </c>
      <c r="BK120" s="168">
        <f>SUM(BK121:BK136)</f>
        <v>0</v>
      </c>
    </row>
    <row r="121" s="2" customFormat="1" ht="44.25" customHeight="1">
      <c r="A121" s="37"/>
      <c r="B121" s="171"/>
      <c r="C121" s="172" t="s">
        <v>236</v>
      </c>
      <c r="D121" s="172" t="s">
        <v>238</v>
      </c>
      <c r="E121" s="173" t="s">
        <v>5478</v>
      </c>
      <c r="F121" s="174" t="s">
        <v>5479</v>
      </c>
      <c r="G121" s="175" t="s">
        <v>358</v>
      </c>
      <c r="H121" s="176">
        <v>5</v>
      </c>
      <c r="I121" s="177"/>
      <c r="J121" s="178">
        <f>ROUND(I121*H121,2)</f>
        <v>0</v>
      </c>
      <c r="K121" s="174" t="s">
        <v>242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104</v>
      </c>
      <c r="AT121" s="183" t="s">
        <v>238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104</v>
      </c>
      <c r="BM121" s="183" t="s">
        <v>5480</v>
      </c>
    </row>
    <row r="122" s="2" customFormat="1">
      <c r="A122" s="37"/>
      <c r="B122" s="38"/>
      <c r="C122" s="37"/>
      <c r="D122" s="185" t="s">
        <v>244</v>
      </c>
      <c r="E122" s="37"/>
      <c r="F122" s="186" t="s">
        <v>5481</v>
      </c>
      <c r="G122" s="37"/>
      <c r="H122" s="37"/>
      <c r="I122" s="187"/>
      <c r="J122" s="37"/>
      <c r="K122" s="37"/>
      <c r="L122" s="38"/>
      <c r="M122" s="188"/>
      <c r="N122" s="189"/>
      <c r="O122" s="71"/>
      <c r="P122" s="71"/>
      <c r="Q122" s="71"/>
      <c r="R122" s="71"/>
      <c r="S122" s="71"/>
      <c r="T122" s="72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244</v>
      </c>
      <c r="AU122" s="18" t="s">
        <v>76</v>
      </c>
    </row>
    <row r="123" s="2" customFormat="1" ht="37.8" customHeight="1">
      <c r="A123" s="37"/>
      <c r="B123" s="171"/>
      <c r="C123" s="172" t="s">
        <v>9</v>
      </c>
      <c r="D123" s="172" t="s">
        <v>238</v>
      </c>
      <c r="E123" s="173" t="s">
        <v>5482</v>
      </c>
      <c r="F123" s="174" t="s">
        <v>5483</v>
      </c>
      <c r="G123" s="175" t="s">
        <v>358</v>
      </c>
      <c r="H123" s="176">
        <v>5</v>
      </c>
      <c r="I123" s="177"/>
      <c r="J123" s="178">
        <f>ROUND(I123*H123,2)</f>
        <v>0</v>
      </c>
      <c r="K123" s="174" t="s">
        <v>242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104</v>
      </c>
      <c r="AT123" s="183" t="s">
        <v>238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104</v>
      </c>
      <c r="BM123" s="183" t="s">
        <v>5484</v>
      </c>
    </row>
    <row r="124" s="2" customFormat="1">
      <c r="A124" s="37"/>
      <c r="B124" s="38"/>
      <c r="C124" s="37"/>
      <c r="D124" s="185" t="s">
        <v>244</v>
      </c>
      <c r="E124" s="37"/>
      <c r="F124" s="186" t="s">
        <v>5485</v>
      </c>
      <c r="G124" s="37"/>
      <c r="H124" s="37"/>
      <c r="I124" s="187"/>
      <c r="J124" s="37"/>
      <c r="K124" s="37"/>
      <c r="L124" s="38"/>
      <c r="M124" s="188"/>
      <c r="N124" s="189"/>
      <c r="O124" s="71"/>
      <c r="P124" s="71"/>
      <c r="Q124" s="71"/>
      <c r="R124" s="71"/>
      <c r="S124" s="71"/>
      <c r="T124" s="7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244</v>
      </c>
      <c r="AU124" s="18" t="s">
        <v>76</v>
      </c>
    </row>
    <row r="125" s="2" customFormat="1" ht="24.15" customHeight="1">
      <c r="A125" s="37"/>
      <c r="B125" s="171"/>
      <c r="C125" s="192" t="s">
        <v>276</v>
      </c>
      <c r="D125" s="192" t="s">
        <v>310</v>
      </c>
      <c r="E125" s="193" t="s">
        <v>5486</v>
      </c>
      <c r="F125" s="194" t="s">
        <v>5487</v>
      </c>
      <c r="G125" s="195" t="s">
        <v>358</v>
      </c>
      <c r="H125" s="196">
        <v>5</v>
      </c>
      <c r="I125" s="197"/>
      <c r="J125" s="198">
        <f>ROUND(I125*H125,2)</f>
        <v>0</v>
      </c>
      <c r="K125" s="194" t="s">
        <v>242</v>
      </c>
      <c r="L125" s="199"/>
      <c r="M125" s="200" t="s">
        <v>3</v>
      </c>
      <c r="N125" s="201" t="s">
        <v>43</v>
      </c>
      <c r="O125" s="71"/>
      <c r="P125" s="181">
        <f>O125*H125</f>
        <v>0</v>
      </c>
      <c r="Q125" s="181">
        <v>0.029999999999999999</v>
      </c>
      <c r="R125" s="181">
        <f>Q125*H125</f>
        <v>0.14999999999999999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278</v>
      </c>
      <c r="AT125" s="183" t="s">
        <v>310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104</v>
      </c>
      <c r="BM125" s="183" t="s">
        <v>5488</v>
      </c>
    </row>
    <row r="126" s="2" customFormat="1" ht="24.15" customHeight="1">
      <c r="A126" s="37"/>
      <c r="B126" s="171"/>
      <c r="C126" s="172" t="s">
        <v>304</v>
      </c>
      <c r="D126" s="172" t="s">
        <v>238</v>
      </c>
      <c r="E126" s="173" t="s">
        <v>5489</v>
      </c>
      <c r="F126" s="174" t="s">
        <v>5490</v>
      </c>
      <c r="G126" s="175" t="s">
        <v>358</v>
      </c>
      <c r="H126" s="176">
        <v>5</v>
      </c>
      <c r="I126" s="177"/>
      <c r="J126" s="178">
        <f>ROUND(I126*H126,2)</f>
        <v>0</v>
      </c>
      <c r="K126" s="174" t="s">
        <v>242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5.0000000000000002E-05</v>
      </c>
      <c r="R126" s="181">
        <f>Q126*H126</f>
        <v>0.00025000000000000001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104</v>
      </c>
      <c r="AT126" s="183" t="s">
        <v>238</v>
      </c>
      <c r="AU126" s="183" t="s">
        <v>76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104</v>
      </c>
      <c r="BM126" s="183" t="s">
        <v>5491</v>
      </c>
    </row>
    <row r="127" s="2" customFormat="1">
      <c r="A127" s="37"/>
      <c r="B127" s="38"/>
      <c r="C127" s="37"/>
      <c r="D127" s="185" t="s">
        <v>244</v>
      </c>
      <c r="E127" s="37"/>
      <c r="F127" s="186" t="s">
        <v>5492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244</v>
      </c>
      <c r="AU127" s="18" t="s">
        <v>76</v>
      </c>
    </row>
    <row r="128" s="2" customFormat="1" ht="21.75" customHeight="1">
      <c r="A128" s="37"/>
      <c r="B128" s="171"/>
      <c r="C128" s="192" t="s">
        <v>286</v>
      </c>
      <c r="D128" s="192" t="s">
        <v>310</v>
      </c>
      <c r="E128" s="193" t="s">
        <v>5493</v>
      </c>
      <c r="F128" s="194" t="s">
        <v>5494</v>
      </c>
      <c r="G128" s="195" t="s">
        <v>358</v>
      </c>
      <c r="H128" s="196">
        <v>5</v>
      </c>
      <c r="I128" s="197"/>
      <c r="J128" s="198">
        <f>ROUND(I128*H128,2)</f>
        <v>0</v>
      </c>
      <c r="K128" s="194" t="s">
        <v>242</v>
      </c>
      <c r="L128" s="199"/>
      <c r="M128" s="200" t="s">
        <v>3</v>
      </c>
      <c r="N128" s="201" t="s">
        <v>43</v>
      </c>
      <c r="O128" s="71"/>
      <c r="P128" s="181">
        <f>O128*H128</f>
        <v>0</v>
      </c>
      <c r="Q128" s="181">
        <v>0.0035400000000000002</v>
      </c>
      <c r="R128" s="181">
        <f>Q128*H128</f>
        <v>0.0177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278</v>
      </c>
      <c r="AT128" s="183" t="s">
        <v>310</v>
      </c>
      <c r="AU128" s="183" t="s">
        <v>76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104</v>
      </c>
      <c r="BM128" s="183" t="s">
        <v>5495</v>
      </c>
    </row>
    <row r="129" s="2" customFormat="1" ht="44.25" customHeight="1">
      <c r="A129" s="37"/>
      <c r="B129" s="171"/>
      <c r="C129" s="172" t="s">
        <v>314</v>
      </c>
      <c r="D129" s="172" t="s">
        <v>238</v>
      </c>
      <c r="E129" s="173" t="s">
        <v>5496</v>
      </c>
      <c r="F129" s="174" t="s">
        <v>5497</v>
      </c>
      <c r="G129" s="175" t="s">
        <v>358</v>
      </c>
      <c r="H129" s="176">
        <v>1</v>
      </c>
      <c r="I129" s="177"/>
      <c r="J129" s="178">
        <f>ROUND(I129*H129,2)</f>
        <v>0</v>
      </c>
      <c r="K129" s="174" t="s">
        <v>242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104</v>
      </c>
      <c r="AT129" s="183" t="s">
        <v>238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104</v>
      </c>
      <c r="BM129" s="183" t="s">
        <v>5498</v>
      </c>
    </row>
    <row r="130" s="2" customFormat="1">
      <c r="A130" s="37"/>
      <c r="B130" s="38"/>
      <c r="C130" s="37"/>
      <c r="D130" s="185" t="s">
        <v>244</v>
      </c>
      <c r="E130" s="37"/>
      <c r="F130" s="186" t="s">
        <v>5499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244</v>
      </c>
      <c r="AU130" s="18" t="s">
        <v>76</v>
      </c>
    </row>
    <row r="131" s="2" customFormat="1" ht="44.25" customHeight="1">
      <c r="A131" s="37"/>
      <c r="B131" s="171"/>
      <c r="C131" s="172" t="s">
        <v>320</v>
      </c>
      <c r="D131" s="172" t="s">
        <v>238</v>
      </c>
      <c r="E131" s="173" t="s">
        <v>5500</v>
      </c>
      <c r="F131" s="174" t="s">
        <v>5501</v>
      </c>
      <c r="G131" s="175" t="s">
        <v>358</v>
      </c>
      <c r="H131" s="176">
        <v>1</v>
      </c>
      <c r="I131" s="177"/>
      <c r="J131" s="178">
        <f>ROUND(I131*H131,2)</f>
        <v>0</v>
      </c>
      <c r="K131" s="174" t="s">
        <v>242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104</v>
      </c>
      <c r="AT131" s="183" t="s">
        <v>238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104</v>
      </c>
      <c r="BM131" s="183" t="s">
        <v>5502</v>
      </c>
    </row>
    <row r="132" s="2" customFormat="1">
      <c r="A132" s="37"/>
      <c r="B132" s="38"/>
      <c r="C132" s="37"/>
      <c r="D132" s="185" t="s">
        <v>244</v>
      </c>
      <c r="E132" s="37"/>
      <c r="F132" s="186" t="s">
        <v>5503</v>
      </c>
      <c r="G132" s="37"/>
      <c r="H132" s="37"/>
      <c r="I132" s="187"/>
      <c r="J132" s="37"/>
      <c r="K132" s="37"/>
      <c r="L132" s="38"/>
      <c r="M132" s="188"/>
      <c r="N132" s="189"/>
      <c r="O132" s="71"/>
      <c r="P132" s="71"/>
      <c r="Q132" s="71"/>
      <c r="R132" s="71"/>
      <c r="S132" s="71"/>
      <c r="T132" s="72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244</v>
      </c>
      <c r="AU132" s="18" t="s">
        <v>76</v>
      </c>
    </row>
    <row r="133" s="2" customFormat="1" ht="16.5" customHeight="1">
      <c r="A133" s="37"/>
      <c r="B133" s="171"/>
      <c r="C133" s="192" t="s">
        <v>325</v>
      </c>
      <c r="D133" s="192" t="s">
        <v>310</v>
      </c>
      <c r="E133" s="193" t="s">
        <v>5504</v>
      </c>
      <c r="F133" s="194" t="s">
        <v>5505</v>
      </c>
      <c r="G133" s="195" t="s">
        <v>358</v>
      </c>
      <c r="H133" s="196">
        <v>1</v>
      </c>
      <c r="I133" s="197"/>
      <c r="J133" s="198">
        <f>ROUND(I133*H133,2)</f>
        <v>0</v>
      </c>
      <c r="K133" s="194" t="s">
        <v>1067</v>
      </c>
      <c r="L133" s="199"/>
      <c r="M133" s="200" t="s">
        <v>3</v>
      </c>
      <c r="N133" s="201" t="s">
        <v>43</v>
      </c>
      <c r="O133" s="71"/>
      <c r="P133" s="181">
        <f>O133*H133</f>
        <v>0</v>
      </c>
      <c r="Q133" s="181">
        <v>3.0000000000000001E-05</v>
      </c>
      <c r="R133" s="181">
        <f>Q133*H133</f>
        <v>3.0000000000000001E-05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278</v>
      </c>
      <c r="AT133" s="183" t="s">
        <v>310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104</v>
      </c>
      <c r="BM133" s="183" t="s">
        <v>5506</v>
      </c>
    </row>
    <row r="134" s="2" customFormat="1" ht="24.15" customHeight="1">
      <c r="A134" s="37"/>
      <c r="B134" s="171"/>
      <c r="C134" s="172" t="s">
        <v>330</v>
      </c>
      <c r="D134" s="172" t="s">
        <v>238</v>
      </c>
      <c r="E134" s="173" t="s">
        <v>5507</v>
      </c>
      <c r="F134" s="174" t="s">
        <v>5508</v>
      </c>
      <c r="G134" s="175" t="s">
        <v>358</v>
      </c>
      <c r="H134" s="176">
        <v>1</v>
      </c>
      <c r="I134" s="177"/>
      <c r="J134" s="178">
        <f>ROUND(I134*H134,2)</f>
        <v>0</v>
      </c>
      <c r="K134" s="174" t="s">
        <v>242</v>
      </c>
      <c r="L134" s="38"/>
      <c r="M134" s="179" t="s">
        <v>3</v>
      </c>
      <c r="N134" s="180" t="s">
        <v>43</v>
      </c>
      <c r="O134" s="71"/>
      <c r="P134" s="181">
        <f>O134*H134</f>
        <v>0</v>
      </c>
      <c r="Q134" s="181">
        <v>6.0000000000000002E-05</v>
      </c>
      <c r="R134" s="181">
        <f>Q134*H134</f>
        <v>6.0000000000000002E-05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104</v>
      </c>
      <c r="AT134" s="183" t="s">
        <v>238</v>
      </c>
      <c r="AU134" s="183" t="s">
        <v>76</v>
      </c>
      <c r="AY134" s="18" t="s">
        <v>234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79</v>
      </c>
      <c r="BK134" s="184">
        <f>ROUND(I134*H134,2)</f>
        <v>0</v>
      </c>
      <c r="BL134" s="18" t="s">
        <v>104</v>
      </c>
      <c r="BM134" s="183" t="s">
        <v>5509</v>
      </c>
    </row>
    <row r="135" s="2" customFormat="1">
      <c r="A135" s="37"/>
      <c r="B135" s="38"/>
      <c r="C135" s="37"/>
      <c r="D135" s="185" t="s">
        <v>244</v>
      </c>
      <c r="E135" s="37"/>
      <c r="F135" s="186" t="s">
        <v>5510</v>
      </c>
      <c r="G135" s="37"/>
      <c r="H135" s="37"/>
      <c r="I135" s="187"/>
      <c r="J135" s="37"/>
      <c r="K135" s="37"/>
      <c r="L135" s="38"/>
      <c r="M135" s="188"/>
      <c r="N135" s="189"/>
      <c r="O135" s="71"/>
      <c r="P135" s="71"/>
      <c r="Q135" s="71"/>
      <c r="R135" s="71"/>
      <c r="S135" s="71"/>
      <c r="T135" s="72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244</v>
      </c>
      <c r="AU135" s="18" t="s">
        <v>76</v>
      </c>
    </row>
    <row r="136" s="2" customFormat="1" ht="21.75" customHeight="1">
      <c r="A136" s="37"/>
      <c r="B136" s="171"/>
      <c r="C136" s="192" t="s">
        <v>335</v>
      </c>
      <c r="D136" s="192" t="s">
        <v>310</v>
      </c>
      <c r="E136" s="193" t="s">
        <v>5511</v>
      </c>
      <c r="F136" s="194" t="s">
        <v>5512</v>
      </c>
      <c r="G136" s="195" t="s">
        <v>358</v>
      </c>
      <c r="H136" s="196">
        <v>3</v>
      </c>
      <c r="I136" s="197"/>
      <c r="J136" s="198">
        <f>ROUND(I136*H136,2)</f>
        <v>0</v>
      </c>
      <c r="K136" s="194" t="s">
        <v>242</v>
      </c>
      <c r="L136" s="199"/>
      <c r="M136" s="200" t="s">
        <v>3</v>
      </c>
      <c r="N136" s="201" t="s">
        <v>43</v>
      </c>
      <c r="O136" s="71"/>
      <c r="P136" s="181">
        <f>O136*H136</f>
        <v>0</v>
      </c>
      <c r="Q136" s="181">
        <v>0.0070899999999999999</v>
      </c>
      <c r="R136" s="181">
        <f>Q136*H136</f>
        <v>0.021270000000000001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278</v>
      </c>
      <c r="AT136" s="183" t="s">
        <v>310</v>
      </c>
      <c r="AU136" s="183" t="s">
        <v>76</v>
      </c>
      <c r="AY136" s="18" t="s">
        <v>234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79</v>
      </c>
      <c r="BK136" s="184">
        <f>ROUND(I136*H136,2)</f>
        <v>0</v>
      </c>
      <c r="BL136" s="18" t="s">
        <v>104</v>
      </c>
      <c r="BM136" s="183" t="s">
        <v>5513</v>
      </c>
    </row>
    <row r="137" s="12" customFormat="1" ht="22.8" customHeight="1">
      <c r="A137" s="12"/>
      <c r="B137" s="158"/>
      <c r="C137" s="12"/>
      <c r="D137" s="159" t="s">
        <v>71</v>
      </c>
      <c r="E137" s="169" t="s">
        <v>330</v>
      </c>
      <c r="F137" s="169" t="s">
        <v>5514</v>
      </c>
      <c r="G137" s="12"/>
      <c r="H137" s="12"/>
      <c r="I137" s="161"/>
      <c r="J137" s="170">
        <f>BK137</f>
        <v>0</v>
      </c>
      <c r="K137" s="12"/>
      <c r="L137" s="158"/>
      <c r="M137" s="163"/>
      <c r="N137" s="164"/>
      <c r="O137" s="164"/>
      <c r="P137" s="165">
        <f>SUM(P138:P147)</f>
        <v>0</v>
      </c>
      <c r="Q137" s="164"/>
      <c r="R137" s="165">
        <f>SUM(R138:R147)</f>
        <v>0.036983000000000002</v>
      </c>
      <c r="S137" s="164"/>
      <c r="T137" s="166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9" t="s">
        <v>79</v>
      </c>
      <c r="AT137" s="167" t="s">
        <v>71</v>
      </c>
      <c r="AU137" s="167" t="s">
        <v>79</v>
      </c>
      <c r="AY137" s="159" t="s">
        <v>234</v>
      </c>
      <c r="BK137" s="168">
        <f>SUM(BK138:BK147)</f>
        <v>0</v>
      </c>
    </row>
    <row r="138" s="2" customFormat="1" ht="55.5" customHeight="1">
      <c r="A138" s="37"/>
      <c r="B138" s="171"/>
      <c r="C138" s="172" t="s">
        <v>8</v>
      </c>
      <c r="D138" s="172" t="s">
        <v>238</v>
      </c>
      <c r="E138" s="173" t="s">
        <v>5515</v>
      </c>
      <c r="F138" s="174" t="s">
        <v>5516</v>
      </c>
      <c r="G138" s="175" t="s">
        <v>241</v>
      </c>
      <c r="H138" s="176">
        <v>136.63999999999999</v>
      </c>
      <c r="I138" s="177"/>
      <c r="J138" s="178">
        <f>ROUND(I138*H138,2)</f>
        <v>0</v>
      </c>
      <c r="K138" s="174" t="s">
        <v>242</v>
      </c>
      <c r="L138" s="38"/>
      <c r="M138" s="179" t="s">
        <v>3</v>
      </c>
      <c r="N138" s="180" t="s">
        <v>43</v>
      </c>
      <c r="O138" s="71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3" t="s">
        <v>104</v>
      </c>
      <c r="AT138" s="183" t="s">
        <v>238</v>
      </c>
      <c r="AU138" s="183" t="s">
        <v>76</v>
      </c>
      <c r="AY138" s="18" t="s">
        <v>234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8" t="s">
        <v>79</v>
      </c>
      <c r="BK138" s="184">
        <f>ROUND(I138*H138,2)</f>
        <v>0</v>
      </c>
      <c r="BL138" s="18" t="s">
        <v>104</v>
      </c>
      <c r="BM138" s="183" t="s">
        <v>5517</v>
      </c>
    </row>
    <row r="139" s="2" customFormat="1">
      <c r="A139" s="37"/>
      <c r="B139" s="38"/>
      <c r="C139" s="37"/>
      <c r="D139" s="185" t="s">
        <v>244</v>
      </c>
      <c r="E139" s="37"/>
      <c r="F139" s="186" t="s">
        <v>5518</v>
      </c>
      <c r="G139" s="37"/>
      <c r="H139" s="37"/>
      <c r="I139" s="187"/>
      <c r="J139" s="37"/>
      <c r="K139" s="37"/>
      <c r="L139" s="38"/>
      <c r="M139" s="188"/>
      <c r="N139" s="189"/>
      <c r="O139" s="71"/>
      <c r="P139" s="71"/>
      <c r="Q139" s="71"/>
      <c r="R139" s="71"/>
      <c r="S139" s="71"/>
      <c r="T139" s="72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244</v>
      </c>
      <c r="AU139" s="18" t="s">
        <v>76</v>
      </c>
    </row>
    <row r="140" s="2" customFormat="1" ht="37.8" customHeight="1">
      <c r="A140" s="37"/>
      <c r="B140" s="171"/>
      <c r="C140" s="172" t="s">
        <v>86</v>
      </c>
      <c r="D140" s="172" t="s">
        <v>238</v>
      </c>
      <c r="E140" s="173" t="s">
        <v>5519</v>
      </c>
      <c r="F140" s="174" t="s">
        <v>5520</v>
      </c>
      <c r="G140" s="175" t="s">
        <v>241</v>
      </c>
      <c r="H140" s="176">
        <v>136.63999999999999</v>
      </c>
      <c r="I140" s="177"/>
      <c r="J140" s="178">
        <f>ROUND(I140*H140,2)</f>
        <v>0</v>
      </c>
      <c r="K140" s="174" t="s">
        <v>242</v>
      </c>
      <c r="L140" s="38"/>
      <c r="M140" s="179" t="s">
        <v>3</v>
      </c>
      <c r="N140" s="180" t="s">
        <v>43</v>
      </c>
      <c r="O140" s="71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104</v>
      </c>
      <c r="AT140" s="183" t="s">
        <v>238</v>
      </c>
      <c r="AU140" s="183" t="s">
        <v>76</v>
      </c>
      <c r="AY140" s="18" t="s">
        <v>234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79</v>
      </c>
      <c r="BK140" s="184">
        <f>ROUND(I140*H140,2)</f>
        <v>0</v>
      </c>
      <c r="BL140" s="18" t="s">
        <v>104</v>
      </c>
      <c r="BM140" s="183" t="s">
        <v>5521</v>
      </c>
    </row>
    <row r="141" s="2" customFormat="1">
      <c r="A141" s="37"/>
      <c r="B141" s="38"/>
      <c r="C141" s="37"/>
      <c r="D141" s="185" t="s">
        <v>244</v>
      </c>
      <c r="E141" s="37"/>
      <c r="F141" s="186" t="s">
        <v>5522</v>
      </c>
      <c r="G141" s="37"/>
      <c r="H141" s="37"/>
      <c r="I141" s="187"/>
      <c r="J141" s="37"/>
      <c r="K141" s="37"/>
      <c r="L141" s="38"/>
      <c r="M141" s="188"/>
      <c r="N141" s="189"/>
      <c r="O141" s="71"/>
      <c r="P141" s="71"/>
      <c r="Q141" s="71"/>
      <c r="R141" s="71"/>
      <c r="S141" s="71"/>
      <c r="T141" s="72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244</v>
      </c>
      <c r="AU141" s="18" t="s">
        <v>76</v>
      </c>
    </row>
    <row r="142" s="2" customFormat="1" ht="16.5" customHeight="1">
      <c r="A142" s="37"/>
      <c r="B142" s="171"/>
      <c r="C142" s="192" t="s">
        <v>89</v>
      </c>
      <c r="D142" s="192" t="s">
        <v>310</v>
      </c>
      <c r="E142" s="193" t="s">
        <v>5523</v>
      </c>
      <c r="F142" s="194" t="s">
        <v>5524</v>
      </c>
      <c r="G142" s="195" t="s">
        <v>422</v>
      </c>
      <c r="H142" s="196">
        <v>2.7330000000000001</v>
      </c>
      <c r="I142" s="197"/>
      <c r="J142" s="198">
        <f>ROUND(I142*H142,2)</f>
        <v>0</v>
      </c>
      <c r="K142" s="194" t="s">
        <v>242</v>
      </c>
      <c r="L142" s="199"/>
      <c r="M142" s="200" t="s">
        <v>3</v>
      </c>
      <c r="N142" s="201" t="s">
        <v>43</v>
      </c>
      <c r="O142" s="71"/>
      <c r="P142" s="181">
        <f>O142*H142</f>
        <v>0</v>
      </c>
      <c r="Q142" s="181">
        <v>0.001</v>
      </c>
      <c r="R142" s="181">
        <f>Q142*H142</f>
        <v>0.0027330000000000002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278</v>
      </c>
      <c r="AT142" s="183" t="s">
        <v>310</v>
      </c>
      <c r="AU142" s="183" t="s">
        <v>76</v>
      </c>
      <c r="AY142" s="18" t="s">
        <v>234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79</v>
      </c>
      <c r="BK142" s="184">
        <f>ROUND(I142*H142,2)</f>
        <v>0</v>
      </c>
      <c r="BL142" s="18" t="s">
        <v>104</v>
      </c>
      <c r="BM142" s="183" t="s">
        <v>5525</v>
      </c>
    </row>
    <row r="143" s="2" customFormat="1" ht="37.8" customHeight="1">
      <c r="A143" s="37"/>
      <c r="B143" s="171"/>
      <c r="C143" s="172" t="s">
        <v>92</v>
      </c>
      <c r="D143" s="172" t="s">
        <v>238</v>
      </c>
      <c r="E143" s="173" t="s">
        <v>5526</v>
      </c>
      <c r="F143" s="174" t="s">
        <v>5527</v>
      </c>
      <c r="G143" s="175" t="s">
        <v>5528</v>
      </c>
      <c r="H143" s="176">
        <v>0.13700000000000001</v>
      </c>
      <c r="I143" s="177"/>
      <c r="J143" s="178">
        <f>ROUND(I143*H143,2)</f>
        <v>0</v>
      </c>
      <c r="K143" s="174" t="s">
        <v>242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104</v>
      </c>
      <c r="AT143" s="183" t="s">
        <v>238</v>
      </c>
      <c r="AU143" s="183" t="s">
        <v>76</v>
      </c>
      <c r="AY143" s="18" t="s">
        <v>234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104</v>
      </c>
      <c r="BM143" s="183" t="s">
        <v>5529</v>
      </c>
    </row>
    <row r="144" s="2" customFormat="1">
      <c r="A144" s="37"/>
      <c r="B144" s="38"/>
      <c r="C144" s="37"/>
      <c r="D144" s="185" t="s">
        <v>244</v>
      </c>
      <c r="E144" s="37"/>
      <c r="F144" s="186" t="s">
        <v>5530</v>
      </c>
      <c r="G144" s="37"/>
      <c r="H144" s="37"/>
      <c r="I144" s="187"/>
      <c r="J144" s="37"/>
      <c r="K144" s="37"/>
      <c r="L144" s="38"/>
      <c r="M144" s="188"/>
      <c r="N144" s="189"/>
      <c r="O144" s="71"/>
      <c r="P144" s="71"/>
      <c r="Q144" s="71"/>
      <c r="R144" s="71"/>
      <c r="S144" s="71"/>
      <c r="T144" s="72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244</v>
      </c>
      <c r="AU144" s="18" t="s">
        <v>76</v>
      </c>
    </row>
    <row r="145" s="2" customFormat="1" ht="16.5" customHeight="1">
      <c r="A145" s="37"/>
      <c r="B145" s="171"/>
      <c r="C145" s="192" t="s">
        <v>95</v>
      </c>
      <c r="D145" s="192" t="s">
        <v>310</v>
      </c>
      <c r="E145" s="193" t="s">
        <v>5531</v>
      </c>
      <c r="F145" s="194" t="s">
        <v>5532</v>
      </c>
      <c r="G145" s="195" t="s">
        <v>422</v>
      </c>
      <c r="H145" s="196">
        <v>34.25</v>
      </c>
      <c r="I145" s="197"/>
      <c r="J145" s="198">
        <f>ROUND(I145*H145,2)</f>
        <v>0</v>
      </c>
      <c r="K145" s="194" t="s">
        <v>242</v>
      </c>
      <c r="L145" s="199"/>
      <c r="M145" s="200" t="s">
        <v>3</v>
      </c>
      <c r="N145" s="201" t="s">
        <v>43</v>
      </c>
      <c r="O145" s="71"/>
      <c r="P145" s="181">
        <f>O145*H145</f>
        <v>0</v>
      </c>
      <c r="Q145" s="181">
        <v>0.001</v>
      </c>
      <c r="R145" s="181">
        <f>Q145*H145</f>
        <v>0.034250000000000003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278</v>
      </c>
      <c r="AT145" s="183" t="s">
        <v>310</v>
      </c>
      <c r="AU145" s="183" t="s">
        <v>76</v>
      </c>
      <c r="AY145" s="18" t="s">
        <v>234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104</v>
      </c>
      <c r="BM145" s="183" t="s">
        <v>5533</v>
      </c>
    </row>
    <row r="146" s="2" customFormat="1" ht="21.75" customHeight="1">
      <c r="A146" s="37"/>
      <c r="B146" s="171"/>
      <c r="C146" s="172" t="s">
        <v>98</v>
      </c>
      <c r="D146" s="172" t="s">
        <v>238</v>
      </c>
      <c r="E146" s="173" t="s">
        <v>5534</v>
      </c>
      <c r="F146" s="174" t="s">
        <v>5535</v>
      </c>
      <c r="G146" s="175" t="s">
        <v>248</v>
      </c>
      <c r="H146" s="176">
        <v>3.7330000000000001</v>
      </c>
      <c r="I146" s="177"/>
      <c r="J146" s="178">
        <f>ROUND(I146*H146,2)</f>
        <v>0</v>
      </c>
      <c r="K146" s="174" t="s">
        <v>242</v>
      </c>
      <c r="L146" s="38"/>
      <c r="M146" s="179" t="s">
        <v>3</v>
      </c>
      <c r="N146" s="180" t="s">
        <v>43</v>
      </c>
      <c r="O146" s="71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104</v>
      </c>
      <c r="AT146" s="183" t="s">
        <v>238</v>
      </c>
      <c r="AU146" s="183" t="s">
        <v>76</v>
      </c>
      <c r="AY146" s="18" t="s">
        <v>234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79</v>
      </c>
      <c r="BK146" s="184">
        <f>ROUND(I146*H146,2)</f>
        <v>0</v>
      </c>
      <c r="BL146" s="18" t="s">
        <v>104</v>
      </c>
      <c r="BM146" s="183" t="s">
        <v>5536</v>
      </c>
    </row>
    <row r="147" s="2" customFormat="1">
      <c r="A147" s="37"/>
      <c r="B147" s="38"/>
      <c r="C147" s="37"/>
      <c r="D147" s="185" t="s">
        <v>244</v>
      </c>
      <c r="E147" s="37"/>
      <c r="F147" s="186" t="s">
        <v>5537</v>
      </c>
      <c r="G147" s="37"/>
      <c r="H147" s="37"/>
      <c r="I147" s="187"/>
      <c r="J147" s="37"/>
      <c r="K147" s="37"/>
      <c r="L147" s="38"/>
      <c r="M147" s="188"/>
      <c r="N147" s="189"/>
      <c r="O147" s="71"/>
      <c r="P147" s="71"/>
      <c r="Q147" s="71"/>
      <c r="R147" s="71"/>
      <c r="S147" s="71"/>
      <c r="T147" s="72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8" t="s">
        <v>244</v>
      </c>
      <c r="AU147" s="18" t="s">
        <v>76</v>
      </c>
    </row>
    <row r="148" s="12" customFormat="1" ht="22.8" customHeight="1">
      <c r="A148" s="12"/>
      <c r="B148" s="158"/>
      <c r="C148" s="12"/>
      <c r="D148" s="159" t="s">
        <v>71</v>
      </c>
      <c r="E148" s="169" t="s">
        <v>481</v>
      </c>
      <c r="F148" s="169" t="s">
        <v>5538</v>
      </c>
      <c r="G148" s="12"/>
      <c r="H148" s="12"/>
      <c r="I148" s="161"/>
      <c r="J148" s="170">
        <f>BK148</f>
        <v>0</v>
      </c>
      <c r="K148" s="12"/>
      <c r="L148" s="158"/>
      <c r="M148" s="163"/>
      <c r="N148" s="164"/>
      <c r="O148" s="164"/>
      <c r="P148" s="165">
        <f>SUM(P149:P175)</f>
        <v>0</v>
      </c>
      <c r="Q148" s="164"/>
      <c r="R148" s="165">
        <f>SUM(R149:R175)</f>
        <v>71.168635262537393</v>
      </c>
      <c r="S148" s="164"/>
      <c r="T148" s="166">
        <f>SUM(T149:T175)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9" t="s">
        <v>79</v>
      </c>
      <c r="AT148" s="167" t="s">
        <v>71</v>
      </c>
      <c r="AU148" s="167" t="s">
        <v>79</v>
      </c>
      <c r="AY148" s="159" t="s">
        <v>234</v>
      </c>
      <c r="BK148" s="168">
        <f>SUM(BK149:BK175)</f>
        <v>0</v>
      </c>
    </row>
    <row r="149" s="2" customFormat="1" ht="24.15" customHeight="1">
      <c r="A149" s="37"/>
      <c r="B149" s="171"/>
      <c r="C149" s="172" t="s">
        <v>366</v>
      </c>
      <c r="D149" s="172" t="s">
        <v>238</v>
      </c>
      <c r="E149" s="173" t="s">
        <v>5539</v>
      </c>
      <c r="F149" s="174" t="s">
        <v>4625</v>
      </c>
      <c r="G149" s="175" t="s">
        <v>241</v>
      </c>
      <c r="H149" s="176">
        <v>212.90199999999999</v>
      </c>
      <c r="I149" s="177"/>
      <c r="J149" s="178">
        <f>ROUND(I149*H149,2)</f>
        <v>0</v>
      </c>
      <c r="K149" s="174" t="s">
        <v>242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104</v>
      </c>
      <c r="AT149" s="183" t="s">
        <v>238</v>
      </c>
      <c r="AU149" s="183" t="s">
        <v>76</v>
      </c>
      <c r="AY149" s="18" t="s">
        <v>234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104</v>
      </c>
      <c r="BM149" s="183" t="s">
        <v>5540</v>
      </c>
    </row>
    <row r="150" s="2" customFormat="1">
      <c r="A150" s="37"/>
      <c r="B150" s="38"/>
      <c r="C150" s="37"/>
      <c r="D150" s="185" t="s">
        <v>244</v>
      </c>
      <c r="E150" s="37"/>
      <c r="F150" s="186" t="s">
        <v>5541</v>
      </c>
      <c r="G150" s="37"/>
      <c r="H150" s="37"/>
      <c r="I150" s="187"/>
      <c r="J150" s="37"/>
      <c r="K150" s="37"/>
      <c r="L150" s="38"/>
      <c r="M150" s="188"/>
      <c r="N150" s="189"/>
      <c r="O150" s="71"/>
      <c r="P150" s="71"/>
      <c r="Q150" s="71"/>
      <c r="R150" s="71"/>
      <c r="S150" s="71"/>
      <c r="T150" s="7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244</v>
      </c>
      <c r="AU150" s="18" t="s">
        <v>76</v>
      </c>
    </row>
    <row r="151" s="2" customFormat="1" ht="44.25" customHeight="1">
      <c r="A151" s="37"/>
      <c r="B151" s="171"/>
      <c r="C151" s="172" t="s">
        <v>371</v>
      </c>
      <c r="D151" s="172" t="s">
        <v>238</v>
      </c>
      <c r="E151" s="173" t="s">
        <v>5542</v>
      </c>
      <c r="F151" s="174" t="s">
        <v>5543</v>
      </c>
      <c r="G151" s="175" t="s">
        <v>241</v>
      </c>
      <c r="H151" s="176">
        <v>212.90199999999999</v>
      </c>
      <c r="I151" s="177"/>
      <c r="J151" s="178">
        <f>ROUND(I151*H151,2)</f>
        <v>0</v>
      </c>
      <c r="K151" s="174" t="s">
        <v>242</v>
      </c>
      <c r="L151" s="38"/>
      <c r="M151" s="179" t="s">
        <v>3</v>
      </c>
      <c r="N151" s="180" t="s">
        <v>43</v>
      </c>
      <c r="O151" s="71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104</v>
      </c>
      <c r="AT151" s="183" t="s">
        <v>238</v>
      </c>
      <c r="AU151" s="183" t="s">
        <v>76</v>
      </c>
      <c r="AY151" s="18" t="s">
        <v>234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79</v>
      </c>
      <c r="BK151" s="184">
        <f>ROUND(I151*H151,2)</f>
        <v>0</v>
      </c>
      <c r="BL151" s="18" t="s">
        <v>104</v>
      </c>
      <c r="BM151" s="183" t="s">
        <v>5544</v>
      </c>
    </row>
    <row r="152" s="2" customFormat="1">
      <c r="A152" s="37"/>
      <c r="B152" s="38"/>
      <c r="C152" s="37"/>
      <c r="D152" s="185" t="s">
        <v>244</v>
      </c>
      <c r="E152" s="37"/>
      <c r="F152" s="186" t="s">
        <v>5545</v>
      </c>
      <c r="G152" s="37"/>
      <c r="H152" s="37"/>
      <c r="I152" s="187"/>
      <c r="J152" s="37"/>
      <c r="K152" s="37"/>
      <c r="L152" s="38"/>
      <c r="M152" s="188"/>
      <c r="N152" s="189"/>
      <c r="O152" s="71"/>
      <c r="P152" s="71"/>
      <c r="Q152" s="71"/>
      <c r="R152" s="71"/>
      <c r="S152" s="71"/>
      <c r="T152" s="72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244</v>
      </c>
      <c r="AU152" s="18" t="s">
        <v>76</v>
      </c>
    </row>
    <row r="153" s="2" customFormat="1" ht="33" customHeight="1">
      <c r="A153" s="37"/>
      <c r="B153" s="171"/>
      <c r="C153" s="172" t="s">
        <v>376</v>
      </c>
      <c r="D153" s="172" t="s">
        <v>238</v>
      </c>
      <c r="E153" s="173" t="s">
        <v>5546</v>
      </c>
      <c r="F153" s="174" t="s">
        <v>5547</v>
      </c>
      <c r="G153" s="175" t="s">
        <v>248</v>
      </c>
      <c r="H153" s="176">
        <v>25.547999999999998</v>
      </c>
      <c r="I153" s="177"/>
      <c r="J153" s="178">
        <f>ROUND(I153*H153,2)</f>
        <v>0</v>
      </c>
      <c r="K153" s="174" t="s">
        <v>242</v>
      </c>
      <c r="L153" s="38"/>
      <c r="M153" s="179" t="s">
        <v>3</v>
      </c>
      <c r="N153" s="180" t="s">
        <v>43</v>
      </c>
      <c r="O153" s="71"/>
      <c r="P153" s="181">
        <f>O153*H153</f>
        <v>0</v>
      </c>
      <c r="Q153" s="181">
        <v>2.5018699999999998</v>
      </c>
      <c r="R153" s="181">
        <f>Q153*H153</f>
        <v>63.917774759999993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104</v>
      </c>
      <c r="AT153" s="183" t="s">
        <v>238</v>
      </c>
      <c r="AU153" s="183" t="s">
        <v>76</v>
      </c>
      <c r="AY153" s="18" t="s">
        <v>234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79</v>
      </c>
      <c r="BK153" s="184">
        <f>ROUND(I153*H153,2)</f>
        <v>0</v>
      </c>
      <c r="BL153" s="18" t="s">
        <v>104</v>
      </c>
      <c r="BM153" s="183" t="s">
        <v>5548</v>
      </c>
    </row>
    <row r="154" s="2" customFormat="1">
      <c r="A154" s="37"/>
      <c r="B154" s="38"/>
      <c r="C154" s="37"/>
      <c r="D154" s="185" t="s">
        <v>244</v>
      </c>
      <c r="E154" s="37"/>
      <c r="F154" s="186" t="s">
        <v>5549</v>
      </c>
      <c r="G154" s="37"/>
      <c r="H154" s="37"/>
      <c r="I154" s="187"/>
      <c r="J154" s="37"/>
      <c r="K154" s="37"/>
      <c r="L154" s="38"/>
      <c r="M154" s="188"/>
      <c r="N154" s="189"/>
      <c r="O154" s="71"/>
      <c r="P154" s="71"/>
      <c r="Q154" s="71"/>
      <c r="R154" s="71"/>
      <c r="S154" s="71"/>
      <c r="T154" s="72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244</v>
      </c>
      <c r="AU154" s="18" t="s">
        <v>76</v>
      </c>
    </row>
    <row r="155" s="2" customFormat="1" ht="37.8" customHeight="1">
      <c r="A155" s="37"/>
      <c r="B155" s="171"/>
      <c r="C155" s="172" t="s">
        <v>382</v>
      </c>
      <c r="D155" s="172" t="s">
        <v>238</v>
      </c>
      <c r="E155" s="173" t="s">
        <v>5550</v>
      </c>
      <c r="F155" s="174" t="s">
        <v>5551</v>
      </c>
      <c r="G155" s="175" t="s">
        <v>248</v>
      </c>
      <c r="H155" s="176">
        <v>25.547999999999998</v>
      </c>
      <c r="I155" s="177"/>
      <c r="J155" s="178">
        <f>ROUND(I155*H155,2)</f>
        <v>0</v>
      </c>
      <c r="K155" s="174" t="s">
        <v>242</v>
      </c>
      <c r="L155" s="38"/>
      <c r="M155" s="179" t="s">
        <v>3</v>
      </c>
      <c r="N155" s="180" t="s">
        <v>43</v>
      </c>
      <c r="O155" s="71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104</v>
      </c>
      <c r="AT155" s="183" t="s">
        <v>238</v>
      </c>
      <c r="AU155" s="183" t="s">
        <v>76</v>
      </c>
      <c r="AY155" s="18" t="s">
        <v>234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79</v>
      </c>
      <c r="BK155" s="184">
        <f>ROUND(I155*H155,2)</f>
        <v>0</v>
      </c>
      <c r="BL155" s="18" t="s">
        <v>104</v>
      </c>
      <c r="BM155" s="183" t="s">
        <v>5552</v>
      </c>
    </row>
    <row r="156" s="2" customFormat="1">
      <c r="A156" s="37"/>
      <c r="B156" s="38"/>
      <c r="C156" s="37"/>
      <c r="D156" s="185" t="s">
        <v>244</v>
      </c>
      <c r="E156" s="37"/>
      <c r="F156" s="186" t="s">
        <v>5553</v>
      </c>
      <c r="G156" s="37"/>
      <c r="H156" s="37"/>
      <c r="I156" s="187"/>
      <c r="J156" s="37"/>
      <c r="K156" s="37"/>
      <c r="L156" s="38"/>
      <c r="M156" s="188"/>
      <c r="N156" s="189"/>
      <c r="O156" s="71"/>
      <c r="P156" s="71"/>
      <c r="Q156" s="71"/>
      <c r="R156" s="71"/>
      <c r="S156" s="71"/>
      <c r="T156" s="72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244</v>
      </c>
      <c r="AU156" s="18" t="s">
        <v>76</v>
      </c>
    </row>
    <row r="157" s="2" customFormat="1" ht="44.25" customHeight="1">
      <c r="A157" s="37"/>
      <c r="B157" s="171"/>
      <c r="C157" s="172" t="s">
        <v>387</v>
      </c>
      <c r="D157" s="172" t="s">
        <v>238</v>
      </c>
      <c r="E157" s="173" t="s">
        <v>5554</v>
      </c>
      <c r="F157" s="174" t="s">
        <v>5555</v>
      </c>
      <c r="G157" s="175" t="s">
        <v>248</v>
      </c>
      <c r="H157" s="176">
        <v>25.547999999999998</v>
      </c>
      <c r="I157" s="177"/>
      <c r="J157" s="178">
        <f>ROUND(I157*H157,2)</f>
        <v>0</v>
      </c>
      <c r="K157" s="174" t="s">
        <v>242</v>
      </c>
      <c r="L157" s="38"/>
      <c r="M157" s="179" t="s">
        <v>3</v>
      </c>
      <c r="N157" s="180" t="s">
        <v>43</v>
      </c>
      <c r="O157" s="71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3" t="s">
        <v>104</v>
      </c>
      <c r="AT157" s="183" t="s">
        <v>238</v>
      </c>
      <c r="AU157" s="183" t="s">
        <v>76</v>
      </c>
      <c r="AY157" s="18" t="s">
        <v>234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79</v>
      </c>
      <c r="BK157" s="184">
        <f>ROUND(I157*H157,2)</f>
        <v>0</v>
      </c>
      <c r="BL157" s="18" t="s">
        <v>104</v>
      </c>
      <c r="BM157" s="183" t="s">
        <v>5556</v>
      </c>
    </row>
    <row r="158" s="2" customFormat="1">
      <c r="A158" s="37"/>
      <c r="B158" s="38"/>
      <c r="C158" s="37"/>
      <c r="D158" s="185" t="s">
        <v>244</v>
      </c>
      <c r="E158" s="37"/>
      <c r="F158" s="186" t="s">
        <v>5557</v>
      </c>
      <c r="G158" s="37"/>
      <c r="H158" s="37"/>
      <c r="I158" s="187"/>
      <c r="J158" s="37"/>
      <c r="K158" s="37"/>
      <c r="L158" s="38"/>
      <c r="M158" s="188"/>
      <c r="N158" s="189"/>
      <c r="O158" s="71"/>
      <c r="P158" s="71"/>
      <c r="Q158" s="71"/>
      <c r="R158" s="71"/>
      <c r="S158" s="71"/>
      <c r="T158" s="72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244</v>
      </c>
      <c r="AU158" s="18" t="s">
        <v>76</v>
      </c>
    </row>
    <row r="159" s="2" customFormat="1" ht="16.5" customHeight="1">
      <c r="A159" s="37"/>
      <c r="B159" s="171"/>
      <c r="C159" s="172" t="s">
        <v>392</v>
      </c>
      <c r="D159" s="172" t="s">
        <v>238</v>
      </c>
      <c r="E159" s="173" t="s">
        <v>398</v>
      </c>
      <c r="F159" s="174" t="s">
        <v>399</v>
      </c>
      <c r="G159" s="175" t="s">
        <v>241</v>
      </c>
      <c r="H159" s="176">
        <v>25</v>
      </c>
      <c r="I159" s="177"/>
      <c r="J159" s="178">
        <f>ROUND(I159*H159,2)</f>
        <v>0</v>
      </c>
      <c r="K159" s="174" t="s">
        <v>242</v>
      </c>
      <c r="L159" s="38"/>
      <c r="M159" s="179" t="s">
        <v>3</v>
      </c>
      <c r="N159" s="180" t="s">
        <v>43</v>
      </c>
      <c r="O159" s="71"/>
      <c r="P159" s="181">
        <f>O159*H159</f>
        <v>0</v>
      </c>
      <c r="Q159" s="181">
        <v>0.0160725</v>
      </c>
      <c r="R159" s="181">
        <f>Q159*H159</f>
        <v>0.40181250000000002</v>
      </c>
      <c r="S159" s="181">
        <v>0</v>
      </c>
      <c r="T159" s="18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3" t="s">
        <v>104</v>
      </c>
      <c r="AT159" s="183" t="s">
        <v>238</v>
      </c>
      <c r="AU159" s="183" t="s">
        <v>76</v>
      </c>
      <c r="AY159" s="18" t="s">
        <v>234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8" t="s">
        <v>79</v>
      </c>
      <c r="BK159" s="184">
        <f>ROUND(I159*H159,2)</f>
        <v>0</v>
      </c>
      <c r="BL159" s="18" t="s">
        <v>104</v>
      </c>
      <c r="BM159" s="183" t="s">
        <v>5558</v>
      </c>
    </row>
    <row r="160" s="2" customFormat="1">
      <c r="A160" s="37"/>
      <c r="B160" s="38"/>
      <c r="C160" s="37"/>
      <c r="D160" s="185" t="s">
        <v>244</v>
      </c>
      <c r="E160" s="37"/>
      <c r="F160" s="186" t="s">
        <v>401</v>
      </c>
      <c r="G160" s="37"/>
      <c r="H160" s="37"/>
      <c r="I160" s="187"/>
      <c r="J160" s="37"/>
      <c r="K160" s="37"/>
      <c r="L160" s="38"/>
      <c r="M160" s="188"/>
      <c r="N160" s="189"/>
      <c r="O160" s="71"/>
      <c r="P160" s="71"/>
      <c r="Q160" s="71"/>
      <c r="R160" s="71"/>
      <c r="S160" s="71"/>
      <c r="T160" s="72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244</v>
      </c>
      <c r="AU160" s="18" t="s">
        <v>76</v>
      </c>
    </row>
    <row r="161" s="2" customFormat="1" ht="16.5" customHeight="1">
      <c r="A161" s="37"/>
      <c r="B161" s="171"/>
      <c r="C161" s="172" t="s">
        <v>397</v>
      </c>
      <c r="D161" s="172" t="s">
        <v>238</v>
      </c>
      <c r="E161" s="173" t="s">
        <v>403</v>
      </c>
      <c r="F161" s="174" t="s">
        <v>404</v>
      </c>
      <c r="G161" s="175" t="s">
        <v>241</v>
      </c>
      <c r="H161" s="176">
        <v>25</v>
      </c>
      <c r="I161" s="177"/>
      <c r="J161" s="178">
        <f>ROUND(I161*H161,2)</f>
        <v>0</v>
      </c>
      <c r="K161" s="174" t="s">
        <v>242</v>
      </c>
      <c r="L161" s="38"/>
      <c r="M161" s="179" t="s">
        <v>3</v>
      </c>
      <c r="N161" s="180" t="s">
        <v>43</v>
      </c>
      <c r="O161" s="71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104</v>
      </c>
      <c r="AT161" s="183" t="s">
        <v>238</v>
      </c>
      <c r="AU161" s="183" t="s">
        <v>76</v>
      </c>
      <c r="AY161" s="18" t="s">
        <v>234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79</v>
      </c>
      <c r="BK161" s="184">
        <f>ROUND(I161*H161,2)</f>
        <v>0</v>
      </c>
      <c r="BL161" s="18" t="s">
        <v>104</v>
      </c>
      <c r="BM161" s="183" t="s">
        <v>5559</v>
      </c>
    </row>
    <row r="162" s="2" customFormat="1">
      <c r="A162" s="37"/>
      <c r="B162" s="38"/>
      <c r="C162" s="37"/>
      <c r="D162" s="185" t="s">
        <v>244</v>
      </c>
      <c r="E162" s="37"/>
      <c r="F162" s="186" t="s">
        <v>406</v>
      </c>
      <c r="G162" s="37"/>
      <c r="H162" s="37"/>
      <c r="I162" s="187"/>
      <c r="J162" s="37"/>
      <c r="K162" s="37"/>
      <c r="L162" s="38"/>
      <c r="M162" s="188"/>
      <c r="N162" s="189"/>
      <c r="O162" s="71"/>
      <c r="P162" s="71"/>
      <c r="Q162" s="71"/>
      <c r="R162" s="71"/>
      <c r="S162" s="71"/>
      <c r="T162" s="72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244</v>
      </c>
      <c r="AU162" s="18" t="s">
        <v>76</v>
      </c>
    </row>
    <row r="163" s="2" customFormat="1" ht="21.75" customHeight="1">
      <c r="A163" s="37"/>
      <c r="B163" s="171"/>
      <c r="C163" s="172" t="s">
        <v>402</v>
      </c>
      <c r="D163" s="172" t="s">
        <v>238</v>
      </c>
      <c r="E163" s="173" t="s">
        <v>408</v>
      </c>
      <c r="F163" s="174" t="s">
        <v>409</v>
      </c>
      <c r="G163" s="175" t="s">
        <v>298</v>
      </c>
      <c r="H163" s="176">
        <v>0.74199999999999999</v>
      </c>
      <c r="I163" s="177"/>
      <c r="J163" s="178">
        <f>ROUND(I163*H163,2)</f>
        <v>0</v>
      </c>
      <c r="K163" s="174" t="s">
        <v>242</v>
      </c>
      <c r="L163" s="38"/>
      <c r="M163" s="179" t="s">
        <v>3</v>
      </c>
      <c r="N163" s="180" t="s">
        <v>43</v>
      </c>
      <c r="O163" s="71"/>
      <c r="P163" s="181">
        <f>O163*H163</f>
        <v>0</v>
      </c>
      <c r="Q163" s="181">
        <v>1.0627727797</v>
      </c>
      <c r="R163" s="181">
        <f>Q163*H163</f>
        <v>0.78857740253739994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104</v>
      </c>
      <c r="AT163" s="183" t="s">
        <v>238</v>
      </c>
      <c r="AU163" s="183" t="s">
        <v>76</v>
      </c>
      <c r="AY163" s="18" t="s">
        <v>234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79</v>
      </c>
      <c r="BK163" s="184">
        <f>ROUND(I163*H163,2)</f>
        <v>0</v>
      </c>
      <c r="BL163" s="18" t="s">
        <v>104</v>
      </c>
      <c r="BM163" s="183" t="s">
        <v>5560</v>
      </c>
    </row>
    <row r="164" s="2" customFormat="1">
      <c r="A164" s="37"/>
      <c r="B164" s="38"/>
      <c r="C164" s="37"/>
      <c r="D164" s="185" t="s">
        <v>244</v>
      </c>
      <c r="E164" s="37"/>
      <c r="F164" s="186" t="s">
        <v>411</v>
      </c>
      <c r="G164" s="37"/>
      <c r="H164" s="37"/>
      <c r="I164" s="187"/>
      <c r="J164" s="37"/>
      <c r="K164" s="37"/>
      <c r="L164" s="38"/>
      <c r="M164" s="188"/>
      <c r="N164" s="189"/>
      <c r="O164" s="71"/>
      <c r="P164" s="71"/>
      <c r="Q164" s="71"/>
      <c r="R164" s="71"/>
      <c r="S164" s="71"/>
      <c r="T164" s="72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244</v>
      </c>
      <c r="AU164" s="18" t="s">
        <v>76</v>
      </c>
    </row>
    <row r="165" s="2" customFormat="1" ht="24.15" customHeight="1">
      <c r="A165" s="37"/>
      <c r="B165" s="171"/>
      <c r="C165" s="172" t="s">
        <v>407</v>
      </c>
      <c r="D165" s="172" t="s">
        <v>238</v>
      </c>
      <c r="E165" s="173" t="s">
        <v>5561</v>
      </c>
      <c r="F165" s="174" t="s">
        <v>5562</v>
      </c>
      <c r="G165" s="175" t="s">
        <v>241</v>
      </c>
      <c r="H165" s="176">
        <v>212.90199999999999</v>
      </c>
      <c r="I165" s="177"/>
      <c r="J165" s="178">
        <f>ROUND(I165*H165,2)</f>
        <v>0</v>
      </c>
      <c r="K165" s="174" t="s">
        <v>242</v>
      </c>
      <c r="L165" s="38"/>
      <c r="M165" s="179" t="s">
        <v>3</v>
      </c>
      <c r="N165" s="180" t="s">
        <v>43</v>
      </c>
      <c r="O165" s="71"/>
      <c r="P165" s="181">
        <f>O165*H165</f>
        <v>0</v>
      </c>
      <c r="Q165" s="181">
        <v>0</v>
      </c>
      <c r="R165" s="181">
        <f>Q165*H165</f>
        <v>0</v>
      </c>
      <c r="S165" s="181">
        <v>0</v>
      </c>
      <c r="T165" s="18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3" t="s">
        <v>104</v>
      </c>
      <c r="AT165" s="183" t="s">
        <v>238</v>
      </c>
      <c r="AU165" s="183" t="s">
        <v>76</v>
      </c>
      <c r="AY165" s="18" t="s">
        <v>234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8" t="s">
        <v>79</v>
      </c>
      <c r="BK165" s="184">
        <f>ROUND(I165*H165,2)</f>
        <v>0</v>
      </c>
      <c r="BL165" s="18" t="s">
        <v>104</v>
      </c>
      <c r="BM165" s="183" t="s">
        <v>5563</v>
      </c>
    </row>
    <row r="166" s="2" customFormat="1">
      <c r="A166" s="37"/>
      <c r="B166" s="38"/>
      <c r="C166" s="37"/>
      <c r="D166" s="185" t="s">
        <v>244</v>
      </c>
      <c r="E166" s="37"/>
      <c r="F166" s="186" t="s">
        <v>5564</v>
      </c>
      <c r="G166" s="37"/>
      <c r="H166" s="37"/>
      <c r="I166" s="187"/>
      <c r="J166" s="37"/>
      <c r="K166" s="37"/>
      <c r="L166" s="38"/>
      <c r="M166" s="188"/>
      <c r="N166" s="189"/>
      <c r="O166" s="71"/>
      <c r="P166" s="71"/>
      <c r="Q166" s="71"/>
      <c r="R166" s="71"/>
      <c r="S166" s="71"/>
      <c r="T166" s="72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244</v>
      </c>
      <c r="AU166" s="18" t="s">
        <v>76</v>
      </c>
    </row>
    <row r="167" s="2" customFormat="1" ht="24.15" customHeight="1">
      <c r="A167" s="37"/>
      <c r="B167" s="171"/>
      <c r="C167" s="172" t="s">
        <v>413</v>
      </c>
      <c r="D167" s="172" t="s">
        <v>238</v>
      </c>
      <c r="E167" s="173" t="s">
        <v>5565</v>
      </c>
      <c r="F167" s="174" t="s">
        <v>5566</v>
      </c>
      <c r="G167" s="175" t="s">
        <v>241</v>
      </c>
      <c r="H167" s="176">
        <v>212.90199999999999</v>
      </c>
      <c r="I167" s="177"/>
      <c r="J167" s="178">
        <f>ROUND(I167*H167,2)</f>
        <v>0</v>
      </c>
      <c r="K167" s="174" t="s">
        <v>242</v>
      </c>
      <c r="L167" s="38"/>
      <c r="M167" s="179" t="s">
        <v>3</v>
      </c>
      <c r="N167" s="180" t="s">
        <v>43</v>
      </c>
      <c r="O167" s="71"/>
      <c r="P167" s="181">
        <f>O167*H167</f>
        <v>0</v>
      </c>
      <c r="Q167" s="181">
        <v>0</v>
      </c>
      <c r="R167" s="181">
        <f>Q167*H167</f>
        <v>0</v>
      </c>
      <c r="S167" s="181">
        <v>0</v>
      </c>
      <c r="T167" s="18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3" t="s">
        <v>104</v>
      </c>
      <c r="AT167" s="183" t="s">
        <v>238</v>
      </c>
      <c r="AU167" s="183" t="s">
        <v>76</v>
      </c>
      <c r="AY167" s="18" t="s">
        <v>234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8" t="s">
        <v>79</v>
      </c>
      <c r="BK167" s="184">
        <f>ROUND(I167*H167,2)</f>
        <v>0</v>
      </c>
      <c r="BL167" s="18" t="s">
        <v>104</v>
      </c>
      <c r="BM167" s="183" t="s">
        <v>5567</v>
      </c>
    </row>
    <row r="168" s="2" customFormat="1">
      <c r="A168" s="37"/>
      <c r="B168" s="38"/>
      <c r="C168" s="37"/>
      <c r="D168" s="185" t="s">
        <v>244</v>
      </c>
      <c r="E168" s="37"/>
      <c r="F168" s="186" t="s">
        <v>5568</v>
      </c>
      <c r="G168" s="37"/>
      <c r="H168" s="37"/>
      <c r="I168" s="187"/>
      <c r="J168" s="37"/>
      <c r="K168" s="37"/>
      <c r="L168" s="38"/>
      <c r="M168" s="188"/>
      <c r="N168" s="189"/>
      <c r="O168" s="71"/>
      <c r="P168" s="71"/>
      <c r="Q168" s="71"/>
      <c r="R168" s="71"/>
      <c r="S168" s="71"/>
      <c r="T168" s="72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244</v>
      </c>
      <c r="AU168" s="18" t="s">
        <v>76</v>
      </c>
    </row>
    <row r="169" s="2" customFormat="1" ht="24.15" customHeight="1">
      <c r="A169" s="37"/>
      <c r="B169" s="171"/>
      <c r="C169" s="172" t="s">
        <v>419</v>
      </c>
      <c r="D169" s="172" t="s">
        <v>238</v>
      </c>
      <c r="E169" s="173" t="s">
        <v>5569</v>
      </c>
      <c r="F169" s="174" t="s">
        <v>5570</v>
      </c>
      <c r="G169" s="175" t="s">
        <v>241</v>
      </c>
      <c r="H169" s="176">
        <v>212.90199999999999</v>
      </c>
      <c r="I169" s="177"/>
      <c r="J169" s="178">
        <f>ROUND(I169*H169,2)</f>
        <v>0</v>
      </c>
      <c r="K169" s="174" t="s">
        <v>242</v>
      </c>
      <c r="L169" s="38"/>
      <c r="M169" s="179" t="s">
        <v>3</v>
      </c>
      <c r="N169" s="180" t="s">
        <v>43</v>
      </c>
      <c r="O169" s="71"/>
      <c r="P169" s="181">
        <f>O169*H169</f>
        <v>0</v>
      </c>
      <c r="Q169" s="181">
        <v>0.00029999999999999997</v>
      </c>
      <c r="R169" s="181">
        <f>Q169*H169</f>
        <v>0.063870599999999986</v>
      </c>
      <c r="S169" s="181">
        <v>0</v>
      </c>
      <c r="T169" s="18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3" t="s">
        <v>104</v>
      </c>
      <c r="AT169" s="183" t="s">
        <v>238</v>
      </c>
      <c r="AU169" s="183" t="s">
        <v>76</v>
      </c>
      <c r="AY169" s="18" t="s">
        <v>234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8" t="s">
        <v>79</v>
      </c>
      <c r="BK169" s="184">
        <f>ROUND(I169*H169,2)</f>
        <v>0</v>
      </c>
      <c r="BL169" s="18" t="s">
        <v>104</v>
      </c>
      <c r="BM169" s="183" t="s">
        <v>5571</v>
      </c>
    </row>
    <row r="170" s="2" customFormat="1">
      <c r="A170" s="37"/>
      <c r="B170" s="38"/>
      <c r="C170" s="37"/>
      <c r="D170" s="185" t="s">
        <v>244</v>
      </c>
      <c r="E170" s="37"/>
      <c r="F170" s="186" t="s">
        <v>5572</v>
      </c>
      <c r="G170" s="37"/>
      <c r="H170" s="37"/>
      <c r="I170" s="187"/>
      <c r="J170" s="37"/>
      <c r="K170" s="37"/>
      <c r="L170" s="38"/>
      <c r="M170" s="188"/>
      <c r="N170" s="189"/>
      <c r="O170" s="71"/>
      <c r="P170" s="71"/>
      <c r="Q170" s="71"/>
      <c r="R170" s="71"/>
      <c r="S170" s="71"/>
      <c r="T170" s="72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244</v>
      </c>
      <c r="AU170" s="18" t="s">
        <v>76</v>
      </c>
    </row>
    <row r="171" s="2" customFormat="1" ht="24.15" customHeight="1">
      <c r="A171" s="37"/>
      <c r="B171" s="171"/>
      <c r="C171" s="172" t="s">
        <v>424</v>
      </c>
      <c r="D171" s="172" t="s">
        <v>238</v>
      </c>
      <c r="E171" s="173" t="s">
        <v>5573</v>
      </c>
      <c r="F171" s="174" t="s">
        <v>5574</v>
      </c>
      <c r="G171" s="175" t="s">
        <v>416</v>
      </c>
      <c r="H171" s="176">
        <v>20</v>
      </c>
      <c r="I171" s="177"/>
      <c r="J171" s="178">
        <f>ROUND(I171*H171,2)</f>
        <v>0</v>
      </c>
      <c r="K171" s="174" t="s">
        <v>242</v>
      </c>
      <c r="L171" s="38"/>
      <c r="M171" s="179" t="s">
        <v>3</v>
      </c>
      <c r="N171" s="180" t="s">
        <v>43</v>
      </c>
      <c r="O171" s="71"/>
      <c r="P171" s="181">
        <f>O171*H171</f>
        <v>0</v>
      </c>
      <c r="Q171" s="181">
        <v>0.29221000000000003</v>
      </c>
      <c r="R171" s="181">
        <f>Q171*H171</f>
        <v>5.8442000000000007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104</v>
      </c>
      <c r="AT171" s="183" t="s">
        <v>238</v>
      </c>
      <c r="AU171" s="183" t="s">
        <v>76</v>
      </c>
      <c r="AY171" s="18" t="s">
        <v>234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79</v>
      </c>
      <c r="BK171" s="184">
        <f>ROUND(I171*H171,2)</f>
        <v>0</v>
      </c>
      <c r="BL171" s="18" t="s">
        <v>104</v>
      </c>
      <c r="BM171" s="183" t="s">
        <v>5575</v>
      </c>
    </row>
    <row r="172" s="2" customFormat="1">
      <c r="A172" s="37"/>
      <c r="B172" s="38"/>
      <c r="C172" s="37"/>
      <c r="D172" s="185" t="s">
        <v>244</v>
      </c>
      <c r="E172" s="37"/>
      <c r="F172" s="186" t="s">
        <v>5576</v>
      </c>
      <c r="G172" s="37"/>
      <c r="H172" s="37"/>
      <c r="I172" s="187"/>
      <c r="J172" s="37"/>
      <c r="K172" s="37"/>
      <c r="L172" s="38"/>
      <c r="M172" s="188"/>
      <c r="N172" s="189"/>
      <c r="O172" s="71"/>
      <c r="P172" s="71"/>
      <c r="Q172" s="71"/>
      <c r="R172" s="71"/>
      <c r="S172" s="71"/>
      <c r="T172" s="72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244</v>
      </c>
      <c r="AU172" s="18" t="s">
        <v>76</v>
      </c>
    </row>
    <row r="173" s="2" customFormat="1" ht="24.15" customHeight="1">
      <c r="A173" s="37"/>
      <c r="B173" s="171"/>
      <c r="C173" s="192" t="s">
        <v>430</v>
      </c>
      <c r="D173" s="192" t="s">
        <v>310</v>
      </c>
      <c r="E173" s="193" t="s">
        <v>5577</v>
      </c>
      <c r="F173" s="194" t="s">
        <v>5578</v>
      </c>
      <c r="G173" s="195" t="s">
        <v>416</v>
      </c>
      <c r="H173" s="196">
        <v>20</v>
      </c>
      <c r="I173" s="197"/>
      <c r="J173" s="198">
        <f>ROUND(I173*H173,2)</f>
        <v>0</v>
      </c>
      <c r="K173" s="194" t="s">
        <v>242</v>
      </c>
      <c r="L173" s="199"/>
      <c r="M173" s="200" t="s">
        <v>3</v>
      </c>
      <c r="N173" s="201" t="s">
        <v>43</v>
      </c>
      <c r="O173" s="71"/>
      <c r="P173" s="181">
        <f>O173*H173</f>
        <v>0</v>
      </c>
      <c r="Q173" s="181">
        <v>0.0040000000000000001</v>
      </c>
      <c r="R173" s="181">
        <f>Q173*H173</f>
        <v>0.080000000000000002</v>
      </c>
      <c r="S173" s="181">
        <v>0</v>
      </c>
      <c r="T173" s="18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278</v>
      </c>
      <c r="AT173" s="183" t="s">
        <v>310</v>
      </c>
      <c r="AU173" s="183" t="s">
        <v>76</v>
      </c>
      <c r="AY173" s="18" t="s">
        <v>234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79</v>
      </c>
      <c r="BK173" s="184">
        <f>ROUND(I173*H173,2)</f>
        <v>0</v>
      </c>
      <c r="BL173" s="18" t="s">
        <v>104</v>
      </c>
      <c r="BM173" s="183" t="s">
        <v>5579</v>
      </c>
    </row>
    <row r="174" s="2" customFormat="1" ht="16.5" customHeight="1">
      <c r="A174" s="37"/>
      <c r="B174" s="171"/>
      <c r="C174" s="192" t="s">
        <v>435</v>
      </c>
      <c r="D174" s="192" t="s">
        <v>310</v>
      </c>
      <c r="E174" s="193" t="s">
        <v>5580</v>
      </c>
      <c r="F174" s="194" t="s">
        <v>5581</v>
      </c>
      <c r="G174" s="195" t="s">
        <v>416</v>
      </c>
      <c r="H174" s="196">
        <v>20</v>
      </c>
      <c r="I174" s="197"/>
      <c r="J174" s="198">
        <f>ROUND(I174*H174,2)</f>
        <v>0</v>
      </c>
      <c r="K174" s="194" t="s">
        <v>242</v>
      </c>
      <c r="L174" s="199"/>
      <c r="M174" s="200" t="s">
        <v>3</v>
      </c>
      <c r="N174" s="201" t="s">
        <v>43</v>
      </c>
      <c r="O174" s="71"/>
      <c r="P174" s="181">
        <f>O174*H174</f>
        <v>0</v>
      </c>
      <c r="Q174" s="181">
        <v>0.0035999999999999999</v>
      </c>
      <c r="R174" s="181">
        <f>Q174*H174</f>
        <v>0.071999999999999995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278</v>
      </c>
      <c r="AT174" s="183" t="s">
        <v>310</v>
      </c>
      <c r="AU174" s="183" t="s">
        <v>76</v>
      </c>
      <c r="AY174" s="18" t="s">
        <v>234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79</v>
      </c>
      <c r="BK174" s="184">
        <f>ROUND(I174*H174,2)</f>
        <v>0</v>
      </c>
      <c r="BL174" s="18" t="s">
        <v>104</v>
      </c>
      <c r="BM174" s="183" t="s">
        <v>5582</v>
      </c>
    </row>
    <row r="175" s="2" customFormat="1" ht="24.15" customHeight="1">
      <c r="A175" s="37"/>
      <c r="B175" s="171"/>
      <c r="C175" s="192" t="s">
        <v>440</v>
      </c>
      <c r="D175" s="192" t="s">
        <v>310</v>
      </c>
      <c r="E175" s="193" t="s">
        <v>5583</v>
      </c>
      <c r="F175" s="194" t="s">
        <v>5584</v>
      </c>
      <c r="G175" s="195" t="s">
        <v>358</v>
      </c>
      <c r="H175" s="196">
        <v>4</v>
      </c>
      <c r="I175" s="197"/>
      <c r="J175" s="198">
        <f>ROUND(I175*H175,2)</f>
        <v>0</v>
      </c>
      <c r="K175" s="194" t="s">
        <v>242</v>
      </c>
      <c r="L175" s="199"/>
      <c r="M175" s="200" t="s">
        <v>3</v>
      </c>
      <c r="N175" s="201" t="s">
        <v>43</v>
      </c>
      <c r="O175" s="71"/>
      <c r="P175" s="181">
        <f>O175*H175</f>
        <v>0</v>
      </c>
      <c r="Q175" s="181">
        <v>0.00010000000000000001</v>
      </c>
      <c r="R175" s="181">
        <f>Q175*H175</f>
        <v>0.00040000000000000002</v>
      </c>
      <c r="S175" s="181">
        <v>0</v>
      </c>
      <c r="T175" s="18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3" t="s">
        <v>278</v>
      </c>
      <c r="AT175" s="183" t="s">
        <v>310</v>
      </c>
      <c r="AU175" s="183" t="s">
        <v>76</v>
      </c>
      <c r="AY175" s="18" t="s">
        <v>234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79</v>
      </c>
      <c r="BK175" s="184">
        <f>ROUND(I175*H175,2)</f>
        <v>0</v>
      </c>
      <c r="BL175" s="18" t="s">
        <v>104</v>
      </c>
      <c r="BM175" s="183" t="s">
        <v>5585</v>
      </c>
    </row>
    <row r="176" s="12" customFormat="1" ht="22.8" customHeight="1">
      <c r="A176" s="12"/>
      <c r="B176" s="158"/>
      <c r="C176" s="12"/>
      <c r="D176" s="159" t="s">
        <v>71</v>
      </c>
      <c r="E176" s="169" t="s">
        <v>107</v>
      </c>
      <c r="F176" s="169" t="s">
        <v>5586</v>
      </c>
      <c r="G176" s="12"/>
      <c r="H176" s="12"/>
      <c r="I176" s="161"/>
      <c r="J176" s="170">
        <f>BK176</f>
        <v>0</v>
      </c>
      <c r="K176" s="12"/>
      <c r="L176" s="158"/>
      <c r="M176" s="163"/>
      <c r="N176" s="164"/>
      <c r="O176" s="164"/>
      <c r="P176" s="165">
        <f>SUM(P177:P190)</f>
        <v>0</v>
      </c>
      <c r="Q176" s="164"/>
      <c r="R176" s="165">
        <f>SUM(R177:R190)</f>
        <v>71.175962999999996</v>
      </c>
      <c r="S176" s="164"/>
      <c r="T176" s="166">
        <f>SUM(T177:T190)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9" t="s">
        <v>79</v>
      </c>
      <c r="AT176" s="167" t="s">
        <v>71</v>
      </c>
      <c r="AU176" s="167" t="s">
        <v>79</v>
      </c>
      <c r="AY176" s="159" t="s">
        <v>234</v>
      </c>
      <c r="BK176" s="168">
        <f>SUM(BK177:BK190)</f>
        <v>0</v>
      </c>
    </row>
    <row r="177" s="2" customFormat="1" ht="24.15" customHeight="1">
      <c r="A177" s="37"/>
      <c r="B177" s="171"/>
      <c r="C177" s="172" t="s">
        <v>444</v>
      </c>
      <c r="D177" s="172" t="s">
        <v>238</v>
      </c>
      <c r="E177" s="173" t="s">
        <v>5539</v>
      </c>
      <c r="F177" s="174" t="s">
        <v>4625</v>
      </c>
      <c r="G177" s="175" t="s">
        <v>241</v>
      </c>
      <c r="H177" s="176">
        <v>205</v>
      </c>
      <c r="I177" s="177"/>
      <c r="J177" s="178">
        <f>ROUND(I177*H177,2)</f>
        <v>0</v>
      </c>
      <c r="K177" s="174" t="s">
        <v>242</v>
      </c>
      <c r="L177" s="38"/>
      <c r="M177" s="179" t="s">
        <v>3</v>
      </c>
      <c r="N177" s="180" t="s">
        <v>43</v>
      </c>
      <c r="O177" s="71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3" t="s">
        <v>104</v>
      </c>
      <c r="AT177" s="183" t="s">
        <v>238</v>
      </c>
      <c r="AU177" s="183" t="s">
        <v>76</v>
      </c>
      <c r="AY177" s="18" t="s">
        <v>234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8" t="s">
        <v>79</v>
      </c>
      <c r="BK177" s="184">
        <f>ROUND(I177*H177,2)</f>
        <v>0</v>
      </c>
      <c r="BL177" s="18" t="s">
        <v>104</v>
      </c>
      <c r="BM177" s="183" t="s">
        <v>5587</v>
      </c>
    </row>
    <row r="178" s="2" customFormat="1">
      <c r="A178" s="37"/>
      <c r="B178" s="38"/>
      <c r="C178" s="37"/>
      <c r="D178" s="185" t="s">
        <v>244</v>
      </c>
      <c r="E178" s="37"/>
      <c r="F178" s="186" t="s">
        <v>5541</v>
      </c>
      <c r="G178" s="37"/>
      <c r="H178" s="37"/>
      <c r="I178" s="187"/>
      <c r="J178" s="37"/>
      <c r="K178" s="37"/>
      <c r="L178" s="38"/>
      <c r="M178" s="188"/>
      <c r="N178" s="189"/>
      <c r="O178" s="71"/>
      <c r="P178" s="71"/>
      <c r="Q178" s="71"/>
      <c r="R178" s="71"/>
      <c r="S178" s="71"/>
      <c r="T178" s="72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244</v>
      </c>
      <c r="AU178" s="18" t="s">
        <v>76</v>
      </c>
    </row>
    <row r="179" s="2" customFormat="1" ht="44.25" customHeight="1">
      <c r="A179" s="37"/>
      <c r="B179" s="171"/>
      <c r="C179" s="172" t="s">
        <v>449</v>
      </c>
      <c r="D179" s="172" t="s">
        <v>238</v>
      </c>
      <c r="E179" s="173" t="s">
        <v>5542</v>
      </c>
      <c r="F179" s="174" t="s">
        <v>5543</v>
      </c>
      <c r="G179" s="175" t="s">
        <v>241</v>
      </c>
      <c r="H179" s="176">
        <v>205</v>
      </c>
      <c r="I179" s="177"/>
      <c r="J179" s="178">
        <f>ROUND(I179*H179,2)</f>
        <v>0</v>
      </c>
      <c r="K179" s="174" t="s">
        <v>242</v>
      </c>
      <c r="L179" s="38"/>
      <c r="M179" s="179" t="s">
        <v>3</v>
      </c>
      <c r="N179" s="180" t="s">
        <v>43</v>
      </c>
      <c r="O179" s="71"/>
      <c r="P179" s="181">
        <f>O179*H179</f>
        <v>0</v>
      </c>
      <c r="Q179" s="181">
        <v>0</v>
      </c>
      <c r="R179" s="181">
        <f>Q179*H179</f>
        <v>0</v>
      </c>
      <c r="S179" s="181">
        <v>0</v>
      </c>
      <c r="T179" s="18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3" t="s">
        <v>104</v>
      </c>
      <c r="AT179" s="183" t="s">
        <v>238</v>
      </c>
      <c r="AU179" s="183" t="s">
        <v>76</v>
      </c>
      <c r="AY179" s="18" t="s">
        <v>234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8" t="s">
        <v>79</v>
      </c>
      <c r="BK179" s="184">
        <f>ROUND(I179*H179,2)</f>
        <v>0</v>
      </c>
      <c r="BL179" s="18" t="s">
        <v>104</v>
      </c>
      <c r="BM179" s="183" t="s">
        <v>5588</v>
      </c>
    </row>
    <row r="180" s="2" customFormat="1">
      <c r="A180" s="37"/>
      <c r="B180" s="38"/>
      <c r="C180" s="37"/>
      <c r="D180" s="185" t="s">
        <v>244</v>
      </c>
      <c r="E180" s="37"/>
      <c r="F180" s="186" t="s">
        <v>5545</v>
      </c>
      <c r="G180" s="37"/>
      <c r="H180" s="37"/>
      <c r="I180" s="187"/>
      <c r="J180" s="37"/>
      <c r="K180" s="37"/>
      <c r="L180" s="38"/>
      <c r="M180" s="188"/>
      <c r="N180" s="189"/>
      <c r="O180" s="71"/>
      <c r="P180" s="71"/>
      <c r="Q180" s="71"/>
      <c r="R180" s="71"/>
      <c r="S180" s="71"/>
      <c r="T180" s="72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244</v>
      </c>
      <c r="AU180" s="18" t="s">
        <v>76</v>
      </c>
    </row>
    <row r="181" s="2" customFormat="1" ht="37.8" customHeight="1">
      <c r="A181" s="37"/>
      <c r="B181" s="171"/>
      <c r="C181" s="172" t="s">
        <v>451</v>
      </c>
      <c r="D181" s="172" t="s">
        <v>238</v>
      </c>
      <c r="E181" s="173" t="s">
        <v>5589</v>
      </c>
      <c r="F181" s="174" t="s">
        <v>5590</v>
      </c>
      <c r="G181" s="175" t="s">
        <v>241</v>
      </c>
      <c r="H181" s="176">
        <v>205</v>
      </c>
      <c r="I181" s="177"/>
      <c r="J181" s="178">
        <f>ROUND(I181*H181,2)</f>
        <v>0</v>
      </c>
      <c r="K181" s="174" t="s">
        <v>242</v>
      </c>
      <c r="L181" s="38"/>
      <c r="M181" s="179" t="s">
        <v>3</v>
      </c>
      <c r="N181" s="180" t="s">
        <v>43</v>
      </c>
      <c r="O181" s="71"/>
      <c r="P181" s="181">
        <f>O181*H181</f>
        <v>0</v>
      </c>
      <c r="Q181" s="181">
        <v>0</v>
      </c>
      <c r="R181" s="181">
        <f>Q181*H181</f>
        <v>0</v>
      </c>
      <c r="S181" s="181">
        <v>0</v>
      </c>
      <c r="T181" s="18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3" t="s">
        <v>104</v>
      </c>
      <c r="AT181" s="183" t="s">
        <v>238</v>
      </c>
      <c r="AU181" s="183" t="s">
        <v>76</v>
      </c>
      <c r="AY181" s="18" t="s">
        <v>234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8" t="s">
        <v>79</v>
      </c>
      <c r="BK181" s="184">
        <f>ROUND(I181*H181,2)</f>
        <v>0</v>
      </c>
      <c r="BL181" s="18" t="s">
        <v>104</v>
      </c>
      <c r="BM181" s="183" t="s">
        <v>5591</v>
      </c>
    </row>
    <row r="182" s="2" customFormat="1">
      <c r="A182" s="37"/>
      <c r="B182" s="38"/>
      <c r="C182" s="37"/>
      <c r="D182" s="185" t="s">
        <v>244</v>
      </c>
      <c r="E182" s="37"/>
      <c r="F182" s="186" t="s">
        <v>5592</v>
      </c>
      <c r="G182" s="37"/>
      <c r="H182" s="37"/>
      <c r="I182" s="187"/>
      <c r="J182" s="37"/>
      <c r="K182" s="37"/>
      <c r="L182" s="38"/>
      <c r="M182" s="188"/>
      <c r="N182" s="189"/>
      <c r="O182" s="71"/>
      <c r="P182" s="71"/>
      <c r="Q182" s="71"/>
      <c r="R182" s="71"/>
      <c r="S182" s="71"/>
      <c r="T182" s="72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244</v>
      </c>
      <c r="AU182" s="18" t="s">
        <v>76</v>
      </c>
    </row>
    <row r="183" s="2" customFormat="1" ht="78" customHeight="1">
      <c r="A183" s="37"/>
      <c r="B183" s="171"/>
      <c r="C183" s="172" t="s">
        <v>456</v>
      </c>
      <c r="D183" s="172" t="s">
        <v>238</v>
      </c>
      <c r="E183" s="173" t="s">
        <v>5593</v>
      </c>
      <c r="F183" s="174" t="s">
        <v>5594</v>
      </c>
      <c r="G183" s="175" t="s">
        <v>241</v>
      </c>
      <c r="H183" s="176">
        <v>205</v>
      </c>
      <c r="I183" s="177"/>
      <c r="J183" s="178">
        <f>ROUND(I183*H183,2)</f>
        <v>0</v>
      </c>
      <c r="K183" s="174" t="s">
        <v>242</v>
      </c>
      <c r="L183" s="38"/>
      <c r="M183" s="179" t="s">
        <v>3</v>
      </c>
      <c r="N183" s="180" t="s">
        <v>43</v>
      </c>
      <c r="O183" s="71"/>
      <c r="P183" s="181">
        <f>O183*H183</f>
        <v>0</v>
      </c>
      <c r="Q183" s="181">
        <v>0.090620000000000006</v>
      </c>
      <c r="R183" s="181">
        <f>Q183*H183</f>
        <v>18.577100000000002</v>
      </c>
      <c r="S183" s="181">
        <v>0</v>
      </c>
      <c r="T183" s="18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3" t="s">
        <v>104</v>
      </c>
      <c r="AT183" s="183" t="s">
        <v>238</v>
      </c>
      <c r="AU183" s="183" t="s">
        <v>76</v>
      </c>
      <c r="AY183" s="18" t="s">
        <v>234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8" t="s">
        <v>79</v>
      </c>
      <c r="BK183" s="184">
        <f>ROUND(I183*H183,2)</f>
        <v>0</v>
      </c>
      <c r="BL183" s="18" t="s">
        <v>104</v>
      </c>
      <c r="BM183" s="183" t="s">
        <v>5595</v>
      </c>
    </row>
    <row r="184" s="2" customFormat="1">
      <c r="A184" s="37"/>
      <c r="B184" s="38"/>
      <c r="C184" s="37"/>
      <c r="D184" s="185" t="s">
        <v>244</v>
      </c>
      <c r="E184" s="37"/>
      <c r="F184" s="186" t="s">
        <v>5596</v>
      </c>
      <c r="G184" s="37"/>
      <c r="H184" s="37"/>
      <c r="I184" s="187"/>
      <c r="J184" s="37"/>
      <c r="K184" s="37"/>
      <c r="L184" s="38"/>
      <c r="M184" s="188"/>
      <c r="N184" s="189"/>
      <c r="O184" s="71"/>
      <c r="P184" s="71"/>
      <c r="Q184" s="71"/>
      <c r="R184" s="71"/>
      <c r="S184" s="71"/>
      <c r="T184" s="72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244</v>
      </c>
      <c r="AU184" s="18" t="s">
        <v>76</v>
      </c>
    </row>
    <row r="185" s="2" customFormat="1" ht="24.15" customHeight="1">
      <c r="A185" s="37"/>
      <c r="B185" s="171"/>
      <c r="C185" s="192" t="s">
        <v>461</v>
      </c>
      <c r="D185" s="192" t="s">
        <v>310</v>
      </c>
      <c r="E185" s="193" t="s">
        <v>5597</v>
      </c>
      <c r="F185" s="194" t="s">
        <v>5598</v>
      </c>
      <c r="G185" s="195" t="s">
        <v>241</v>
      </c>
      <c r="H185" s="196">
        <v>225.5</v>
      </c>
      <c r="I185" s="197"/>
      <c r="J185" s="198">
        <f>ROUND(I185*H185,2)</f>
        <v>0</v>
      </c>
      <c r="K185" s="194" t="s">
        <v>242</v>
      </c>
      <c r="L185" s="199"/>
      <c r="M185" s="200" t="s">
        <v>3</v>
      </c>
      <c r="N185" s="201" t="s">
        <v>43</v>
      </c>
      <c r="O185" s="71"/>
      <c r="P185" s="181">
        <f>O185*H185</f>
        <v>0</v>
      </c>
      <c r="Q185" s="181">
        <v>0.16500000000000001</v>
      </c>
      <c r="R185" s="181">
        <f>Q185*H185</f>
        <v>37.207500000000003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278</v>
      </c>
      <c r="AT185" s="183" t="s">
        <v>310</v>
      </c>
      <c r="AU185" s="183" t="s">
        <v>76</v>
      </c>
      <c r="AY185" s="18" t="s">
        <v>234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79</v>
      </c>
      <c r="BK185" s="184">
        <f>ROUND(I185*H185,2)</f>
        <v>0</v>
      </c>
      <c r="BL185" s="18" t="s">
        <v>104</v>
      </c>
      <c r="BM185" s="183" t="s">
        <v>5599</v>
      </c>
    </row>
    <row r="186" s="2" customFormat="1" ht="49.05" customHeight="1">
      <c r="A186" s="37"/>
      <c r="B186" s="171"/>
      <c r="C186" s="172" t="s">
        <v>466</v>
      </c>
      <c r="D186" s="172" t="s">
        <v>238</v>
      </c>
      <c r="E186" s="173" t="s">
        <v>4758</v>
      </c>
      <c r="F186" s="174" t="s">
        <v>4759</v>
      </c>
      <c r="G186" s="175" t="s">
        <v>416</v>
      </c>
      <c r="H186" s="176">
        <v>65</v>
      </c>
      <c r="I186" s="177"/>
      <c r="J186" s="178">
        <f>ROUND(I186*H186,2)</f>
        <v>0</v>
      </c>
      <c r="K186" s="174" t="s">
        <v>242</v>
      </c>
      <c r="L186" s="38"/>
      <c r="M186" s="179" t="s">
        <v>3</v>
      </c>
      <c r="N186" s="180" t="s">
        <v>43</v>
      </c>
      <c r="O186" s="71"/>
      <c r="P186" s="181">
        <f>O186*H186</f>
        <v>0</v>
      </c>
      <c r="Q186" s="181">
        <v>0.1295</v>
      </c>
      <c r="R186" s="181">
        <f>Q186*H186</f>
        <v>8.4175000000000004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104</v>
      </c>
      <c r="AT186" s="183" t="s">
        <v>238</v>
      </c>
      <c r="AU186" s="183" t="s">
        <v>76</v>
      </c>
      <c r="AY186" s="18" t="s">
        <v>234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79</v>
      </c>
      <c r="BK186" s="184">
        <f>ROUND(I186*H186,2)</f>
        <v>0</v>
      </c>
      <c r="BL186" s="18" t="s">
        <v>104</v>
      </c>
      <c r="BM186" s="183" t="s">
        <v>5600</v>
      </c>
    </row>
    <row r="187" s="2" customFormat="1">
      <c r="A187" s="37"/>
      <c r="B187" s="38"/>
      <c r="C187" s="37"/>
      <c r="D187" s="185" t="s">
        <v>244</v>
      </c>
      <c r="E187" s="37"/>
      <c r="F187" s="186" t="s">
        <v>4761</v>
      </c>
      <c r="G187" s="37"/>
      <c r="H187" s="37"/>
      <c r="I187" s="187"/>
      <c r="J187" s="37"/>
      <c r="K187" s="37"/>
      <c r="L187" s="38"/>
      <c r="M187" s="188"/>
      <c r="N187" s="189"/>
      <c r="O187" s="71"/>
      <c r="P187" s="71"/>
      <c r="Q187" s="71"/>
      <c r="R187" s="71"/>
      <c r="S187" s="71"/>
      <c r="T187" s="72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244</v>
      </c>
      <c r="AU187" s="18" t="s">
        <v>76</v>
      </c>
    </row>
    <row r="188" s="2" customFormat="1" ht="16.5" customHeight="1">
      <c r="A188" s="37"/>
      <c r="B188" s="171"/>
      <c r="C188" s="192" t="s">
        <v>471</v>
      </c>
      <c r="D188" s="192" t="s">
        <v>310</v>
      </c>
      <c r="E188" s="193" t="s">
        <v>5601</v>
      </c>
      <c r="F188" s="194" t="s">
        <v>5602</v>
      </c>
      <c r="G188" s="195" t="s">
        <v>416</v>
      </c>
      <c r="H188" s="196">
        <v>71.5</v>
      </c>
      <c r="I188" s="197"/>
      <c r="J188" s="198">
        <f>ROUND(I188*H188,2)</f>
        <v>0</v>
      </c>
      <c r="K188" s="194" t="s">
        <v>242</v>
      </c>
      <c r="L188" s="199"/>
      <c r="M188" s="200" t="s">
        <v>3</v>
      </c>
      <c r="N188" s="201" t="s">
        <v>43</v>
      </c>
      <c r="O188" s="71"/>
      <c r="P188" s="181">
        <f>O188*H188</f>
        <v>0</v>
      </c>
      <c r="Q188" s="181">
        <v>0.035999999999999997</v>
      </c>
      <c r="R188" s="181">
        <f>Q188*H188</f>
        <v>2.5739999999999998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278</v>
      </c>
      <c r="AT188" s="183" t="s">
        <v>310</v>
      </c>
      <c r="AU188" s="183" t="s">
        <v>76</v>
      </c>
      <c r="AY188" s="18" t="s">
        <v>234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79</v>
      </c>
      <c r="BK188" s="184">
        <f>ROUND(I188*H188,2)</f>
        <v>0</v>
      </c>
      <c r="BL188" s="18" t="s">
        <v>104</v>
      </c>
      <c r="BM188" s="183" t="s">
        <v>5603</v>
      </c>
    </row>
    <row r="189" s="2" customFormat="1" ht="24.15" customHeight="1">
      <c r="A189" s="37"/>
      <c r="B189" s="171"/>
      <c r="C189" s="172" t="s">
        <v>476</v>
      </c>
      <c r="D189" s="172" t="s">
        <v>238</v>
      </c>
      <c r="E189" s="173" t="s">
        <v>4765</v>
      </c>
      <c r="F189" s="174" t="s">
        <v>4766</v>
      </c>
      <c r="G189" s="175" t="s">
        <v>248</v>
      </c>
      <c r="H189" s="176">
        <v>1.95</v>
      </c>
      <c r="I189" s="177"/>
      <c r="J189" s="178">
        <f>ROUND(I189*H189,2)</f>
        <v>0</v>
      </c>
      <c r="K189" s="174" t="s">
        <v>242</v>
      </c>
      <c r="L189" s="38"/>
      <c r="M189" s="179" t="s">
        <v>3</v>
      </c>
      <c r="N189" s="180" t="s">
        <v>43</v>
      </c>
      <c r="O189" s="71"/>
      <c r="P189" s="181">
        <f>O189*H189</f>
        <v>0</v>
      </c>
      <c r="Q189" s="181">
        <v>2.2563399999999998</v>
      </c>
      <c r="R189" s="181">
        <f>Q189*H189</f>
        <v>4.3998629999999999</v>
      </c>
      <c r="S189" s="181">
        <v>0</v>
      </c>
      <c r="T189" s="18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3" t="s">
        <v>104</v>
      </c>
      <c r="AT189" s="183" t="s">
        <v>238</v>
      </c>
      <c r="AU189" s="183" t="s">
        <v>76</v>
      </c>
      <c r="AY189" s="18" t="s">
        <v>234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8" t="s">
        <v>79</v>
      </c>
      <c r="BK189" s="184">
        <f>ROUND(I189*H189,2)</f>
        <v>0</v>
      </c>
      <c r="BL189" s="18" t="s">
        <v>104</v>
      </c>
      <c r="BM189" s="183" t="s">
        <v>5604</v>
      </c>
    </row>
    <row r="190" s="2" customFormat="1">
      <c r="A190" s="37"/>
      <c r="B190" s="38"/>
      <c r="C190" s="37"/>
      <c r="D190" s="185" t="s">
        <v>244</v>
      </c>
      <c r="E190" s="37"/>
      <c r="F190" s="186" t="s">
        <v>4768</v>
      </c>
      <c r="G190" s="37"/>
      <c r="H190" s="37"/>
      <c r="I190" s="187"/>
      <c r="J190" s="37"/>
      <c r="K190" s="37"/>
      <c r="L190" s="38"/>
      <c r="M190" s="188"/>
      <c r="N190" s="189"/>
      <c r="O190" s="71"/>
      <c r="P190" s="71"/>
      <c r="Q190" s="71"/>
      <c r="R190" s="71"/>
      <c r="S190" s="71"/>
      <c r="T190" s="72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244</v>
      </c>
      <c r="AU190" s="18" t="s">
        <v>76</v>
      </c>
    </row>
    <row r="191" s="12" customFormat="1" ht="22.8" customHeight="1">
      <c r="A191" s="12"/>
      <c r="B191" s="158"/>
      <c r="C191" s="12"/>
      <c r="D191" s="159" t="s">
        <v>71</v>
      </c>
      <c r="E191" s="169" t="s">
        <v>110</v>
      </c>
      <c r="F191" s="169" t="s">
        <v>5605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SUM(P192:P200)</f>
        <v>0</v>
      </c>
      <c r="Q191" s="164"/>
      <c r="R191" s="165">
        <f>SUM(R192:R200)</f>
        <v>20.575389200000004</v>
      </c>
      <c r="S191" s="164"/>
      <c r="T191" s="166">
        <f>SUM(T192:T200)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79</v>
      </c>
      <c r="AT191" s="167" t="s">
        <v>71</v>
      </c>
      <c r="AU191" s="167" t="s">
        <v>79</v>
      </c>
      <c r="AY191" s="159" t="s">
        <v>234</v>
      </c>
      <c r="BK191" s="168">
        <f>SUM(BK192:BK200)</f>
        <v>0</v>
      </c>
    </row>
    <row r="192" s="2" customFormat="1" ht="24.15" customHeight="1">
      <c r="A192" s="37"/>
      <c r="B192" s="171"/>
      <c r="C192" s="172" t="s">
        <v>481</v>
      </c>
      <c r="D192" s="172" t="s">
        <v>238</v>
      </c>
      <c r="E192" s="173" t="s">
        <v>4624</v>
      </c>
      <c r="F192" s="174" t="s">
        <v>4625</v>
      </c>
      <c r="G192" s="175" t="s">
        <v>241</v>
      </c>
      <c r="H192" s="176">
        <v>25.260000000000002</v>
      </c>
      <c r="I192" s="177"/>
      <c r="J192" s="178">
        <f>ROUND(I192*H192,2)</f>
        <v>0</v>
      </c>
      <c r="K192" s="174" t="s">
        <v>242</v>
      </c>
      <c r="L192" s="38"/>
      <c r="M192" s="179" t="s">
        <v>3</v>
      </c>
      <c r="N192" s="180" t="s">
        <v>43</v>
      </c>
      <c r="O192" s="71"/>
      <c r="P192" s="181">
        <f>O192*H192</f>
        <v>0</v>
      </c>
      <c r="Q192" s="181">
        <v>0</v>
      </c>
      <c r="R192" s="181">
        <f>Q192*H192</f>
        <v>0</v>
      </c>
      <c r="S192" s="181">
        <v>0</v>
      </c>
      <c r="T192" s="18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3" t="s">
        <v>104</v>
      </c>
      <c r="AT192" s="183" t="s">
        <v>238</v>
      </c>
      <c r="AU192" s="183" t="s">
        <v>76</v>
      </c>
      <c r="AY192" s="18" t="s">
        <v>234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8" t="s">
        <v>79</v>
      </c>
      <c r="BK192" s="184">
        <f>ROUND(I192*H192,2)</f>
        <v>0</v>
      </c>
      <c r="BL192" s="18" t="s">
        <v>104</v>
      </c>
      <c r="BM192" s="183" t="s">
        <v>5606</v>
      </c>
    </row>
    <row r="193" s="2" customFormat="1">
      <c r="A193" s="37"/>
      <c r="B193" s="38"/>
      <c r="C193" s="37"/>
      <c r="D193" s="185" t="s">
        <v>244</v>
      </c>
      <c r="E193" s="37"/>
      <c r="F193" s="186" t="s">
        <v>4627</v>
      </c>
      <c r="G193" s="37"/>
      <c r="H193" s="37"/>
      <c r="I193" s="187"/>
      <c r="J193" s="37"/>
      <c r="K193" s="37"/>
      <c r="L193" s="38"/>
      <c r="M193" s="188"/>
      <c r="N193" s="189"/>
      <c r="O193" s="71"/>
      <c r="P193" s="71"/>
      <c r="Q193" s="71"/>
      <c r="R193" s="71"/>
      <c r="S193" s="71"/>
      <c r="T193" s="72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244</v>
      </c>
      <c r="AU193" s="18" t="s">
        <v>76</v>
      </c>
    </row>
    <row r="194" s="2" customFormat="1" ht="44.25" customHeight="1">
      <c r="A194" s="37"/>
      <c r="B194" s="171"/>
      <c r="C194" s="172" t="s">
        <v>107</v>
      </c>
      <c r="D194" s="172" t="s">
        <v>238</v>
      </c>
      <c r="E194" s="173" t="s">
        <v>5542</v>
      </c>
      <c r="F194" s="174" t="s">
        <v>5543</v>
      </c>
      <c r="G194" s="175" t="s">
        <v>241</v>
      </c>
      <c r="H194" s="176">
        <v>36.659999999999997</v>
      </c>
      <c r="I194" s="177"/>
      <c r="J194" s="178">
        <f>ROUND(I194*H194,2)</f>
        <v>0</v>
      </c>
      <c r="K194" s="174" t="s">
        <v>242</v>
      </c>
      <c r="L194" s="38"/>
      <c r="M194" s="179" t="s">
        <v>3</v>
      </c>
      <c r="N194" s="180" t="s">
        <v>43</v>
      </c>
      <c r="O194" s="71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3" t="s">
        <v>104</v>
      </c>
      <c r="AT194" s="183" t="s">
        <v>238</v>
      </c>
      <c r="AU194" s="183" t="s">
        <v>76</v>
      </c>
      <c r="AY194" s="18" t="s">
        <v>234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79</v>
      </c>
      <c r="BK194" s="184">
        <f>ROUND(I194*H194,2)</f>
        <v>0</v>
      </c>
      <c r="BL194" s="18" t="s">
        <v>104</v>
      </c>
      <c r="BM194" s="183" t="s">
        <v>5607</v>
      </c>
    </row>
    <row r="195" s="2" customFormat="1">
      <c r="A195" s="37"/>
      <c r="B195" s="38"/>
      <c r="C195" s="37"/>
      <c r="D195" s="185" t="s">
        <v>244</v>
      </c>
      <c r="E195" s="37"/>
      <c r="F195" s="186" t="s">
        <v>5545</v>
      </c>
      <c r="G195" s="37"/>
      <c r="H195" s="37"/>
      <c r="I195" s="187"/>
      <c r="J195" s="37"/>
      <c r="K195" s="37"/>
      <c r="L195" s="38"/>
      <c r="M195" s="188"/>
      <c r="N195" s="189"/>
      <c r="O195" s="71"/>
      <c r="P195" s="71"/>
      <c r="Q195" s="71"/>
      <c r="R195" s="71"/>
      <c r="S195" s="71"/>
      <c r="T195" s="72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244</v>
      </c>
      <c r="AU195" s="18" t="s">
        <v>76</v>
      </c>
    </row>
    <row r="196" s="2" customFormat="1" ht="78" customHeight="1">
      <c r="A196" s="37"/>
      <c r="B196" s="171"/>
      <c r="C196" s="172" t="s">
        <v>110</v>
      </c>
      <c r="D196" s="172" t="s">
        <v>238</v>
      </c>
      <c r="E196" s="173" t="s">
        <v>5608</v>
      </c>
      <c r="F196" s="174" t="s">
        <v>5609</v>
      </c>
      <c r="G196" s="175" t="s">
        <v>241</v>
      </c>
      <c r="H196" s="176">
        <v>25.260000000000002</v>
      </c>
      <c r="I196" s="177"/>
      <c r="J196" s="178">
        <f>ROUND(I196*H196,2)</f>
        <v>0</v>
      </c>
      <c r="K196" s="174" t="s">
        <v>242</v>
      </c>
      <c r="L196" s="38"/>
      <c r="M196" s="179" t="s">
        <v>3</v>
      </c>
      <c r="N196" s="180" t="s">
        <v>43</v>
      </c>
      <c r="O196" s="71"/>
      <c r="P196" s="181">
        <f>O196*H196</f>
        <v>0</v>
      </c>
      <c r="Q196" s="181">
        <v>0.089219999999999994</v>
      </c>
      <c r="R196" s="181">
        <f>Q196*H196</f>
        <v>2.2536972</v>
      </c>
      <c r="S196" s="181">
        <v>0</v>
      </c>
      <c r="T196" s="18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3" t="s">
        <v>104</v>
      </c>
      <c r="AT196" s="183" t="s">
        <v>238</v>
      </c>
      <c r="AU196" s="183" t="s">
        <v>76</v>
      </c>
      <c r="AY196" s="18" t="s">
        <v>234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79</v>
      </c>
      <c r="BK196" s="184">
        <f>ROUND(I196*H196,2)</f>
        <v>0</v>
      </c>
      <c r="BL196" s="18" t="s">
        <v>104</v>
      </c>
      <c r="BM196" s="183" t="s">
        <v>5610</v>
      </c>
    </row>
    <row r="197" s="2" customFormat="1">
      <c r="A197" s="37"/>
      <c r="B197" s="38"/>
      <c r="C197" s="37"/>
      <c r="D197" s="185" t="s">
        <v>244</v>
      </c>
      <c r="E197" s="37"/>
      <c r="F197" s="186" t="s">
        <v>5611</v>
      </c>
      <c r="G197" s="37"/>
      <c r="H197" s="37"/>
      <c r="I197" s="187"/>
      <c r="J197" s="37"/>
      <c r="K197" s="37"/>
      <c r="L197" s="38"/>
      <c r="M197" s="188"/>
      <c r="N197" s="189"/>
      <c r="O197" s="71"/>
      <c r="P197" s="71"/>
      <c r="Q197" s="71"/>
      <c r="R197" s="71"/>
      <c r="S197" s="71"/>
      <c r="T197" s="72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244</v>
      </c>
      <c r="AU197" s="18" t="s">
        <v>76</v>
      </c>
    </row>
    <row r="198" s="2" customFormat="1" ht="24.15" customHeight="1">
      <c r="A198" s="37"/>
      <c r="B198" s="171"/>
      <c r="C198" s="192" t="s">
        <v>113</v>
      </c>
      <c r="D198" s="192" t="s">
        <v>310</v>
      </c>
      <c r="E198" s="193" t="s">
        <v>5612</v>
      </c>
      <c r="F198" s="194" t="s">
        <v>5613</v>
      </c>
      <c r="G198" s="195" t="s">
        <v>241</v>
      </c>
      <c r="H198" s="196">
        <v>25.704000000000001</v>
      </c>
      <c r="I198" s="197"/>
      <c r="J198" s="198">
        <f>ROUND(I198*H198,2)</f>
        <v>0</v>
      </c>
      <c r="K198" s="194" t="s">
        <v>242</v>
      </c>
      <c r="L198" s="199"/>
      <c r="M198" s="200" t="s">
        <v>3</v>
      </c>
      <c r="N198" s="201" t="s">
        <v>43</v>
      </c>
      <c r="O198" s="71"/>
      <c r="P198" s="181">
        <f>O198*H198</f>
        <v>0</v>
      </c>
      <c r="Q198" s="181">
        <v>0.123</v>
      </c>
      <c r="R198" s="181">
        <f>Q198*H198</f>
        <v>3.1615920000000002</v>
      </c>
      <c r="S198" s="181">
        <v>0</v>
      </c>
      <c r="T198" s="18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3" t="s">
        <v>278</v>
      </c>
      <c r="AT198" s="183" t="s">
        <v>310</v>
      </c>
      <c r="AU198" s="183" t="s">
        <v>76</v>
      </c>
      <c r="AY198" s="18" t="s">
        <v>234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8" t="s">
        <v>79</v>
      </c>
      <c r="BK198" s="184">
        <f>ROUND(I198*H198,2)</f>
        <v>0</v>
      </c>
      <c r="BL198" s="18" t="s">
        <v>104</v>
      </c>
      <c r="BM198" s="183" t="s">
        <v>5614</v>
      </c>
    </row>
    <row r="199" s="2" customFormat="1" ht="37.8" customHeight="1">
      <c r="A199" s="37"/>
      <c r="B199" s="171"/>
      <c r="C199" s="172" t="s">
        <v>116</v>
      </c>
      <c r="D199" s="172" t="s">
        <v>238</v>
      </c>
      <c r="E199" s="173" t="s">
        <v>5615</v>
      </c>
      <c r="F199" s="174" t="s">
        <v>5616</v>
      </c>
      <c r="G199" s="175" t="s">
        <v>416</v>
      </c>
      <c r="H199" s="176">
        <v>38</v>
      </c>
      <c r="I199" s="177"/>
      <c r="J199" s="178">
        <f>ROUND(I199*H199,2)</f>
        <v>0</v>
      </c>
      <c r="K199" s="174" t="s">
        <v>242</v>
      </c>
      <c r="L199" s="38"/>
      <c r="M199" s="179" t="s">
        <v>3</v>
      </c>
      <c r="N199" s="180" t="s">
        <v>43</v>
      </c>
      <c r="O199" s="71"/>
      <c r="P199" s="181">
        <f>O199*H199</f>
        <v>0</v>
      </c>
      <c r="Q199" s="181">
        <v>0.39895000000000003</v>
      </c>
      <c r="R199" s="181">
        <f>Q199*H199</f>
        <v>15.160100000000002</v>
      </c>
      <c r="S199" s="181">
        <v>0</v>
      </c>
      <c r="T199" s="18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3" t="s">
        <v>104</v>
      </c>
      <c r="AT199" s="183" t="s">
        <v>238</v>
      </c>
      <c r="AU199" s="183" t="s">
        <v>76</v>
      </c>
      <c r="AY199" s="18" t="s">
        <v>234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8" t="s">
        <v>79</v>
      </c>
      <c r="BK199" s="184">
        <f>ROUND(I199*H199,2)</f>
        <v>0</v>
      </c>
      <c r="BL199" s="18" t="s">
        <v>104</v>
      </c>
      <c r="BM199" s="183" t="s">
        <v>5617</v>
      </c>
    </row>
    <row r="200" s="2" customFormat="1">
      <c r="A200" s="37"/>
      <c r="B200" s="38"/>
      <c r="C200" s="37"/>
      <c r="D200" s="185" t="s">
        <v>244</v>
      </c>
      <c r="E200" s="37"/>
      <c r="F200" s="186" t="s">
        <v>5618</v>
      </c>
      <c r="G200" s="37"/>
      <c r="H200" s="37"/>
      <c r="I200" s="187"/>
      <c r="J200" s="37"/>
      <c r="K200" s="37"/>
      <c r="L200" s="38"/>
      <c r="M200" s="188"/>
      <c r="N200" s="189"/>
      <c r="O200" s="71"/>
      <c r="P200" s="71"/>
      <c r="Q200" s="71"/>
      <c r="R200" s="71"/>
      <c r="S200" s="71"/>
      <c r="T200" s="72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244</v>
      </c>
      <c r="AU200" s="18" t="s">
        <v>76</v>
      </c>
    </row>
    <row r="201" s="12" customFormat="1" ht="22.8" customHeight="1">
      <c r="A201" s="12"/>
      <c r="B201" s="158"/>
      <c r="C201" s="12"/>
      <c r="D201" s="159" t="s">
        <v>71</v>
      </c>
      <c r="E201" s="169" t="s">
        <v>113</v>
      </c>
      <c r="F201" s="169" t="s">
        <v>5619</v>
      </c>
      <c r="G201" s="12"/>
      <c r="H201" s="12"/>
      <c r="I201" s="161"/>
      <c r="J201" s="170">
        <f>BK201</f>
        <v>0</v>
      </c>
      <c r="K201" s="12"/>
      <c r="L201" s="158"/>
      <c r="M201" s="163"/>
      <c r="N201" s="164"/>
      <c r="O201" s="164"/>
      <c r="P201" s="165">
        <f>SUM(P202:P233)</f>
        <v>0</v>
      </c>
      <c r="Q201" s="164"/>
      <c r="R201" s="165">
        <f>SUM(R202:R233)</f>
        <v>206.89595654000004</v>
      </c>
      <c r="S201" s="164"/>
      <c r="T201" s="166">
        <f>SUM(T202:T233)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9" t="s">
        <v>79</v>
      </c>
      <c r="AT201" s="167" t="s">
        <v>71</v>
      </c>
      <c r="AU201" s="167" t="s">
        <v>79</v>
      </c>
      <c r="AY201" s="159" t="s">
        <v>234</v>
      </c>
      <c r="BK201" s="168">
        <f>SUM(BK202:BK233)</f>
        <v>0</v>
      </c>
    </row>
    <row r="202" s="2" customFormat="1" ht="33" customHeight="1">
      <c r="A202" s="37"/>
      <c r="B202" s="171"/>
      <c r="C202" s="172" t="s">
        <v>499</v>
      </c>
      <c r="D202" s="172" t="s">
        <v>238</v>
      </c>
      <c r="E202" s="173" t="s">
        <v>5620</v>
      </c>
      <c r="F202" s="174" t="s">
        <v>5621</v>
      </c>
      <c r="G202" s="175" t="s">
        <v>248</v>
      </c>
      <c r="H202" s="176">
        <v>16.75</v>
      </c>
      <c r="I202" s="177"/>
      <c r="J202" s="178">
        <f>ROUND(I202*H202,2)</f>
        <v>0</v>
      </c>
      <c r="K202" s="174" t="s">
        <v>242</v>
      </c>
      <c r="L202" s="38"/>
      <c r="M202" s="179" t="s">
        <v>3</v>
      </c>
      <c r="N202" s="180" t="s">
        <v>43</v>
      </c>
      <c r="O202" s="71"/>
      <c r="P202" s="181">
        <f>O202*H202</f>
        <v>0</v>
      </c>
      <c r="Q202" s="181">
        <v>2.1600000000000001</v>
      </c>
      <c r="R202" s="181">
        <f>Q202*H202</f>
        <v>36.18</v>
      </c>
      <c r="S202" s="181">
        <v>0</v>
      </c>
      <c r="T202" s="18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3" t="s">
        <v>104</v>
      </c>
      <c r="AT202" s="183" t="s">
        <v>238</v>
      </c>
      <c r="AU202" s="183" t="s">
        <v>76</v>
      </c>
      <c r="AY202" s="18" t="s">
        <v>234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79</v>
      </c>
      <c r="BK202" s="184">
        <f>ROUND(I202*H202,2)</f>
        <v>0</v>
      </c>
      <c r="BL202" s="18" t="s">
        <v>104</v>
      </c>
      <c r="BM202" s="183" t="s">
        <v>5622</v>
      </c>
    </row>
    <row r="203" s="2" customFormat="1">
      <c r="A203" s="37"/>
      <c r="B203" s="38"/>
      <c r="C203" s="37"/>
      <c r="D203" s="185" t="s">
        <v>244</v>
      </c>
      <c r="E203" s="37"/>
      <c r="F203" s="186" t="s">
        <v>5623</v>
      </c>
      <c r="G203" s="37"/>
      <c r="H203" s="37"/>
      <c r="I203" s="187"/>
      <c r="J203" s="37"/>
      <c r="K203" s="37"/>
      <c r="L203" s="38"/>
      <c r="M203" s="188"/>
      <c r="N203" s="189"/>
      <c r="O203" s="71"/>
      <c r="P203" s="71"/>
      <c r="Q203" s="71"/>
      <c r="R203" s="71"/>
      <c r="S203" s="71"/>
      <c r="T203" s="72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244</v>
      </c>
      <c r="AU203" s="18" t="s">
        <v>76</v>
      </c>
    </row>
    <row r="204" s="2" customFormat="1" ht="33" customHeight="1">
      <c r="A204" s="37"/>
      <c r="B204" s="171"/>
      <c r="C204" s="172" t="s">
        <v>119</v>
      </c>
      <c r="D204" s="172" t="s">
        <v>238</v>
      </c>
      <c r="E204" s="173" t="s">
        <v>5624</v>
      </c>
      <c r="F204" s="174" t="s">
        <v>5625</v>
      </c>
      <c r="G204" s="175" t="s">
        <v>241</v>
      </c>
      <c r="H204" s="176">
        <v>65.143000000000001</v>
      </c>
      <c r="I204" s="177"/>
      <c r="J204" s="178">
        <f>ROUND(I204*H204,2)</f>
        <v>0</v>
      </c>
      <c r="K204" s="174" t="s">
        <v>242</v>
      </c>
      <c r="L204" s="38"/>
      <c r="M204" s="179" t="s">
        <v>3</v>
      </c>
      <c r="N204" s="180" t="s">
        <v>43</v>
      </c>
      <c r="O204" s="71"/>
      <c r="P204" s="181">
        <f>O204*H204</f>
        <v>0</v>
      </c>
      <c r="Q204" s="181">
        <v>0.00792</v>
      </c>
      <c r="R204" s="181">
        <f>Q204*H204</f>
        <v>0.51593255999999998</v>
      </c>
      <c r="S204" s="181">
        <v>0</v>
      </c>
      <c r="T204" s="18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3" t="s">
        <v>104</v>
      </c>
      <c r="AT204" s="183" t="s">
        <v>238</v>
      </c>
      <c r="AU204" s="183" t="s">
        <v>76</v>
      </c>
      <c r="AY204" s="18" t="s">
        <v>234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8" t="s">
        <v>79</v>
      </c>
      <c r="BK204" s="184">
        <f>ROUND(I204*H204,2)</f>
        <v>0</v>
      </c>
      <c r="BL204" s="18" t="s">
        <v>104</v>
      </c>
      <c r="BM204" s="183" t="s">
        <v>5626</v>
      </c>
    </row>
    <row r="205" s="2" customFormat="1">
      <c r="A205" s="37"/>
      <c r="B205" s="38"/>
      <c r="C205" s="37"/>
      <c r="D205" s="185" t="s">
        <v>244</v>
      </c>
      <c r="E205" s="37"/>
      <c r="F205" s="186" t="s">
        <v>5627</v>
      </c>
      <c r="G205" s="37"/>
      <c r="H205" s="37"/>
      <c r="I205" s="187"/>
      <c r="J205" s="37"/>
      <c r="K205" s="37"/>
      <c r="L205" s="38"/>
      <c r="M205" s="188"/>
      <c r="N205" s="189"/>
      <c r="O205" s="71"/>
      <c r="P205" s="71"/>
      <c r="Q205" s="71"/>
      <c r="R205" s="71"/>
      <c r="S205" s="71"/>
      <c r="T205" s="72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244</v>
      </c>
      <c r="AU205" s="18" t="s">
        <v>76</v>
      </c>
    </row>
    <row r="206" s="2" customFormat="1" ht="33" customHeight="1">
      <c r="A206" s="37"/>
      <c r="B206" s="171"/>
      <c r="C206" s="172" t="s">
        <v>509</v>
      </c>
      <c r="D206" s="172" t="s">
        <v>238</v>
      </c>
      <c r="E206" s="173" t="s">
        <v>5628</v>
      </c>
      <c r="F206" s="174" t="s">
        <v>5629</v>
      </c>
      <c r="G206" s="175" t="s">
        <v>241</v>
      </c>
      <c r="H206" s="176">
        <v>65.143000000000001</v>
      </c>
      <c r="I206" s="177"/>
      <c r="J206" s="178">
        <f>ROUND(I206*H206,2)</f>
        <v>0</v>
      </c>
      <c r="K206" s="174" t="s">
        <v>242</v>
      </c>
      <c r="L206" s="38"/>
      <c r="M206" s="179" t="s">
        <v>3</v>
      </c>
      <c r="N206" s="180" t="s">
        <v>43</v>
      </c>
      <c r="O206" s="71"/>
      <c r="P206" s="181">
        <f>O206*H206</f>
        <v>0</v>
      </c>
      <c r="Q206" s="181">
        <v>0</v>
      </c>
      <c r="R206" s="181">
        <f>Q206*H206</f>
        <v>0</v>
      </c>
      <c r="S206" s="181">
        <v>0</v>
      </c>
      <c r="T206" s="18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3" t="s">
        <v>104</v>
      </c>
      <c r="AT206" s="183" t="s">
        <v>238</v>
      </c>
      <c r="AU206" s="183" t="s">
        <v>76</v>
      </c>
      <c r="AY206" s="18" t="s">
        <v>234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8" t="s">
        <v>79</v>
      </c>
      <c r="BK206" s="184">
        <f>ROUND(I206*H206,2)</f>
        <v>0</v>
      </c>
      <c r="BL206" s="18" t="s">
        <v>104</v>
      </c>
      <c r="BM206" s="183" t="s">
        <v>5630</v>
      </c>
    </row>
    <row r="207" s="2" customFormat="1">
      <c r="A207" s="37"/>
      <c r="B207" s="38"/>
      <c r="C207" s="37"/>
      <c r="D207" s="185" t="s">
        <v>244</v>
      </c>
      <c r="E207" s="37"/>
      <c r="F207" s="186" t="s">
        <v>5631</v>
      </c>
      <c r="G207" s="37"/>
      <c r="H207" s="37"/>
      <c r="I207" s="187"/>
      <c r="J207" s="37"/>
      <c r="K207" s="37"/>
      <c r="L207" s="38"/>
      <c r="M207" s="188"/>
      <c r="N207" s="189"/>
      <c r="O207" s="71"/>
      <c r="P207" s="71"/>
      <c r="Q207" s="71"/>
      <c r="R207" s="71"/>
      <c r="S207" s="71"/>
      <c r="T207" s="72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244</v>
      </c>
      <c r="AU207" s="18" t="s">
        <v>76</v>
      </c>
    </row>
    <row r="208" s="2" customFormat="1" ht="33" customHeight="1">
      <c r="A208" s="37"/>
      <c r="B208" s="171"/>
      <c r="C208" s="172" t="s">
        <v>122</v>
      </c>
      <c r="D208" s="172" t="s">
        <v>238</v>
      </c>
      <c r="E208" s="173" t="s">
        <v>5632</v>
      </c>
      <c r="F208" s="174" t="s">
        <v>5633</v>
      </c>
      <c r="G208" s="175" t="s">
        <v>241</v>
      </c>
      <c r="H208" s="176">
        <v>65.143000000000001</v>
      </c>
      <c r="I208" s="177"/>
      <c r="J208" s="178">
        <f>ROUND(I208*H208,2)</f>
        <v>0</v>
      </c>
      <c r="K208" s="174" t="s">
        <v>242</v>
      </c>
      <c r="L208" s="38"/>
      <c r="M208" s="179" t="s">
        <v>3</v>
      </c>
      <c r="N208" s="180" t="s">
        <v>43</v>
      </c>
      <c r="O208" s="71"/>
      <c r="P208" s="181">
        <f>O208*H208</f>
        <v>0</v>
      </c>
      <c r="Q208" s="181">
        <v>0.0032000000000000002</v>
      </c>
      <c r="R208" s="181">
        <f>Q208*H208</f>
        <v>0.20845760000000002</v>
      </c>
      <c r="S208" s="181">
        <v>0</v>
      </c>
      <c r="T208" s="18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3" t="s">
        <v>104</v>
      </c>
      <c r="AT208" s="183" t="s">
        <v>238</v>
      </c>
      <c r="AU208" s="183" t="s">
        <v>76</v>
      </c>
      <c r="AY208" s="18" t="s">
        <v>234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8" t="s">
        <v>79</v>
      </c>
      <c r="BK208" s="184">
        <f>ROUND(I208*H208,2)</f>
        <v>0</v>
      </c>
      <c r="BL208" s="18" t="s">
        <v>104</v>
      </c>
      <c r="BM208" s="183" t="s">
        <v>5634</v>
      </c>
    </row>
    <row r="209" s="2" customFormat="1">
      <c r="A209" s="37"/>
      <c r="B209" s="38"/>
      <c r="C209" s="37"/>
      <c r="D209" s="185" t="s">
        <v>244</v>
      </c>
      <c r="E209" s="37"/>
      <c r="F209" s="186" t="s">
        <v>5635</v>
      </c>
      <c r="G209" s="37"/>
      <c r="H209" s="37"/>
      <c r="I209" s="187"/>
      <c r="J209" s="37"/>
      <c r="K209" s="37"/>
      <c r="L209" s="38"/>
      <c r="M209" s="188"/>
      <c r="N209" s="189"/>
      <c r="O209" s="71"/>
      <c r="P209" s="71"/>
      <c r="Q209" s="71"/>
      <c r="R209" s="71"/>
      <c r="S209" s="71"/>
      <c r="T209" s="72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244</v>
      </c>
      <c r="AU209" s="18" t="s">
        <v>76</v>
      </c>
    </row>
    <row r="210" s="2" customFormat="1" ht="37.8" customHeight="1">
      <c r="A210" s="37"/>
      <c r="B210" s="171"/>
      <c r="C210" s="172" t="s">
        <v>125</v>
      </c>
      <c r="D210" s="172" t="s">
        <v>238</v>
      </c>
      <c r="E210" s="173" t="s">
        <v>5636</v>
      </c>
      <c r="F210" s="174" t="s">
        <v>5637</v>
      </c>
      <c r="G210" s="175" t="s">
        <v>248</v>
      </c>
      <c r="H210" s="176">
        <v>67</v>
      </c>
      <c r="I210" s="177"/>
      <c r="J210" s="178">
        <f>ROUND(I210*H210,2)</f>
        <v>0</v>
      </c>
      <c r="K210" s="174" t="s">
        <v>242</v>
      </c>
      <c r="L210" s="38"/>
      <c r="M210" s="179" t="s">
        <v>3</v>
      </c>
      <c r="N210" s="180" t="s">
        <v>43</v>
      </c>
      <c r="O210" s="71"/>
      <c r="P210" s="181">
        <f>O210*H210</f>
        <v>0</v>
      </c>
      <c r="Q210" s="181">
        <v>2.5019499999999999</v>
      </c>
      <c r="R210" s="181">
        <f>Q210*H210</f>
        <v>167.63065</v>
      </c>
      <c r="S210" s="181">
        <v>0</v>
      </c>
      <c r="T210" s="18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3" t="s">
        <v>104</v>
      </c>
      <c r="AT210" s="183" t="s">
        <v>238</v>
      </c>
      <c r="AU210" s="183" t="s">
        <v>76</v>
      </c>
      <c r="AY210" s="18" t="s">
        <v>234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8" t="s">
        <v>79</v>
      </c>
      <c r="BK210" s="184">
        <f>ROUND(I210*H210,2)</f>
        <v>0</v>
      </c>
      <c r="BL210" s="18" t="s">
        <v>104</v>
      </c>
      <c r="BM210" s="183" t="s">
        <v>5638</v>
      </c>
    </row>
    <row r="211" s="2" customFormat="1">
      <c r="A211" s="37"/>
      <c r="B211" s="38"/>
      <c r="C211" s="37"/>
      <c r="D211" s="185" t="s">
        <v>244</v>
      </c>
      <c r="E211" s="37"/>
      <c r="F211" s="186" t="s">
        <v>5639</v>
      </c>
      <c r="G211" s="37"/>
      <c r="H211" s="37"/>
      <c r="I211" s="187"/>
      <c r="J211" s="37"/>
      <c r="K211" s="37"/>
      <c r="L211" s="38"/>
      <c r="M211" s="188"/>
      <c r="N211" s="189"/>
      <c r="O211" s="71"/>
      <c r="P211" s="71"/>
      <c r="Q211" s="71"/>
      <c r="R211" s="71"/>
      <c r="S211" s="71"/>
      <c r="T211" s="72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8" t="s">
        <v>244</v>
      </c>
      <c r="AU211" s="18" t="s">
        <v>76</v>
      </c>
    </row>
    <row r="212" s="2" customFormat="1" ht="37.8" customHeight="1">
      <c r="A212" s="37"/>
      <c r="B212" s="171"/>
      <c r="C212" s="172" t="s">
        <v>524</v>
      </c>
      <c r="D212" s="172" t="s">
        <v>238</v>
      </c>
      <c r="E212" s="173" t="s">
        <v>5640</v>
      </c>
      <c r="F212" s="174" t="s">
        <v>5641</v>
      </c>
      <c r="G212" s="175" t="s">
        <v>298</v>
      </c>
      <c r="H212" s="176">
        <v>2.0099999999999998</v>
      </c>
      <c r="I212" s="177"/>
      <c r="J212" s="178">
        <f>ROUND(I212*H212,2)</f>
        <v>0</v>
      </c>
      <c r="K212" s="174" t="s">
        <v>242</v>
      </c>
      <c r="L212" s="38"/>
      <c r="M212" s="179" t="s">
        <v>3</v>
      </c>
      <c r="N212" s="180" t="s">
        <v>43</v>
      </c>
      <c r="O212" s="71"/>
      <c r="P212" s="181">
        <f>O212*H212</f>
        <v>0</v>
      </c>
      <c r="Q212" s="181">
        <v>1.0492699999999999</v>
      </c>
      <c r="R212" s="181">
        <f>Q212*H212</f>
        <v>2.1090326999999998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104</v>
      </c>
      <c r="AT212" s="183" t="s">
        <v>238</v>
      </c>
      <c r="AU212" s="183" t="s">
        <v>76</v>
      </c>
      <c r="AY212" s="18" t="s">
        <v>234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79</v>
      </c>
      <c r="BK212" s="184">
        <f>ROUND(I212*H212,2)</f>
        <v>0</v>
      </c>
      <c r="BL212" s="18" t="s">
        <v>104</v>
      </c>
      <c r="BM212" s="183" t="s">
        <v>5642</v>
      </c>
    </row>
    <row r="213" s="2" customFormat="1">
      <c r="A213" s="37"/>
      <c r="B213" s="38"/>
      <c r="C213" s="37"/>
      <c r="D213" s="185" t="s">
        <v>244</v>
      </c>
      <c r="E213" s="37"/>
      <c r="F213" s="186" t="s">
        <v>5643</v>
      </c>
      <c r="G213" s="37"/>
      <c r="H213" s="37"/>
      <c r="I213" s="187"/>
      <c r="J213" s="37"/>
      <c r="K213" s="37"/>
      <c r="L213" s="38"/>
      <c r="M213" s="188"/>
      <c r="N213" s="189"/>
      <c r="O213" s="71"/>
      <c r="P213" s="71"/>
      <c r="Q213" s="71"/>
      <c r="R213" s="71"/>
      <c r="S213" s="71"/>
      <c r="T213" s="72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8" t="s">
        <v>244</v>
      </c>
      <c r="AU213" s="18" t="s">
        <v>76</v>
      </c>
    </row>
    <row r="214" s="2" customFormat="1" ht="44.25" customHeight="1">
      <c r="A214" s="37"/>
      <c r="B214" s="171"/>
      <c r="C214" s="172" t="s">
        <v>531</v>
      </c>
      <c r="D214" s="172" t="s">
        <v>238</v>
      </c>
      <c r="E214" s="173" t="s">
        <v>5644</v>
      </c>
      <c r="F214" s="174" t="s">
        <v>5645</v>
      </c>
      <c r="G214" s="175" t="s">
        <v>241</v>
      </c>
      <c r="H214" s="176">
        <v>144</v>
      </c>
      <c r="I214" s="177"/>
      <c r="J214" s="178">
        <f>ROUND(I214*H214,2)</f>
        <v>0</v>
      </c>
      <c r="K214" s="174" t="s">
        <v>242</v>
      </c>
      <c r="L214" s="38"/>
      <c r="M214" s="179" t="s">
        <v>3</v>
      </c>
      <c r="N214" s="180" t="s">
        <v>43</v>
      </c>
      <c r="O214" s="71"/>
      <c r="P214" s="181">
        <f>O214*H214</f>
        <v>0</v>
      </c>
      <c r="Q214" s="181">
        <v>0.00010000000000000001</v>
      </c>
      <c r="R214" s="181">
        <f>Q214*H214</f>
        <v>0.014400000000000001</v>
      </c>
      <c r="S214" s="181">
        <v>0</v>
      </c>
      <c r="T214" s="18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3" t="s">
        <v>104</v>
      </c>
      <c r="AT214" s="183" t="s">
        <v>238</v>
      </c>
      <c r="AU214" s="183" t="s">
        <v>76</v>
      </c>
      <c r="AY214" s="18" t="s">
        <v>234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8" t="s">
        <v>79</v>
      </c>
      <c r="BK214" s="184">
        <f>ROUND(I214*H214,2)</f>
        <v>0</v>
      </c>
      <c r="BL214" s="18" t="s">
        <v>104</v>
      </c>
      <c r="BM214" s="183" t="s">
        <v>5646</v>
      </c>
    </row>
    <row r="215" s="2" customFormat="1">
      <c r="A215" s="37"/>
      <c r="B215" s="38"/>
      <c r="C215" s="37"/>
      <c r="D215" s="185" t="s">
        <v>244</v>
      </c>
      <c r="E215" s="37"/>
      <c r="F215" s="186" t="s">
        <v>5647</v>
      </c>
      <c r="G215" s="37"/>
      <c r="H215" s="37"/>
      <c r="I215" s="187"/>
      <c r="J215" s="37"/>
      <c r="K215" s="37"/>
      <c r="L215" s="38"/>
      <c r="M215" s="188"/>
      <c r="N215" s="189"/>
      <c r="O215" s="71"/>
      <c r="P215" s="71"/>
      <c r="Q215" s="71"/>
      <c r="R215" s="71"/>
      <c r="S215" s="71"/>
      <c r="T215" s="72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8" t="s">
        <v>244</v>
      </c>
      <c r="AU215" s="18" t="s">
        <v>76</v>
      </c>
    </row>
    <row r="216" s="2" customFormat="1" ht="44.25" customHeight="1">
      <c r="A216" s="37"/>
      <c r="B216" s="171"/>
      <c r="C216" s="172" t="s">
        <v>536</v>
      </c>
      <c r="D216" s="172" t="s">
        <v>238</v>
      </c>
      <c r="E216" s="173" t="s">
        <v>5648</v>
      </c>
      <c r="F216" s="174" t="s">
        <v>5649</v>
      </c>
      <c r="G216" s="175" t="s">
        <v>2134</v>
      </c>
      <c r="H216" s="176">
        <v>72</v>
      </c>
      <c r="I216" s="177"/>
      <c r="J216" s="178">
        <f>ROUND(I216*H216,2)</f>
        <v>0</v>
      </c>
      <c r="K216" s="174" t="s">
        <v>1067</v>
      </c>
      <c r="L216" s="38"/>
      <c r="M216" s="179" t="s">
        <v>3</v>
      </c>
      <c r="N216" s="180" t="s">
        <v>43</v>
      </c>
      <c r="O216" s="71"/>
      <c r="P216" s="181">
        <f>O216*H216</f>
        <v>0</v>
      </c>
      <c r="Q216" s="181">
        <v>0</v>
      </c>
      <c r="R216" s="181">
        <f>Q216*H216</f>
        <v>0</v>
      </c>
      <c r="S216" s="181">
        <v>0</v>
      </c>
      <c r="T216" s="18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3" t="s">
        <v>314</v>
      </c>
      <c r="AT216" s="183" t="s">
        <v>238</v>
      </c>
      <c r="AU216" s="183" t="s">
        <v>76</v>
      </c>
      <c r="AY216" s="18" t="s">
        <v>234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8" t="s">
        <v>79</v>
      </c>
      <c r="BK216" s="184">
        <f>ROUND(I216*H216,2)</f>
        <v>0</v>
      </c>
      <c r="BL216" s="18" t="s">
        <v>314</v>
      </c>
      <c r="BM216" s="183" t="s">
        <v>5650</v>
      </c>
    </row>
    <row r="217" s="2" customFormat="1" ht="21.75" customHeight="1">
      <c r="A217" s="37"/>
      <c r="B217" s="171"/>
      <c r="C217" s="192" t="s">
        <v>541</v>
      </c>
      <c r="D217" s="192" t="s">
        <v>310</v>
      </c>
      <c r="E217" s="193" t="s">
        <v>5651</v>
      </c>
      <c r="F217" s="194" t="s">
        <v>5652</v>
      </c>
      <c r="G217" s="195" t="s">
        <v>298</v>
      </c>
      <c r="H217" s="196">
        <v>0.071999999999999995</v>
      </c>
      <c r="I217" s="197"/>
      <c r="J217" s="198">
        <f>ROUND(I217*H217,2)</f>
        <v>0</v>
      </c>
      <c r="K217" s="194" t="s">
        <v>242</v>
      </c>
      <c r="L217" s="199"/>
      <c r="M217" s="200" t="s">
        <v>3</v>
      </c>
      <c r="N217" s="201" t="s">
        <v>43</v>
      </c>
      <c r="O217" s="71"/>
      <c r="P217" s="181">
        <f>O217*H217</f>
        <v>0</v>
      </c>
      <c r="Q217" s="181">
        <v>1</v>
      </c>
      <c r="R217" s="181">
        <f>Q217*H217</f>
        <v>0.071999999999999995</v>
      </c>
      <c r="S217" s="181">
        <v>0</v>
      </c>
      <c r="T217" s="18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3" t="s">
        <v>392</v>
      </c>
      <c r="AT217" s="183" t="s">
        <v>310</v>
      </c>
      <c r="AU217" s="183" t="s">
        <v>76</v>
      </c>
      <c r="AY217" s="18" t="s">
        <v>234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8" t="s">
        <v>79</v>
      </c>
      <c r="BK217" s="184">
        <f>ROUND(I217*H217,2)</f>
        <v>0</v>
      </c>
      <c r="BL217" s="18" t="s">
        <v>314</v>
      </c>
      <c r="BM217" s="183" t="s">
        <v>5653</v>
      </c>
    </row>
    <row r="218" s="2" customFormat="1" ht="24.15" customHeight="1">
      <c r="A218" s="37"/>
      <c r="B218" s="171"/>
      <c r="C218" s="172" t="s">
        <v>546</v>
      </c>
      <c r="D218" s="172" t="s">
        <v>238</v>
      </c>
      <c r="E218" s="173" t="s">
        <v>5654</v>
      </c>
      <c r="F218" s="174" t="s">
        <v>5655</v>
      </c>
      <c r="G218" s="175" t="s">
        <v>422</v>
      </c>
      <c r="H218" s="176">
        <v>72</v>
      </c>
      <c r="I218" s="177"/>
      <c r="J218" s="178">
        <f>ROUND(I218*H218,2)</f>
        <v>0</v>
      </c>
      <c r="K218" s="174" t="s">
        <v>1067</v>
      </c>
      <c r="L218" s="38"/>
      <c r="M218" s="179" t="s">
        <v>3</v>
      </c>
      <c r="N218" s="180" t="s">
        <v>43</v>
      </c>
      <c r="O218" s="71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314</v>
      </c>
      <c r="AT218" s="183" t="s">
        <v>238</v>
      </c>
      <c r="AU218" s="183" t="s">
        <v>76</v>
      </c>
      <c r="AY218" s="18" t="s">
        <v>234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79</v>
      </c>
      <c r="BK218" s="184">
        <f>ROUND(I218*H218,2)</f>
        <v>0</v>
      </c>
      <c r="BL218" s="18" t="s">
        <v>314</v>
      </c>
      <c r="BM218" s="183" t="s">
        <v>5656</v>
      </c>
    </row>
    <row r="219" s="2" customFormat="1" ht="33" customHeight="1">
      <c r="A219" s="37"/>
      <c r="B219" s="171"/>
      <c r="C219" s="172" t="s">
        <v>551</v>
      </c>
      <c r="D219" s="172" t="s">
        <v>238</v>
      </c>
      <c r="E219" s="173" t="s">
        <v>5657</v>
      </c>
      <c r="F219" s="174" t="s">
        <v>5658</v>
      </c>
      <c r="G219" s="175" t="s">
        <v>1596</v>
      </c>
      <c r="H219" s="176">
        <v>99.599999999999994</v>
      </c>
      <c r="I219" s="177"/>
      <c r="J219" s="178">
        <f>ROUND(I219*H219,2)</f>
        <v>0</v>
      </c>
      <c r="K219" s="174" t="s">
        <v>1067</v>
      </c>
      <c r="L219" s="38"/>
      <c r="M219" s="179" t="s">
        <v>3</v>
      </c>
      <c r="N219" s="180" t="s">
        <v>43</v>
      </c>
      <c r="O219" s="71"/>
      <c r="P219" s="181">
        <f>O219*H219</f>
        <v>0</v>
      </c>
      <c r="Q219" s="181">
        <v>0</v>
      </c>
      <c r="R219" s="181">
        <f>Q219*H219</f>
        <v>0</v>
      </c>
      <c r="S219" s="181">
        <v>0</v>
      </c>
      <c r="T219" s="18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3" t="s">
        <v>314</v>
      </c>
      <c r="AT219" s="183" t="s">
        <v>238</v>
      </c>
      <c r="AU219" s="183" t="s">
        <v>76</v>
      </c>
      <c r="AY219" s="18" t="s">
        <v>234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8" t="s">
        <v>79</v>
      </c>
      <c r="BK219" s="184">
        <f>ROUND(I219*H219,2)</f>
        <v>0</v>
      </c>
      <c r="BL219" s="18" t="s">
        <v>314</v>
      </c>
      <c r="BM219" s="183" t="s">
        <v>5659</v>
      </c>
    </row>
    <row r="220" s="2" customFormat="1" ht="16.5" customHeight="1">
      <c r="A220" s="37"/>
      <c r="B220" s="171"/>
      <c r="C220" s="192" t="s">
        <v>556</v>
      </c>
      <c r="D220" s="192" t="s">
        <v>310</v>
      </c>
      <c r="E220" s="193" t="s">
        <v>5660</v>
      </c>
      <c r="F220" s="194" t="s">
        <v>5661</v>
      </c>
      <c r="G220" s="195" t="s">
        <v>248</v>
      </c>
      <c r="H220" s="196">
        <v>0.19500000000000001</v>
      </c>
      <c r="I220" s="197"/>
      <c r="J220" s="198">
        <f>ROUND(I220*H220,2)</f>
        <v>0</v>
      </c>
      <c r="K220" s="194" t="s">
        <v>242</v>
      </c>
      <c r="L220" s="199"/>
      <c r="M220" s="200" t="s">
        <v>3</v>
      </c>
      <c r="N220" s="201" t="s">
        <v>43</v>
      </c>
      <c r="O220" s="71"/>
      <c r="P220" s="181">
        <f>O220*H220</f>
        <v>0</v>
      </c>
      <c r="Q220" s="181">
        <v>0.75</v>
      </c>
      <c r="R220" s="181">
        <f>Q220*H220</f>
        <v>0.14624999999999999</v>
      </c>
      <c r="S220" s="181">
        <v>0</v>
      </c>
      <c r="T220" s="18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3" t="s">
        <v>392</v>
      </c>
      <c r="AT220" s="183" t="s">
        <v>310</v>
      </c>
      <c r="AU220" s="183" t="s">
        <v>76</v>
      </c>
      <c r="AY220" s="18" t="s">
        <v>234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8" t="s">
        <v>79</v>
      </c>
      <c r="BK220" s="184">
        <f>ROUND(I220*H220,2)</f>
        <v>0</v>
      </c>
      <c r="BL220" s="18" t="s">
        <v>314</v>
      </c>
      <c r="BM220" s="183" t="s">
        <v>5662</v>
      </c>
    </row>
    <row r="221" s="2" customFormat="1" ht="24.15" customHeight="1">
      <c r="A221" s="37"/>
      <c r="B221" s="171"/>
      <c r="C221" s="172" t="s">
        <v>561</v>
      </c>
      <c r="D221" s="172" t="s">
        <v>238</v>
      </c>
      <c r="E221" s="173" t="s">
        <v>5663</v>
      </c>
      <c r="F221" s="174" t="s">
        <v>5664</v>
      </c>
      <c r="G221" s="175" t="s">
        <v>248</v>
      </c>
      <c r="H221" s="176">
        <v>0.17699999999999999</v>
      </c>
      <c r="I221" s="177"/>
      <c r="J221" s="178">
        <f>ROUND(I221*H221,2)</f>
        <v>0</v>
      </c>
      <c r="K221" s="174" t="s">
        <v>242</v>
      </c>
      <c r="L221" s="38"/>
      <c r="M221" s="179" t="s">
        <v>3</v>
      </c>
      <c r="N221" s="180" t="s">
        <v>43</v>
      </c>
      <c r="O221" s="71"/>
      <c r="P221" s="181">
        <f>O221*H221</f>
        <v>0</v>
      </c>
      <c r="Q221" s="181">
        <v>0</v>
      </c>
      <c r="R221" s="181">
        <f>Q221*H221</f>
        <v>0</v>
      </c>
      <c r="S221" s="181">
        <v>0</v>
      </c>
      <c r="T221" s="18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3" t="s">
        <v>314</v>
      </c>
      <c r="AT221" s="183" t="s">
        <v>238</v>
      </c>
      <c r="AU221" s="183" t="s">
        <v>76</v>
      </c>
      <c r="AY221" s="18" t="s">
        <v>234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8" t="s">
        <v>79</v>
      </c>
      <c r="BK221" s="184">
        <f>ROUND(I221*H221,2)</f>
        <v>0</v>
      </c>
      <c r="BL221" s="18" t="s">
        <v>314</v>
      </c>
      <c r="BM221" s="183" t="s">
        <v>5665</v>
      </c>
    </row>
    <row r="222" s="2" customFormat="1">
      <c r="A222" s="37"/>
      <c r="B222" s="38"/>
      <c r="C222" s="37"/>
      <c r="D222" s="185" t="s">
        <v>244</v>
      </c>
      <c r="E222" s="37"/>
      <c r="F222" s="186" t="s">
        <v>5666</v>
      </c>
      <c r="G222" s="37"/>
      <c r="H222" s="37"/>
      <c r="I222" s="187"/>
      <c r="J222" s="37"/>
      <c r="K222" s="37"/>
      <c r="L222" s="38"/>
      <c r="M222" s="188"/>
      <c r="N222" s="189"/>
      <c r="O222" s="71"/>
      <c r="P222" s="71"/>
      <c r="Q222" s="71"/>
      <c r="R222" s="71"/>
      <c r="S222" s="71"/>
      <c r="T222" s="72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8" t="s">
        <v>244</v>
      </c>
      <c r="AU222" s="18" t="s">
        <v>76</v>
      </c>
    </row>
    <row r="223" s="2" customFormat="1" ht="37.8" customHeight="1">
      <c r="A223" s="37"/>
      <c r="B223" s="171"/>
      <c r="C223" s="172" t="s">
        <v>566</v>
      </c>
      <c r="D223" s="172" t="s">
        <v>238</v>
      </c>
      <c r="E223" s="173" t="s">
        <v>5667</v>
      </c>
      <c r="F223" s="174" t="s">
        <v>5668</v>
      </c>
      <c r="G223" s="175" t="s">
        <v>241</v>
      </c>
      <c r="H223" s="176">
        <v>18.344000000000001</v>
      </c>
      <c r="I223" s="177"/>
      <c r="J223" s="178">
        <f>ROUND(I223*H223,2)</f>
        <v>0</v>
      </c>
      <c r="K223" s="174" t="s">
        <v>242</v>
      </c>
      <c r="L223" s="38"/>
      <c r="M223" s="179" t="s">
        <v>3</v>
      </c>
      <c r="N223" s="180" t="s">
        <v>43</v>
      </c>
      <c r="O223" s="71"/>
      <c r="P223" s="181">
        <f>O223*H223</f>
        <v>0</v>
      </c>
      <c r="Q223" s="181">
        <v>2.0000000000000002E-05</v>
      </c>
      <c r="R223" s="181">
        <f>Q223*H223</f>
        <v>0.00036688000000000004</v>
      </c>
      <c r="S223" s="181">
        <v>0</v>
      </c>
      <c r="T223" s="18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3" t="s">
        <v>314</v>
      </c>
      <c r="AT223" s="183" t="s">
        <v>238</v>
      </c>
      <c r="AU223" s="183" t="s">
        <v>76</v>
      </c>
      <c r="AY223" s="18" t="s">
        <v>234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79</v>
      </c>
      <c r="BK223" s="184">
        <f>ROUND(I223*H223,2)</f>
        <v>0</v>
      </c>
      <c r="BL223" s="18" t="s">
        <v>314</v>
      </c>
      <c r="BM223" s="183" t="s">
        <v>5669</v>
      </c>
    </row>
    <row r="224" s="2" customFormat="1">
      <c r="A224" s="37"/>
      <c r="B224" s="38"/>
      <c r="C224" s="37"/>
      <c r="D224" s="185" t="s">
        <v>244</v>
      </c>
      <c r="E224" s="37"/>
      <c r="F224" s="186" t="s">
        <v>5670</v>
      </c>
      <c r="G224" s="37"/>
      <c r="H224" s="37"/>
      <c r="I224" s="187"/>
      <c r="J224" s="37"/>
      <c r="K224" s="37"/>
      <c r="L224" s="38"/>
      <c r="M224" s="188"/>
      <c r="N224" s="189"/>
      <c r="O224" s="71"/>
      <c r="P224" s="71"/>
      <c r="Q224" s="71"/>
      <c r="R224" s="71"/>
      <c r="S224" s="71"/>
      <c r="T224" s="72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8" t="s">
        <v>244</v>
      </c>
      <c r="AU224" s="18" t="s">
        <v>76</v>
      </c>
    </row>
    <row r="225" s="2" customFormat="1" ht="24.15" customHeight="1">
      <c r="A225" s="37"/>
      <c r="B225" s="171"/>
      <c r="C225" s="172" t="s">
        <v>570</v>
      </c>
      <c r="D225" s="172" t="s">
        <v>238</v>
      </c>
      <c r="E225" s="173" t="s">
        <v>5671</v>
      </c>
      <c r="F225" s="174" t="s">
        <v>5672</v>
      </c>
      <c r="G225" s="175" t="s">
        <v>241</v>
      </c>
      <c r="H225" s="176">
        <v>18.344000000000001</v>
      </c>
      <c r="I225" s="177"/>
      <c r="J225" s="178">
        <f>ROUND(I225*H225,2)</f>
        <v>0</v>
      </c>
      <c r="K225" s="174" t="s">
        <v>242</v>
      </c>
      <c r="L225" s="38"/>
      <c r="M225" s="179" t="s">
        <v>3</v>
      </c>
      <c r="N225" s="180" t="s">
        <v>43</v>
      </c>
      <c r="O225" s="71"/>
      <c r="P225" s="181">
        <f>O225*H225</f>
        <v>0</v>
      </c>
      <c r="Q225" s="181">
        <v>0.00040000000000000002</v>
      </c>
      <c r="R225" s="181">
        <f>Q225*H225</f>
        <v>0.0073376000000000005</v>
      </c>
      <c r="S225" s="181">
        <v>0</v>
      </c>
      <c r="T225" s="18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3" t="s">
        <v>314</v>
      </c>
      <c r="AT225" s="183" t="s">
        <v>238</v>
      </c>
      <c r="AU225" s="183" t="s">
        <v>76</v>
      </c>
      <c r="AY225" s="18" t="s">
        <v>234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8" t="s">
        <v>79</v>
      </c>
      <c r="BK225" s="184">
        <f>ROUND(I225*H225,2)</f>
        <v>0</v>
      </c>
      <c r="BL225" s="18" t="s">
        <v>314</v>
      </c>
      <c r="BM225" s="183" t="s">
        <v>5673</v>
      </c>
    </row>
    <row r="226" s="2" customFormat="1">
      <c r="A226" s="37"/>
      <c r="B226" s="38"/>
      <c r="C226" s="37"/>
      <c r="D226" s="185" t="s">
        <v>244</v>
      </c>
      <c r="E226" s="37"/>
      <c r="F226" s="186" t="s">
        <v>5674</v>
      </c>
      <c r="G226" s="37"/>
      <c r="H226" s="37"/>
      <c r="I226" s="187"/>
      <c r="J226" s="37"/>
      <c r="K226" s="37"/>
      <c r="L226" s="38"/>
      <c r="M226" s="188"/>
      <c r="N226" s="189"/>
      <c r="O226" s="71"/>
      <c r="P226" s="71"/>
      <c r="Q226" s="71"/>
      <c r="R226" s="71"/>
      <c r="S226" s="71"/>
      <c r="T226" s="72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8" t="s">
        <v>244</v>
      </c>
      <c r="AU226" s="18" t="s">
        <v>76</v>
      </c>
    </row>
    <row r="227" s="2" customFormat="1" ht="24.15" customHeight="1">
      <c r="A227" s="37"/>
      <c r="B227" s="171"/>
      <c r="C227" s="172" t="s">
        <v>576</v>
      </c>
      <c r="D227" s="172" t="s">
        <v>238</v>
      </c>
      <c r="E227" s="173" t="s">
        <v>5675</v>
      </c>
      <c r="F227" s="174" t="s">
        <v>5676</v>
      </c>
      <c r="G227" s="175" t="s">
        <v>241</v>
      </c>
      <c r="H227" s="176">
        <v>36.688000000000002</v>
      </c>
      <c r="I227" s="177"/>
      <c r="J227" s="178">
        <f>ROUND(I227*H227,2)</f>
        <v>0</v>
      </c>
      <c r="K227" s="174" t="s">
        <v>242</v>
      </c>
      <c r="L227" s="38"/>
      <c r="M227" s="179" t="s">
        <v>3</v>
      </c>
      <c r="N227" s="180" t="s">
        <v>43</v>
      </c>
      <c r="O227" s="71"/>
      <c r="P227" s="181">
        <f>O227*H227</f>
        <v>0</v>
      </c>
      <c r="Q227" s="181">
        <v>8.0000000000000007E-05</v>
      </c>
      <c r="R227" s="181">
        <f>Q227*H227</f>
        <v>0.0029350400000000003</v>
      </c>
      <c r="S227" s="181">
        <v>0</v>
      </c>
      <c r="T227" s="18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3" t="s">
        <v>314</v>
      </c>
      <c r="AT227" s="183" t="s">
        <v>238</v>
      </c>
      <c r="AU227" s="183" t="s">
        <v>76</v>
      </c>
      <c r="AY227" s="18" t="s">
        <v>234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8" t="s">
        <v>79</v>
      </c>
      <c r="BK227" s="184">
        <f>ROUND(I227*H227,2)</f>
        <v>0</v>
      </c>
      <c r="BL227" s="18" t="s">
        <v>314</v>
      </c>
      <c r="BM227" s="183" t="s">
        <v>5677</v>
      </c>
    </row>
    <row r="228" s="2" customFormat="1">
      <c r="A228" s="37"/>
      <c r="B228" s="38"/>
      <c r="C228" s="37"/>
      <c r="D228" s="185" t="s">
        <v>244</v>
      </c>
      <c r="E228" s="37"/>
      <c r="F228" s="186" t="s">
        <v>5678</v>
      </c>
      <c r="G228" s="37"/>
      <c r="H228" s="37"/>
      <c r="I228" s="187"/>
      <c r="J228" s="37"/>
      <c r="K228" s="37"/>
      <c r="L228" s="38"/>
      <c r="M228" s="188"/>
      <c r="N228" s="189"/>
      <c r="O228" s="71"/>
      <c r="P228" s="71"/>
      <c r="Q228" s="71"/>
      <c r="R228" s="71"/>
      <c r="S228" s="71"/>
      <c r="T228" s="72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8" t="s">
        <v>244</v>
      </c>
      <c r="AU228" s="18" t="s">
        <v>76</v>
      </c>
    </row>
    <row r="229" s="2" customFormat="1" ht="24.15" customHeight="1">
      <c r="A229" s="37"/>
      <c r="B229" s="171"/>
      <c r="C229" s="172" t="s">
        <v>581</v>
      </c>
      <c r="D229" s="172" t="s">
        <v>238</v>
      </c>
      <c r="E229" s="173" t="s">
        <v>5679</v>
      </c>
      <c r="F229" s="174" t="s">
        <v>5680</v>
      </c>
      <c r="G229" s="175" t="s">
        <v>241</v>
      </c>
      <c r="H229" s="176">
        <v>55.031999999999996</v>
      </c>
      <c r="I229" s="177"/>
      <c r="J229" s="178">
        <f>ROUND(I229*H229,2)</f>
        <v>0</v>
      </c>
      <c r="K229" s="174" t="s">
        <v>242</v>
      </c>
      <c r="L229" s="38"/>
      <c r="M229" s="179" t="s">
        <v>3</v>
      </c>
      <c r="N229" s="180" t="s">
        <v>43</v>
      </c>
      <c r="O229" s="71"/>
      <c r="P229" s="181">
        <f>O229*H229</f>
        <v>0</v>
      </c>
      <c r="Q229" s="181">
        <v>0.00012999999999999999</v>
      </c>
      <c r="R229" s="181">
        <f>Q229*H229</f>
        <v>0.0071541599999999988</v>
      </c>
      <c r="S229" s="181">
        <v>0</v>
      </c>
      <c r="T229" s="18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3" t="s">
        <v>314</v>
      </c>
      <c r="AT229" s="183" t="s">
        <v>238</v>
      </c>
      <c r="AU229" s="183" t="s">
        <v>76</v>
      </c>
      <c r="AY229" s="18" t="s">
        <v>234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8" t="s">
        <v>79</v>
      </c>
      <c r="BK229" s="184">
        <f>ROUND(I229*H229,2)</f>
        <v>0</v>
      </c>
      <c r="BL229" s="18" t="s">
        <v>314</v>
      </c>
      <c r="BM229" s="183" t="s">
        <v>5681</v>
      </c>
    </row>
    <row r="230" s="2" customFormat="1">
      <c r="A230" s="37"/>
      <c r="B230" s="38"/>
      <c r="C230" s="37"/>
      <c r="D230" s="185" t="s">
        <v>244</v>
      </c>
      <c r="E230" s="37"/>
      <c r="F230" s="186" t="s">
        <v>5682</v>
      </c>
      <c r="G230" s="37"/>
      <c r="H230" s="37"/>
      <c r="I230" s="187"/>
      <c r="J230" s="37"/>
      <c r="K230" s="37"/>
      <c r="L230" s="38"/>
      <c r="M230" s="188"/>
      <c r="N230" s="189"/>
      <c r="O230" s="71"/>
      <c r="P230" s="71"/>
      <c r="Q230" s="71"/>
      <c r="R230" s="71"/>
      <c r="S230" s="71"/>
      <c r="T230" s="72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8" t="s">
        <v>244</v>
      </c>
      <c r="AU230" s="18" t="s">
        <v>76</v>
      </c>
    </row>
    <row r="231" s="2" customFormat="1">
      <c r="A231" s="37"/>
      <c r="B231" s="38"/>
      <c r="C231" s="37"/>
      <c r="D231" s="190" t="s">
        <v>251</v>
      </c>
      <c r="E231" s="37"/>
      <c r="F231" s="191" t="s">
        <v>5683</v>
      </c>
      <c r="G231" s="37"/>
      <c r="H231" s="37"/>
      <c r="I231" s="187"/>
      <c r="J231" s="37"/>
      <c r="K231" s="37"/>
      <c r="L231" s="38"/>
      <c r="M231" s="188"/>
      <c r="N231" s="189"/>
      <c r="O231" s="71"/>
      <c r="P231" s="71"/>
      <c r="Q231" s="71"/>
      <c r="R231" s="71"/>
      <c r="S231" s="71"/>
      <c r="T231" s="72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251</v>
      </c>
      <c r="AU231" s="18" t="s">
        <v>76</v>
      </c>
    </row>
    <row r="232" s="2" customFormat="1" ht="37.8" customHeight="1">
      <c r="A232" s="37"/>
      <c r="B232" s="171"/>
      <c r="C232" s="172" t="s">
        <v>586</v>
      </c>
      <c r="D232" s="172" t="s">
        <v>238</v>
      </c>
      <c r="E232" s="173" t="s">
        <v>5684</v>
      </c>
      <c r="F232" s="174" t="s">
        <v>5685</v>
      </c>
      <c r="G232" s="175" t="s">
        <v>358</v>
      </c>
      <c r="H232" s="176">
        <v>144</v>
      </c>
      <c r="I232" s="177"/>
      <c r="J232" s="178">
        <f>ROUND(I232*H232,2)</f>
        <v>0</v>
      </c>
      <c r="K232" s="174" t="s">
        <v>242</v>
      </c>
      <c r="L232" s="38"/>
      <c r="M232" s="179" t="s">
        <v>3</v>
      </c>
      <c r="N232" s="180" t="s">
        <v>43</v>
      </c>
      <c r="O232" s="71"/>
      <c r="P232" s="181">
        <f>O232*H232</f>
        <v>0</v>
      </c>
      <c r="Q232" s="181">
        <v>1.0000000000000001E-05</v>
      </c>
      <c r="R232" s="181">
        <f>Q232*H232</f>
        <v>0.0014400000000000001</v>
      </c>
      <c r="S232" s="181">
        <v>0</v>
      </c>
      <c r="T232" s="18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3" t="s">
        <v>314</v>
      </c>
      <c r="AT232" s="183" t="s">
        <v>238</v>
      </c>
      <c r="AU232" s="183" t="s">
        <v>76</v>
      </c>
      <c r="AY232" s="18" t="s">
        <v>234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8" t="s">
        <v>79</v>
      </c>
      <c r="BK232" s="184">
        <f>ROUND(I232*H232,2)</f>
        <v>0</v>
      </c>
      <c r="BL232" s="18" t="s">
        <v>314</v>
      </c>
      <c r="BM232" s="183" t="s">
        <v>5686</v>
      </c>
    </row>
    <row r="233" s="2" customFormat="1">
      <c r="A233" s="37"/>
      <c r="B233" s="38"/>
      <c r="C233" s="37"/>
      <c r="D233" s="185" t="s">
        <v>244</v>
      </c>
      <c r="E233" s="37"/>
      <c r="F233" s="186" t="s">
        <v>5687</v>
      </c>
      <c r="G233" s="37"/>
      <c r="H233" s="37"/>
      <c r="I233" s="187"/>
      <c r="J233" s="37"/>
      <c r="K233" s="37"/>
      <c r="L233" s="38"/>
      <c r="M233" s="188"/>
      <c r="N233" s="189"/>
      <c r="O233" s="71"/>
      <c r="P233" s="71"/>
      <c r="Q233" s="71"/>
      <c r="R233" s="71"/>
      <c r="S233" s="71"/>
      <c r="T233" s="72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8" t="s">
        <v>244</v>
      </c>
      <c r="AU233" s="18" t="s">
        <v>76</v>
      </c>
    </row>
    <row r="234" s="12" customFormat="1" ht="22.8" customHeight="1">
      <c r="A234" s="12"/>
      <c r="B234" s="158"/>
      <c r="C234" s="12"/>
      <c r="D234" s="159" t="s">
        <v>71</v>
      </c>
      <c r="E234" s="169" t="s">
        <v>116</v>
      </c>
      <c r="F234" s="169" t="s">
        <v>5688</v>
      </c>
      <c r="G234" s="12"/>
      <c r="H234" s="12"/>
      <c r="I234" s="161"/>
      <c r="J234" s="170">
        <f>BK234</f>
        <v>0</v>
      </c>
      <c r="K234" s="12"/>
      <c r="L234" s="158"/>
      <c r="M234" s="163"/>
      <c r="N234" s="164"/>
      <c r="O234" s="164"/>
      <c r="P234" s="165">
        <f>SUM(P235:P236)</f>
        <v>0</v>
      </c>
      <c r="Q234" s="164"/>
      <c r="R234" s="165">
        <f>SUM(R235:R236)</f>
        <v>0</v>
      </c>
      <c r="S234" s="164"/>
      <c r="T234" s="166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59" t="s">
        <v>79</v>
      </c>
      <c r="AT234" s="167" t="s">
        <v>71</v>
      </c>
      <c r="AU234" s="167" t="s">
        <v>79</v>
      </c>
      <c r="AY234" s="159" t="s">
        <v>234</v>
      </c>
      <c r="BK234" s="168">
        <f>SUM(BK235:BK236)</f>
        <v>0</v>
      </c>
    </row>
    <row r="235" s="2" customFormat="1" ht="24.15" customHeight="1">
      <c r="A235" s="37"/>
      <c r="B235" s="171"/>
      <c r="C235" s="172" t="s">
        <v>591</v>
      </c>
      <c r="D235" s="172" t="s">
        <v>238</v>
      </c>
      <c r="E235" s="173" t="s">
        <v>5689</v>
      </c>
      <c r="F235" s="174" t="s">
        <v>5690</v>
      </c>
      <c r="G235" s="175" t="s">
        <v>427</v>
      </c>
      <c r="H235" s="176">
        <v>3</v>
      </c>
      <c r="I235" s="177"/>
      <c r="J235" s="178">
        <f>ROUND(I235*H235,2)</f>
        <v>0</v>
      </c>
      <c r="K235" s="174" t="s">
        <v>1067</v>
      </c>
      <c r="L235" s="38"/>
      <c r="M235" s="179" t="s">
        <v>3</v>
      </c>
      <c r="N235" s="180" t="s">
        <v>43</v>
      </c>
      <c r="O235" s="71"/>
      <c r="P235" s="181">
        <f>O235*H235</f>
        <v>0</v>
      </c>
      <c r="Q235" s="181">
        <v>0</v>
      </c>
      <c r="R235" s="181">
        <f>Q235*H235</f>
        <v>0</v>
      </c>
      <c r="S235" s="181">
        <v>0</v>
      </c>
      <c r="T235" s="18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3" t="s">
        <v>104</v>
      </c>
      <c r="AT235" s="183" t="s">
        <v>238</v>
      </c>
      <c r="AU235" s="183" t="s">
        <v>76</v>
      </c>
      <c r="AY235" s="18" t="s">
        <v>234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8" t="s">
        <v>79</v>
      </c>
      <c r="BK235" s="184">
        <f>ROUND(I235*H235,2)</f>
        <v>0</v>
      </c>
      <c r="BL235" s="18" t="s">
        <v>104</v>
      </c>
      <c r="BM235" s="183" t="s">
        <v>5691</v>
      </c>
    </row>
    <row r="236" s="2" customFormat="1" ht="24.15" customHeight="1">
      <c r="A236" s="37"/>
      <c r="B236" s="171"/>
      <c r="C236" s="172" t="s">
        <v>596</v>
      </c>
      <c r="D236" s="172" t="s">
        <v>238</v>
      </c>
      <c r="E236" s="173" t="s">
        <v>5692</v>
      </c>
      <c r="F236" s="174" t="s">
        <v>5693</v>
      </c>
      <c r="G236" s="175" t="s">
        <v>427</v>
      </c>
      <c r="H236" s="176">
        <v>3</v>
      </c>
      <c r="I236" s="177"/>
      <c r="J236" s="178">
        <f>ROUND(I236*H236,2)</f>
        <v>0</v>
      </c>
      <c r="K236" s="174" t="s">
        <v>1067</v>
      </c>
      <c r="L236" s="38"/>
      <c r="M236" s="179" t="s">
        <v>3</v>
      </c>
      <c r="N236" s="180" t="s">
        <v>43</v>
      </c>
      <c r="O236" s="71"/>
      <c r="P236" s="181">
        <f>O236*H236</f>
        <v>0</v>
      </c>
      <c r="Q236" s="181">
        <v>0</v>
      </c>
      <c r="R236" s="181">
        <f>Q236*H236</f>
        <v>0</v>
      </c>
      <c r="S236" s="181">
        <v>0</v>
      </c>
      <c r="T236" s="18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3" t="s">
        <v>104</v>
      </c>
      <c r="AT236" s="183" t="s">
        <v>238</v>
      </c>
      <c r="AU236" s="183" t="s">
        <v>76</v>
      </c>
      <c r="AY236" s="18" t="s">
        <v>234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8" t="s">
        <v>79</v>
      </c>
      <c r="BK236" s="184">
        <f>ROUND(I236*H236,2)</f>
        <v>0</v>
      </c>
      <c r="BL236" s="18" t="s">
        <v>104</v>
      </c>
      <c r="BM236" s="183" t="s">
        <v>5694</v>
      </c>
    </row>
    <row r="237" s="12" customFormat="1" ht="22.8" customHeight="1">
      <c r="A237" s="12"/>
      <c r="B237" s="158"/>
      <c r="C237" s="12"/>
      <c r="D237" s="159" t="s">
        <v>71</v>
      </c>
      <c r="E237" s="169" t="s">
        <v>4867</v>
      </c>
      <c r="F237" s="169" t="s">
        <v>4868</v>
      </c>
      <c r="G237" s="12"/>
      <c r="H237" s="12"/>
      <c r="I237" s="161"/>
      <c r="J237" s="170">
        <f>BK237</f>
        <v>0</v>
      </c>
      <c r="K237" s="12"/>
      <c r="L237" s="158"/>
      <c r="M237" s="163"/>
      <c r="N237" s="164"/>
      <c r="O237" s="164"/>
      <c r="P237" s="165">
        <f>SUM(P238:P243)</f>
        <v>0</v>
      </c>
      <c r="Q237" s="164"/>
      <c r="R237" s="165">
        <f>SUM(R238:R243)</f>
        <v>0</v>
      </c>
      <c r="S237" s="164"/>
      <c r="T237" s="166">
        <f>SUM(T238:T243)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59" t="s">
        <v>79</v>
      </c>
      <c r="AT237" s="167" t="s">
        <v>71</v>
      </c>
      <c r="AU237" s="167" t="s">
        <v>79</v>
      </c>
      <c r="AY237" s="159" t="s">
        <v>234</v>
      </c>
      <c r="BK237" s="168">
        <f>SUM(BK238:BK243)</f>
        <v>0</v>
      </c>
    </row>
    <row r="238" s="2" customFormat="1" ht="33" customHeight="1">
      <c r="A238" s="37"/>
      <c r="B238" s="171"/>
      <c r="C238" s="172" t="s">
        <v>601</v>
      </c>
      <c r="D238" s="172" t="s">
        <v>238</v>
      </c>
      <c r="E238" s="173" t="s">
        <v>4869</v>
      </c>
      <c r="F238" s="174" t="s">
        <v>4870</v>
      </c>
      <c r="G238" s="175" t="s">
        <v>298</v>
      </c>
      <c r="H238" s="176">
        <v>119.925</v>
      </c>
      <c r="I238" s="177"/>
      <c r="J238" s="178">
        <f>ROUND(I238*H238,2)</f>
        <v>0</v>
      </c>
      <c r="K238" s="174" t="s">
        <v>242</v>
      </c>
      <c r="L238" s="38"/>
      <c r="M238" s="179" t="s">
        <v>3</v>
      </c>
      <c r="N238" s="180" t="s">
        <v>43</v>
      </c>
      <c r="O238" s="71"/>
      <c r="P238" s="181">
        <f>O238*H238</f>
        <v>0</v>
      </c>
      <c r="Q238" s="181">
        <v>0</v>
      </c>
      <c r="R238" s="181">
        <f>Q238*H238</f>
        <v>0</v>
      </c>
      <c r="S238" s="181">
        <v>0</v>
      </c>
      <c r="T238" s="18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3" t="s">
        <v>104</v>
      </c>
      <c r="AT238" s="183" t="s">
        <v>238</v>
      </c>
      <c r="AU238" s="183" t="s">
        <v>76</v>
      </c>
      <c r="AY238" s="18" t="s">
        <v>234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8" t="s">
        <v>79</v>
      </c>
      <c r="BK238" s="184">
        <f>ROUND(I238*H238,2)</f>
        <v>0</v>
      </c>
      <c r="BL238" s="18" t="s">
        <v>104</v>
      </c>
      <c r="BM238" s="183" t="s">
        <v>5695</v>
      </c>
    </row>
    <row r="239" s="2" customFormat="1">
      <c r="A239" s="37"/>
      <c r="B239" s="38"/>
      <c r="C239" s="37"/>
      <c r="D239" s="185" t="s">
        <v>244</v>
      </c>
      <c r="E239" s="37"/>
      <c r="F239" s="186" t="s">
        <v>4872</v>
      </c>
      <c r="G239" s="37"/>
      <c r="H239" s="37"/>
      <c r="I239" s="187"/>
      <c r="J239" s="37"/>
      <c r="K239" s="37"/>
      <c r="L239" s="38"/>
      <c r="M239" s="188"/>
      <c r="N239" s="189"/>
      <c r="O239" s="71"/>
      <c r="P239" s="71"/>
      <c r="Q239" s="71"/>
      <c r="R239" s="71"/>
      <c r="S239" s="71"/>
      <c r="T239" s="72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8" t="s">
        <v>244</v>
      </c>
      <c r="AU239" s="18" t="s">
        <v>76</v>
      </c>
    </row>
    <row r="240" s="2" customFormat="1" ht="44.25" customHeight="1">
      <c r="A240" s="37"/>
      <c r="B240" s="171"/>
      <c r="C240" s="172" t="s">
        <v>606</v>
      </c>
      <c r="D240" s="172" t="s">
        <v>238</v>
      </c>
      <c r="E240" s="173" t="s">
        <v>4873</v>
      </c>
      <c r="F240" s="174" t="s">
        <v>4874</v>
      </c>
      <c r="G240" s="175" t="s">
        <v>298</v>
      </c>
      <c r="H240" s="176">
        <v>119.925</v>
      </c>
      <c r="I240" s="177"/>
      <c r="J240" s="178">
        <f>ROUND(I240*H240,2)</f>
        <v>0</v>
      </c>
      <c r="K240" s="174" t="s">
        <v>242</v>
      </c>
      <c r="L240" s="38"/>
      <c r="M240" s="179" t="s">
        <v>3</v>
      </c>
      <c r="N240" s="180" t="s">
        <v>43</v>
      </c>
      <c r="O240" s="71"/>
      <c r="P240" s="181">
        <f>O240*H240</f>
        <v>0</v>
      </c>
      <c r="Q240" s="181">
        <v>0</v>
      </c>
      <c r="R240" s="181">
        <f>Q240*H240</f>
        <v>0</v>
      </c>
      <c r="S240" s="181">
        <v>0</v>
      </c>
      <c r="T240" s="18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3" t="s">
        <v>104</v>
      </c>
      <c r="AT240" s="183" t="s">
        <v>238</v>
      </c>
      <c r="AU240" s="183" t="s">
        <v>76</v>
      </c>
      <c r="AY240" s="18" t="s">
        <v>234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8" t="s">
        <v>79</v>
      </c>
      <c r="BK240" s="184">
        <f>ROUND(I240*H240,2)</f>
        <v>0</v>
      </c>
      <c r="BL240" s="18" t="s">
        <v>104</v>
      </c>
      <c r="BM240" s="183" t="s">
        <v>5696</v>
      </c>
    </row>
    <row r="241" s="2" customFormat="1">
      <c r="A241" s="37"/>
      <c r="B241" s="38"/>
      <c r="C241" s="37"/>
      <c r="D241" s="185" t="s">
        <v>244</v>
      </c>
      <c r="E241" s="37"/>
      <c r="F241" s="186" t="s">
        <v>4876</v>
      </c>
      <c r="G241" s="37"/>
      <c r="H241" s="37"/>
      <c r="I241" s="187"/>
      <c r="J241" s="37"/>
      <c r="K241" s="37"/>
      <c r="L241" s="38"/>
      <c r="M241" s="188"/>
      <c r="N241" s="189"/>
      <c r="O241" s="71"/>
      <c r="P241" s="71"/>
      <c r="Q241" s="71"/>
      <c r="R241" s="71"/>
      <c r="S241" s="71"/>
      <c r="T241" s="72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8" t="s">
        <v>244</v>
      </c>
      <c r="AU241" s="18" t="s">
        <v>76</v>
      </c>
    </row>
    <row r="242" s="2" customFormat="1" ht="55.5" customHeight="1">
      <c r="A242" s="37"/>
      <c r="B242" s="171"/>
      <c r="C242" s="172" t="s">
        <v>611</v>
      </c>
      <c r="D242" s="172" t="s">
        <v>238</v>
      </c>
      <c r="E242" s="173" t="s">
        <v>5697</v>
      </c>
      <c r="F242" s="174" t="s">
        <v>5698</v>
      </c>
      <c r="G242" s="175" t="s">
        <v>298</v>
      </c>
      <c r="H242" s="176">
        <v>119.925</v>
      </c>
      <c r="I242" s="177"/>
      <c r="J242" s="178">
        <f>ROUND(I242*H242,2)</f>
        <v>0</v>
      </c>
      <c r="K242" s="174" t="s">
        <v>242</v>
      </c>
      <c r="L242" s="38"/>
      <c r="M242" s="179" t="s">
        <v>3</v>
      </c>
      <c r="N242" s="180" t="s">
        <v>43</v>
      </c>
      <c r="O242" s="71"/>
      <c r="P242" s="181">
        <f>O242*H242</f>
        <v>0</v>
      </c>
      <c r="Q242" s="181">
        <v>0</v>
      </c>
      <c r="R242" s="181">
        <f>Q242*H242</f>
        <v>0</v>
      </c>
      <c r="S242" s="181">
        <v>0</v>
      </c>
      <c r="T242" s="18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3" t="s">
        <v>104</v>
      </c>
      <c r="AT242" s="183" t="s">
        <v>238</v>
      </c>
      <c r="AU242" s="183" t="s">
        <v>76</v>
      </c>
      <c r="AY242" s="18" t="s">
        <v>234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8" t="s">
        <v>79</v>
      </c>
      <c r="BK242" s="184">
        <f>ROUND(I242*H242,2)</f>
        <v>0</v>
      </c>
      <c r="BL242" s="18" t="s">
        <v>104</v>
      </c>
      <c r="BM242" s="183" t="s">
        <v>5699</v>
      </c>
    </row>
    <row r="243" s="2" customFormat="1">
      <c r="A243" s="37"/>
      <c r="B243" s="38"/>
      <c r="C243" s="37"/>
      <c r="D243" s="185" t="s">
        <v>244</v>
      </c>
      <c r="E243" s="37"/>
      <c r="F243" s="186" t="s">
        <v>5700</v>
      </c>
      <c r="G243" s="37"/>
      <c r="H243" s="37"/>
      <c r="I243" s="187"/>
      <c r="J243" s="37"/>
      <c r="K243" s="37"/>
      <c r="L243" s="38"/>
      <c r="M243" s="188"/>
      <c r="N243" s="189"/>
      <c r="O243" s="71"/>
      <c r="P243" s="71"/>
      <c r="Q243" s="71"/>
      <c r="R243" s="71"/>
      <c r="S243" s="71"/>
      <c r="T243" s="72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8" t="s">
        <v>244</v>
      </c>
      <c r="AU243" s="18" t="s">
        <v>76</v>
      </c>
    </row>
    <row r="244" s="12" customFormat="1" ht="22.8" customHeight="1">
      <c r="A244" s="12"/>
      <c r="B244" s="158"/>
      <c r="C244" s="12"/>
      <c r="D244" s="159" t="s">
        <v>71</v>
      </c>
      <c r="E244" s="169" t="s">
        <v>1246</v>
      </c>
      <c r="F244" s="169" t="s">
        <v>1247</v>
      </c>
      <c r="G244" s="12"/>
      <c r="H244" s="12"/>
      <c r="I244" s="161"/>
      <c r="J244" s="170">
        <f>BK244</f>
        <v>0</v>
      </c>
      <c r="K244" s="12"/>
      <c r="L244" s="158"/>
      <c r="M244" s="163"/>
      <c r="N244" s="164"/>
      <c r="O244" s="164"/>
      <c r="P244" s="165">
        <f>SUM(P245:P246)</f>
        <v>0</v>
      </c>
      <c r="Q244" s="164"/>
      <c r="R244" s="165">
        <f>SUM(R245:R246)</f>
        <v>0</v>
      </c>
      <c r="S244" s="164"/>
      <c r="T244" s="166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9" t="s">
        <v>79</v>
      </c>
      <c r="AT244" s="167" t="s">
        <v>71</v>
      </c>
      <c r="AU244" s="167" t="s">
        <v>79</v>
      </c>
      <c r="AY244" s="159" t="s">
        <v>234</v>
      </c>
      <c r="BK244" s="168">
        <f>SUM(BK245:BK246)</f>
        <v>0</v>
      </c>
    </row>
    <row r="245" s="2" customFormat="1" ht="37.8" customHeight="1">
      <c r="A245" s="37"/>
      <c r="B245" s="171"/>
      <c r="C245" s="172" t="s">
        <v>616</v>
      </c>
      <c r="D245" s="172" t="s">
        <v>238</v>
      </c>
      <c r="E245" s="173" t="s">
        <v>5701</v>
      </c>
      <c r="F245" s="174" t="s">
        <v>5702</v>
      </c>
      <c r="G245" s="175" t="s">
        <v>298</v>
      </c>
      <c r="H245" s="176">
        <v>369.80500000000001</v>
      </c>
      <c r="I245" s="177"/>
      <c r="J245" s="178">
        <f>ROUND(I245*H245,2)</f>
        <v>0</v>
      </c>
      <c r="K245" s="174" t="s">
        <v>242</v>
      </c>
      <c r="L245" s="38"/>
      <c r="M245" s="179" t="s">
        <v>3</v>
      </c>
      <c r="N245" s="180" t="s">
        <v>43</v>
      </c>
      <c r="O245" s="71"/>
      <c r="P245" s="181">
        <f>O245*H245</f>
        <v>0</v>
      </c>
      <c r="Q245" s="181">
        <v>0</v>
      </c>
      <c r="R245" s="181">
        <f>Q245*H245</f>
        <v>0</v>
      </c>
      <c r="S245" s="181">
        <v>0</v>
      </c>
      <c r="T245" s="18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3" t="s">
        <v>104</v>
      </c>
      <c r="AT245" s="183" t="s">
        <v>238</v>
      </c>
      <c r="AU245" s="183" t="s">
        <v>76</v>
      </c>
      <c r="AY245" s="18" t="s">
        <v>234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8" t="s">
        <v>79</v>
      </c>
      <c r="BK245" s="184">
        <f>ROUND(I245*H245,2)</f>
        <v>0</v>
      </c>
      <c r="BL245" s="18" t="s">
        <v>104</v>
      </c>
      <c r="BM245" s="183" t="s">
        <v>5703</v>
      </c>
    </row>
    <row r="246" s="2" customFormat="1">
      <c r="A246" s="37"/>
      <c r="B246" s="38"/>
      <c r="C246" s="37"/>
      <c r="D246" s="185" t="s">
        <v>244</v>
      </c>
      <c r="E246" s="37"/>
      <c r="F246" s="186" t="s">
        <v>5704</v>
      </c>
      <c r="G246" s="37"/>
      <c r="H246" s="37"/>
      <c r="I246" s="187"/>
      <c r="J246" s="37"/>
      <c r="K246" s="37"/>
      <c r="L246" s="38"/>
      <c r="M246" s="212"/>
      <c r="N246" s="213"/>
      <c r="O246" s="214"/>
      <c r="P246" s="214"/>
      <c r="Q246" s="214"/>
      <c r="R246" s="214"/>
      <c r="S246" s="214"/>
      <c r="T246" s="215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8" t="s">
        <v>244</v>
      </c>
      <c r="AU246" s="18" t="s">
        <v>76</v>
      </c>
    </row>
    <row r="247" s="2" customFormat="1" ht="6.96" customHeight="1">
      <c r="A247" s="37"/>
      <c r="B247" s="54"/>
      <c r="C247" s="55"/>
      <c r="D247" s="55"/>
      <c r="E247" s="55"/>
      <c r="F247" s="55"/>
      <c r="G247" s="55"/>
      <c r="H247" s="55"/>
      <c r="I247" s="55"/>
      <c r="J247" s="55"/>
      <c r="K247" s="55"/>
      <c r="L247" s="38"/>
      <c r="M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</row>
  </sheetData>
  <autoFilter ref="C92:K246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4_02/113106187"/>
    <hyperlink ref="F99" r:id="rId2" display="https://podminky.urs.cz/item/CS_URS_2024_02/113107322"/>
    <hyperlink ref="F102" r:id="rId3" display="https://podminky.urs.cz/item/CS_URS_2024_02/121151103"/>
    <hyperlink ref="F104" r:id="rId4" display="https://podminky.urs.cz/item/CS_URS_2024_02/162251102"/>
    <hyperlink ref="F107" r:id="rId5" display="https://podminky.urs.cz/item/CS_URS_2024_02/167151111"/>
    <hyperlink ref="F109" r:id="rId6" display="https://podminky.urs.cz/item/CS_URS_2024_02/181351003"/>
    <hyperlink ref="F112" r:id="rId7" display="https://podminky.urs.cz/item/CS_URS_2024_02/131251103"/>
    <hyperlink ref="F115" r:id="rId8" display="https://podminky.urs.cz/item/CS_URS_2024_02/162751117"/>
    <hyperlink ref="F117" r:id="rId9" display="https://podminky.urs.cz/item/CS_URS_2024_02/162751119"/>
    <hyperlink ref="F119" r:id="rId10" display="https://podminky.urs.cz/item/CS_URS_2024_02/997013873"/>
    <hyperlink ref="F122" r:id="rId11" display="https://podminky.urs.cz/item/CS_URS_2024_02/183101114"/>
    <hyperlink ref="F124" r:id="rId12" display="https://podminky.urs.cz/item/CS_URS_2024_02/184102311"/>
    <hyperlink ref="F127" r:id="rId13" display="https://podminky.urs.cz/item/CS_URS_2024_02/184215111"/>
    <hyperlink ref="F130" r:id="rId14" display="https://podminky.urs.cz/item/CS_URS_2024_02/183101115"/>
    <hyperlink ref="F132" r:id="rId15" display="https://podminky.urs.cz/item/CS_URS_2024_02/184201112"/>
    <hyperlink ref="F135" r:id="rId16" display="https://podminky.urs.cz/item/CS_URS_2024_02/184215133"/>
    <hyperlink ref="F139" r:id="rId17" display="https://podminky.urs.cz/item/CS_URS_2024_02/181111131"/>
    <hyperlink ref="F141" r:id="rId18" display="https://podminky.urs.cz/item/CS_URS_2024_02/181411131"/>
    <hyperlink ref="F144" r:id="rId19" display="https://podminky.urs.cz/item/CS_URS_2024_02/183552413"/>
    <hyperlink ref="F147" r:id="rId20" display="https://podminky.urs.cz/item/CS_URS_2024_02/185804311"/>
    <hyperlink ref="F150" r:id="rId21" display="https://podminky.urs.cz/item/CS_URS_2024_02/181252305.1"/>
    <hyperlink ref="F152" r:id="rId22" display="https://podminky.urs.cz/item/CS_URS_2024_02/564750101"/>
    <hyperlink ref="F154" r:id="rId23" display="https://podminky.urs.cz/item/CS_URS_2024_02/631311135"/>
    <hyperlink ref="F156" r:id="rId24" display="https://podminky.urs.cz/item/CS_URS_2024_02/631319013"/>
    <hyperlink ref="F158" r:id="rId25" display="https://podminky.urs.cz/item/CS_URS_2024_02/631319175"/>
    <hyperlink ref="F160" r:id="rId26" display="https://podminky.urs.cz/item/CS_URS_2024_02/631351101"/>
    <hyperlink ref="F162" r:id="rId27" display="https://podminky.urs.cz/item/CS_URS_2024_02/631351102"/>
    <hyperlink ref="F164" r:id="rId28" display="https://podminky.urs.cz/item/CS_URS_2024_02/631362021.2"/>
    <hyperlink ref="F166" r:id="rId29" display="https://podminky.urs.cz/item/CS_URS_2024_02/633831111"/>
    <hyperlink ref="F168" r:id="rId30" display="https://podminky.urs.cz/item/CS_URS_2024_02/783901451"/>
    <hyperlink ref="F170" r:id="rId31" display="https://podminky.urs.cz/item/CS_URS_2024_02/783943171"/>
    <hyperlink ref="F172" r:id="rId32" display="https://podminky.urs.cz/item/CS_URS_2024_02/935932111"/>
    <hyperlink ref="F178" r:id="rId33" display="https://podminky.urs.cz/item/CS_URS_2024_02/181252305.1"/>
    <hyperlink ref="F180" r:id="rId34" display="https://podminky.urs.cz/item/CS_URS_2024_02/564750101"/>
    <hyperlink ref="F182" r:id="rId35" display="https://podminky.urs.cz/item/CS_URS_2024_02/564772111"/>
    <hyperlink ref="F184" r:id="rId36" display="https://podminky.urs.cz/item/CS_URS_2024_02/596211212"/>
    <hyperlink ref="F187" r:id="rId37" display="https://podminky.urs.cz/item/CS_URS_2024_02/916231213"/>
    <hyperlink ref="F190" r:id="rId38" display="https://podminky.urs.cz/item/CS_URS_2024_02/916991121"/>
    <hyperlink ref="F193" r:id="rId39" display="https://podminky.urs.cz/item/CS_URS_2024_02/181252305"/>
    <hyperlink ref="F195" r:id="rId40" display="https://podminky.urs.cz/item/CS_URS_2024_02/564750101"/>
    <hyperlink ref="F197" r:id="rId41" display="https://podminky.urs.cz/item/CS_URS_2024_02/596211110"/>
    <hyperlink ref="F200" r:id="rId42" display="https://podminky.urs.cz/item/CS_URS_2024_02/434313113"/>
    <hyperlink ref="F203" r:id="rId43" display="https://podminky.urs.cz/item/CS_URS_2024_02/635111242"/>
    <hyperlink ref="F205" r:id="rId44" display="https://podminky.urs.cz/item/CS_URS_2024_02/434351141"/>
    <hyperlink ref="F207" r:id="rId45" display="https://podminky.urs.cz/item/CS_URS_2024_02/434351142"/>
    <hyperlink ref="F209" r:id="rId46" display="https://podminky.urs.cz/item/CS_URS_2024_02/411359111"/>
    <hyperlink ref="F211" r:id="rId47" display="https://podminky.urs.cz/item/CS_URS_2024_02/430321616"/>
    <hyperlink ref="F213" r:id="rId48" display="https://podminky.urs.cz/item/CS_URS_2024_02/430361821"/>
    <hyperlink ref="F215" r:id="rId49" display="https://podminky.urs.cz/item/CS_URS_2024_02/783826605"/>
    <hyperlink ref="F222" r:id="rId50" display="https://podminky.urs.cz/item/CS_URS_2024_02/762081150"/>
    <hyperlink ref="F224" r:id="rId51" display="https://podminky.urs.cz/item/CS_URS_2024_02/783101203"/>
    <hyperlink ref="F226" r:id="rId52" display="https://podminky.urs.cz/item/CS_URS_2024_02/783123121"/>
    <hyperlink ref="F228" r:id="rId53" display="https://podminky.urs.cz/item/CS_URS_2024_02/783168101"/>
    <hyperlink ref="F230" r:id="rId54" display="https://podminky.urs.cz/item/CS_URS_2024_02/783128201"/>
    <hyperlink ref="F233" r:id="rId55" display="https://podminky.urs.cz/item/CS_URS_2024_02/953961111"/>
    <hyperlink ref="F239" r:id="rId56" display="https://podminky.urs.cz/item/CS_URS_2024_02/997013501"/>
    <hyperlink ref="F241" r:id="rId57" display="https://podminky.urs.cz/item/CS_URS_2024_02/997013509"/>
    <hyperlink ref="F243" r:id="rId58" display="https://podminky.urs.cz/item/CS_URS_2024_02/997013869"/>
    <hyperlink ref="F246" r:id="rId59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5705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27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BS projekt s.r.o.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Tomáš Hrdlička, Jan Hajný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ROUND(J86,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ROUND((SUM(BE86:BE128)),  2)</f>
        <v>0</v>
      </c>
      <c r="G33" s="37"/>
      <c r="H33" s="37"/>
      <c r="I33" s="130">
        <v>0.20999999999999999</v>
      </c>
      <c r="J33" s="129">
        <f>ROUND(((SUM(BE86:BE128))*I33),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ROUND((SUM(BF86:BF128)),  2)</f>
        <v>0</v>
      </c>
      <c r="G34" s="37"/>
      <c r="H34" s="37"/>
      <c r="I34" s="130">
        <v>0.12</v>
      </c>
      <c r="J34" s="129">
        <f>ROUND(((SUM(BF86:BF128))*I34),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ROUND((SUM(BG86:BG128)),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ROUND((SUM(BH86:BH128)),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ROUND((SUM(BI86:BI128)),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9 - VRN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 xml:space="preserve"> 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 xml:space="preserve">BS projekt s.r.o. 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5.6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Ing. Tomáš Hrdlička, Jan Hajný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J86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4566</v>
      </c>
      <c r="E60" s="142"/>
      <c r="F60" s="142"/>
      <c r="G60" s="142"/>
      <c r="H60" s="142"/>
      <c r="I60" s="142"/>
      <c r="J60" s="143">
        <f>J87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5706</v>
      </c>
      <c r="E61" s="146"/>
      <c r="F61" s="146"/>
      <c r="G61" s="146"/>
      <c r="H61" s="146"/>
      <c r="I61" s="146"/>
      <c r="J61" s="147">
        <f>J88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44"/>
      <c r="C62" s="10"/>
      <c r="D62" s="145" t="s">
        <v>5707</v>
      </c>
      <c r="E62" s="146"/>
      <c r="F62" s="146"/>
      <c r="G62" s="146"/>
      <c r="H62" s="146"/>
      <c r="I62" s="146"/>
      <c r="J62" s="147">
        <f>J98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40"/>
      <c r="C63" s="9"/>
      <c r="D63" s="141" t="s">
        <v>5708</v>
      </c>
      <c r="E63" s="142"/>
      <c r="F63" s="142"/>
      <c r="G63" s="142"/>
      <c r="H63" s="142"/>
      <c r="I63" s="142"/>
      <c r="J63" s="143">
        <f>J101</f>
        <v>0</v>
      </c>
      <c r="K63" s="9"/>
      <c r="L63" s="14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44"/>
      <c r="C64" s="10"/>
      <c r="D64" s="145" t="s">
        <v>5709</v>
      </c>
      <c r="E64" s="146"/>
      <c r="F64" s="146"/>
      <c r="G64" s="146"/>
      <c r="H64" s="146"/>
      <c r="I64" s="146"/>
      <c r="J64" s="147">
        <f>J111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44"/>
      <c r="C65" s="10"/>
      <c r="D65" s="145" t="s">
        <v>5710</v>
      </c>
      <c r="E65" s="146"/>
      <c r="F65" s="146"/>
      <c r="G65" s="146"/>
      <c r="H65" s="146"/>
      <c r="I65" s="146"/>
      <c r="J65" s="147">
        <f>J118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5711</v>
      </c>
      <c r="E66" s="146"/>
      <c r="F66" s="146"/>
      <c r="G66" s="146"/>
      <c r="H66" s="146"/>
      <c r="I66" s="146"/>
      <c r="J66" s="147">
        <f>J121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219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smlouva č. 2 - SO02, 3,4,5,6,7,8,9,11,13,14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135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61" t="str">
        <f>E9</f>
        <v>9 - VRN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21</v>
      </c>
      <c r="D80" s="37"/>
      <c r="E80" s="37"/>
      <c r="F80" s="26" t="str">
        <f>F12</f>
        <v xml:space="preserve"> </v>
      </c>
      <c r="G80" s="37"/>
      <c r="H80" s="37"/>
      <c r="I80" s="31" t="s">
        <v>23</v>
      </c>
      <c r="J80" s="63" t="str">
        <f>IF(J12="","",J12)</f>
        <v>10. 1. 2024</v>
      </c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25</v>
      </c>
      <c r="D82" s="37"/>
      <c r="E82" s="37"/>
      <c r="F82" s="26" t="str">
        <f>E15</f>
        <v xml:space="preserve"> </v>
      </c>
      <c r="G82" s="37"/>
      <c r="H82" s="37"/>
      <c r="I82" s="31" t="s">
        <v>31</v>
      </c>
      <c r="J82" s="35" t="str">
        <f>E21</f>
        <v xml:space="preserve">BS projekt s.r.o. 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25.65" customHeight="1">
      <c r="A83" s="37"/>
      <c r="B83" s="38"/>
      <c r="C83" s="31" t="s">
        <v>29</v>
      </c>
      <c r="D83" s="37"/>
      <c r="E83" s="37"/>
      <c r="F83" s="26" t="str">
        <f>IF(E18="","",E18)</f>
        <v>Vyplň údaj</v>
      </c>
      <c r="G83" s="37"/>
      <c r="H83" s="37"/>
      <c r="I83" s="31" t="s">
        <v>34</v>
      </c>
      <c r="J83" s="35" t="str">
        <f>E24</f>
        <v>Ing. Tomáš Hrdlička, Jan Hajný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0.32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1" customFormat="1" ht="29.28" customHeight="1">
      <c r="A85" s="148"/>
      <c r="B85" s="149"/>
      <c r="C85" s="150" t="s">
        <v>220</v>
      </c>
      <c r="D85" s="151" t="s">
        <v>57</v>
      </c>
      <c r="E85" s="151" t="s">
        <v>53</v>
      </c>
      <c r="F85" s="151" t="s">
        <v>54</v>
      </c>
      <c r="G85" s="151" t="s">
        <v>221</v>
      </c>
      <c r="H85" s="151" t="s">
        <v>222</v>
      </c>
      <c r="I85" s="151" t="s">
        <v>223</v>
      </c>
      <c r="J85" s="151" t="s">
        <v>139</v>
      </c>
      <c r="K85" s="152" t="s">
        <v>224</v>
      </c>
      <c r="L85" s="153"/>
      <c r="M85" s="79" t="s">
        <v>3</v>
      </c>
      <c r="N85" s="80" t="s">
        <v>42</v>
      </c>
      <c r="O85" s="80" t="s">
        <v>225</v>
      </c>
      <c r="P85" s="80" t="s">
        <v>226</v>
      </c>
      <c r="Q85" s="80" t="s">
        <v>227</v>
      </c>
      <c r="R85" s="80" t="s">
        <v>228</v>
      </c>
      <c r="S85" s="80" t="s">
        <v>229</v>
      </c>
      <c r="T85" s="81" t="s">
        <v>230</v>
      </c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="2" customFormat="1" ht="22.8" customHeight="1">
      <c r="A86" s="37"/>
      <c r="B86" s="38"/>
      <c r="C86" s="86" t="s">
        <v>231</v>
      </c>
      <c r="D86" s="37"/>
      <c r="E86" s="37"/>
      <c r="F86" s="37"/>
      <c r="G86" s="37"/>
      <c r="H86" s="37"/>
      <c r="I86" s="37"/>
      <c r="J86" s="154">
        <f>BK86</f>
        <v>0</v>
      </c>
      <c r="K86" s="37"/>
      <c r="L86" s="38"/>
      <c r="M86" s="82"/>
      <c r="N86" s="67"/>
      <c r="O86" s="83"/>
      <c r="P86" s="155">
        <f>P87+P101</f>
        <v>0</v>
      </c>
      <c r="Q86" s="83"/>
      <c r="R86" s="155">
        <f>R87+R101</f>
        <v>0</v>
      </c>
      <c r="S86" s="83"/>
      <c r="T86" s="156">
        <f>T87+T101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8" t="s">
        <v>71</v>
      </c>
      <c r="AU86" s="18" t="s">
        <v>140</v>
      </c>
      <c r="BK86" s="157">
        <f>BK87+BK101</f>
        <v>0</v>
      </c>
    </row>
    <row r="87" s="12" customFormat="1" ht="25.92" customHeight="1">
      <c r="A87" s="12"/>
      <c r="B87" s="158"/>
      <c r="C87" s="12"/>
      <c r="D87" s="159" t="s">
        <v>71</v>
      </c>
      <c r="E87" s="160" t="s">
        <v>132</v>
      </c>
      <c r="F87" s="160" t="s">
        <v>4917</v>
      </c>
      <c r="G87" s="12"/>
      <c r="H87" s="12"/>
      <c r="I87" s="161"/>
      <c r="J87" s="162">
        <f>BK87</f>
        <v>0</v>
      </c>
      <c r="K87" s="12"/>
      <c r="L87" s="158"/>
      <c r="M87" s="163"/>
      <c r="N87" s="164"/>
      <c r="O87" s="164"/>
      <c r="P87" s="165">
        <f>P88+P98</f>
        <v>0</v>
      </c>
      <c r="Q87" s="164"/>
      <c r="R87" s="165">
        <f>R88+R98</f>
        <v>0</v>
      </c>
      <c r="S87" s="164"/>
      <c r="T87" s="166">
        <f>T88+T98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9" t="s">
        <v>262</v>
      </c>
      <c r="AT87" s="167" t="s">
        <v>71</v>
      </c>
      <c r="AU87" s="167" t="s">
        <v>72</v>
      </c>
      <c r="AY87" s="159" t="s">
        <v>234</v>
      </c>
      <c r="BK87" s="168">
        <f>BK88+BK98</f>
        <v>0</v>
      </c>
    </row>
    <row r="88" s="12" customFormat="1" ht="22.8" customHeight="1">
      <c r="A88" s="12"/>
      <c r="B88" s="158"/>
      <c r="C88" s="12"/>
      <c r="D88" s="159" t="s">
        <v>71</v>
      </c>
      <c r="E88" s="169" t="s">
        <v>5712</v>
      </c>
      <c r="F88" s="169" t="s">
        <v>5448</v>
      </c>
      <c r="G88" s="12"/>
      <c r="H88" s="12"/>
      <c r="I88" s="161"/>
      <c r="J88" s="170">
        <f>BK88</f>
        <v>0</v>
      </c>
      <c r="K88" s="12"/>
      <c r="L88" s="158"/>
      <c r="M88" s="163"/>
      <c r="N88" s="164"/>
      <c r="O88" s="164"/>
      <c r="P88" s="165">
        <f>SUM(P89:P97)</f>
        <v>0</v>
      </c>
      <c r="Q88" s="164"/>
      <c r="R88" s="165">
        <f>SUM(R89:R97)</f>
        <v>0</v>
      </c>
      <c r="S88" s="164"/>
      <c r="T88" s="166">
        <f>SUM(T89:T97)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9" t="s">
        <v>262</v>
      </c>
      <c r="AT88" s="167" t="s">
        <v>71</v>
      </c>
      <c r="AU88" s="167" t="s">
        <v>79</v>
      </c>
      <c r="AY88" s="159" t="s">
        <v>234</v>
      </c>
      <c r="BK88" s="168">
        <f>SUM(BK89:BK97)</f>
        <v>0</v>
      </c>
    </row>
    <row r="89" s="2" customFormat="1" ht="16.5" customHeight="1">
      <c r="A89" s="37"/>
      <c r="B89" s="171"/>
      <c r="C89" s="172" t="s">
        <v>79</v>
      </c>
      <c r="D89" s="172" t="s">
        <v>238</v>
      </c>
      <c r="E89" s="173" t="s">
        <v>5713</v>
      </c>
      <c r="F89" s="174" t="s">
        <v>5448</v>
      </c>
      <c r="G89" s="175" t="s">
        <v>5714</v>
      </c>
      <c r="H89" s="176">
        <v>1</v>
      </c>
      <c r="I89" s="177"/>
      <c r="J89" s="178">
        <f>ROUND(I89*H89,2)</f>
        <v>0</v>
      </c>
      <c r="K89" s="174" t="s">
        <v>242</v>
      </c>
      <c r="L89" s="38"/>
      <c r="M89" s="179" t="s">
        <v>3</v>
      </c>
      <c r="N89" s="180" t="s">
        <v>43</v>
      </c>
      <c r="O89" s="71"/>
      <c r="P89" s="181">
        <f>O89*H89</f>
        <v>0</v>
      </c>
      <c r="Q89" s="181">
        <v>0</v>
      </c>
      <c r="R89" s="181">
        <f>Q89*H89</f>
        <v>0</v>
      </c>
      <c r="S89" s="181">
        <v>0</v>
      </c>
      <c r="T89" s="182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3" t="s">
        <v>4924</v>
      </c>
      <c r="AT89" s="183" t="s">
        <v>238</v>
      </c>
      <c r="AU89" s="183" t="s">
        <v>76</v>
      </c>
      <c r="AY89" s="18" t="s">
        <v>234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4924</v>
      </c>
      <c r="BM89" s="183" t="s">
        <v>5715</v>
      </c>
    </row>
    <row r="90" s="2" customFormat="1">
      <c r="A90" s="37"/>
      <c r="B90" s="38"/>
      <c r="C90" s="37"/>
      <c r="D90" s="185" t="s">
        <v>244</v>
      </c>
      <c r="E90" s="37"/>
      <c r="F90" s="186" t="s">
        <v>5716</v>
      </c>
      <c r="G90" s="37"/>
      <c r="H90" s="37"/>
      <c r="I90" s="187"/>
      <c r="J90" s="37"/>
      <c r="K90" s="37"/>
      <c r="L90" s="38"/>
      <c r="M90" s="188"/>
      <c r="N90" s="189"/>
      <c r="O90" s="71"/>
      <c r="P90" s="71"/>
      <c r="Q90" s="71"/>
      <c r="R90" s="71"/>
      <c r="S90" s="71"/>
      <c r="T90" s="72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244</v>
      </c>
      <c r="AU90" s="18" t="s">
        <v>76</v>
      </c>
    </row>
    <row r="91" s="2" customFormat="1">
      <c r="A91" s="37"/>
      <c r="B91" s="38"/>
      <c r="C91" s="37"/>
      <c r="D91" s="190" t="s">
        <v>251</v>
      </c>
      <c r="E91" s="37"/>
      <c r="F91" s="191" t="s">
        <v>5717</v>
      </c>
      <c r="G91" s="37"/>
      <c r="H91" s="37"/>
      <c r="I91" s="187"/>
      <c r="J91" s="37"/>
      <c r="K91" s="37"/>
      <c r="L91" s="38"/>
      <c r="M91" s="188"/>
      <c r="N91" s="189"/>
      <c r="O91" s="71"/>
      <c r="P91" s="71"/>
      <c r="Q91" s="71"/>
      <c r="R91" s="71"/>
      <c r="S91" s="71"/>
      <c r="T91" s="72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8" t="s">
        <v>251</v>
      </c>
      <c r="AU91" s="18" t="s">
        <v>76</v>
      </c>
    </row>
    <row r="92" s="2" customFormat="1" ht="16.5" customHeight="1">
      <c r="A92" s="37"/>
      <c r="B92" s="171"/>
      <c r="C92" s="172" t="s">
        <v>76</v>
      </c>
      <c r="D92" s="172" t="s">
        <v>238</v>
      </c>
      <c r="E92" s="173" t="s">
        <v>5718</v>
      </c>
      <c r="F92" s="174" t="s">
        <v>5719</v>
      </c>
      <c r="G92" s="175" t="s">
        <v>427</v>
      </c>
      <c r="H92" s="176">
        <v>1</v>
      </c>
      <c r="I92" s="177"/>
      <c r="J92" s="178">
        <f>ROUND(I92*H92,2)</f>
        <v>0</v>
      </c>
      <c r="K92" s="174" t="s">
        <v>242</v>
      </c>
      <c r="L92" s="38"/>
      <c r="M92" s="179" t="s">
        <v>3</v>
      </c>
      <c r="N92" s="180" t="s">
        <v>43</v>
      </c>
      <c r="O92" s="71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2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3" t="s">
        <v>4924</v>
      </c>
      <c r="AT92" s="183" t="s">
        <v>238</v>
      </c>
      <c r="AU92" s="183" t="s">
        <v>76</v>
      </c>
      <c r="AY92" s="18" t="s">
        <v>234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8" t="s">
        <v>79</v>
      </c>
      <c r="BK92" s="184">
        <f>ROUND(I92*H92,2)</f>
        <v>0</v>
      </c>
      <c r="BL92" s="18" t="s">
        <v>4924</v>
      </c>
      <c r="BM92" s="183" t="s">
        <v>5720</v>
      </c>
    </row>
    <row r="93" s="2" customFormat="1">
      <c r="A93" s="37"/>
      <c r="B93" s="38"/>
      <c r="C93" s="37"/>
      <c r="D93" s="185" t="s">
        <v>244</v>
      </c>
      <c r="E93" s="37"/>
      <c r="F93" s="186" t="s">
        <v>5721</v>
      </c>
      <c r="G93" s="37"/>
      <c r="H93" s="37"/>
      <c r="I93" s="187"/>
      <c r="J93" s="37"/>
      <c r="K93" s="37"/>
      <c r="L93" s="38"/>
      <c r="M93" s="188"/>
      <c r="N93" s="189"/>
      <c r="O93" s="71"/>
      <c r="P93" s="71"/>
      <c r="Q93" s="71"/>
      <c r="R93" s="71"/>
      <c r="S93" s="71"/>
      <c r="T93" s="72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8" t="s">
        <v>244</v>
      </c>
      <c r="AU93" s="18" t="s">
        <v>76</v>
      </c>
    </row>
    <row r="94" s="2" customFormat="1" ht="16.5" customHeight="1">
      <c r="A94" s="37"/>
      <c r="B94" s="171"/>
      <c r="C94" s="172" t="s">
        <v>101</v>
      </c>
      <c r="D94" s="172" t="s">
        <v>238</v>
      </c>
      <c r="E94" s="173" t="s">
        <v>5722</v>
      </c>
      <c r="F94" s="174" t="s">
        <v>5723</v>
      </c>
      <c r="G94" s="175" t="s">
        <v>427</v>
      </c>
      <c r="H94" s="176">
        <v>1</v>
      </c>
      <c r="I94" s="177"/>
      <c r="J94" s="178">
        <f>ROUND(I94*H94,2)</f>
        <v>0</v>
      </c>
      <c r="K94" s="174" t="s">
        <v>242</v>
      </c>
      <c r="L94" s="38"/>
      <c r="M94" s="179" t="s">
        <v>3</v>
      </c>
      <c r="N94" s="180" t="s">
        <v>43</v>
      </c>
      <c r="O94" s="71"/>
      <c r="P94" s="181">
        <f>O94*H94</f>
        <v>0</v>
      </c>
      <c r="Q94" s="181">
        <v>0</v>
      </c>
      <c r="R94" s="181">
        <f>Q94*H94</f>
        <v>0</v>
      </c>
      <c r="S94" s="181">
        <v>0</v>
      </c>
      <c r="T94" s="182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3" t="s">
        <v>4924</v>
      </c>
      <c r="AT94" s="183" t="s">
        <v>238</v>
      </c>
      <c r="AU94" s="183" t="s">
        <v>76</v>
      </c>
      <c r="AY94" s="18" t="s">
        <v>234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79</v>
      </c>
      <c r="BK94" s="184">
        <f>ROUND(I94*H94,2)</f>
        <v>0</v>
      </c>
      <c r="BL94" s="18" t="s">
        <v>4924</v>
      </c>
      <c r="BM94" s="183" t="s">
        <v>5724</v>
      </c>
    </row>
    <row r="95" s="2" customFormat="1">
      <c r="A95" s="37"/>
      <c r="B95" s="38"/>
      <c r="C95" s="37"/>
      <c r="D95" s="185" t="s">
        <v>244</v>
      </c>
      <c r="E95" s="37"/>
      <c r="F95" s="186" t="s">
        <v>5725</v>
      </c>
      <c r="G95" s="37"/>
      <c r="H95" s="37"/>
      <c r="I95" s="187"/>
      <c r="J95" s="37"/>
      <c r="K95" s="37"/>
      <c r="L95" s="38"/>
      <c r="M95" s="188"/>
      <c r="N95" s="189"/>
      <c r="O95" s="71"/>
      <c r="P95" s="71"/>
      <c r="Q95" s="71"/>
      <c r="R95" s="71"/>
      <c r="S95" s="71"/>
      <c r="T95" s="72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8" t="s">
        <v>244</v>
      </c>
      <c r="AU95" s="18" t="s">
        <v>76</v>
      </c>
    </row>
    <row r="96" s="2" customFormat="1" ht="16.5" customHeight="1">
      <c r="A96" s="37"/>
      <c r="B96" s="171"/>
      <c r="C96" s="172" t="s">
        <v>104</v>
      </c>
      <c r="D96" s="172" t="s">
        <v>238</v>
      </c>
      <c r="E96" s="173" t="s">
        <v>5726</v>
      </c>
      <c r="F96" s="174" t="s">
        <v>5727</v>
      </c>
      <c r="G96" s="175" t="s">
        <v>5714</v>
      </c>
      <c r="H96" s="176">
        <v>1</v>
      </c>
      <c r="I96" s="177"/>
      <c r="J96" s="178">
        <f>ROUND(I96*H96,2)</f>
        <v>0</v>
      </c>
      <c r="K96" s="174" t="s">
        <v>242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4924</v>
      </c>
      <c r="AT96" s="183" t="s">
        <v>238</v>
      </c>
      <c r="AU96" s="183" t="s">
        <v>76</v>
      </c>
      <c r="AY96" s="18" t="s">
        <v>234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79</v>
      </c>
      <c r="BK96" s="184">
        <f>ROUND(I96*H96,2)</f>
        <v>0</v>
      </c>
      <c r="BL96" s="18" t="s">
        <v>4924</v>
      </c>
      <c r="BM96" s="183" t="s">
        <v>5728</v>
      </c>
    </row>
    <row r="97" s="2" customFormat="1">
      <c r="A97" s="37"/>
      <c r="B97" s="38"/>
      <c r="C97" s="37"/>
      <c r="D97" s="185" t="s">
        <v>244</v>
      </c>
      <c r="E97" s="37"/>
      <c r="F97" s="186" t="s">
        <v>5729</v>
      </c>
      <c r="G97" s="37"/>
      <c r="H97" s="37"/>
      <c r="I97" s="187"/>
      <c r="J97" s="37"/>
      <c r="K97" s="37"/>
      <c r="L97" s="38"/>
      <c r="M97" s="188"/>
      <c r="N97" s="189"/>
      <c r="O97" s="71"/>
      <c r="P97" s="71"/>
      <c r="Q97" s="71"/>
      <c r="R97" s="71"/>
      <c r="S97" s="71"/>
      <c r="T97" s="72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8" t="s">
        <v>244</v>
      </c>
      <c r="AU97" s="18" t="s">
        <v>76</v>
      </c>
    </row>
    <row r="98" s="12" customFormat="1" ht="22.8" customHeight="1">
      <c r="A98" s="12"/>
      <c r="B98" s="158"/>
      <c r="C98" s="12"/>
      <c r="D98" s="159" t="s">
        <v>71</v>
      </c>
      <c r="E98" s="169" t="s">
        <v>5730</v>
      </c>
      <c r="F98" s="169" t="s">
        <v>5731</v>
      </c>
      <c r="G98" s="12"/>
      <c r="H98" s="12"/>
      <c r="I98" s="161"/>
      <c r="J98" s="170">
        <f>BK98</f>
        <v>0</v>
      </c>
      <c r="K98" s="12"/>
      <c r="L98" s="158"/>
      <c r="M98" s="163"/>
      <c r="N98" s="164"/>
      <c r="O98" s="164"/>
      <c r="P98" s="165">
        <f>SUM(P99:P100)</f>
        <v>0</v>
      </c>
      <c r="Q98" s="164"/>
      <c r="R98" s="165">
        <f>SUM(R99:R100)</f>
        <v>0</v>
      </c>
      <c r="S98" s="164"/>
      <c r="T98" s="166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9" t="s">
        <v>262</v>
      </c>
      <c r="AT98" s="167" t="s">
        <v>71</v>
      </c>
      <c r="AU98" s="167" t="s">
        <v>79</v>
      </c>
      <c r="AY98" s="159" t="s">
        <v>234</v>
      </c>
      <c r="BK98" s="168">
        <f>SUM(BK99:BK100)</f>
        <v>0</v>
      </c>
    </row>
    <row r="99" s="2" customFormat="1" ht="16.5" customHeight="1">
      <c r="A99" s="37"/>
      <c r="B99" s="171"/>
      <c r="C99" s="172" t="s">
        <v>262</v>
      </c>
      <c r="D99" s="172" t="s">
        <v>238</v>
      </c>
      <c r="E99" s="173" t="s">
        <v>5732</v>
      </c>
      <c r="F99" s="174" t="s">
        <v>5733</v>
      </c>
      <c r="G99" s="175" t="s">
        <v>79</v>
      </c>
      <c r="H99" s="176">
        <v>1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4924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4924</v>
      </c>
      <c r="BM99" s="183" t="s">
        <v>5734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5735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12" customFormat="1" ht="25.92" customHeight="1">
      <c r="A101" s="12"/>
      <c r="B101" s="158"/>
      <c r="C101" s="12"/>
      <c r="D101" s="159" t="s">
        <v>71</v>
      </c>
      <c r="E101" s="160" t="s">
        <v>5736</v>
      </c>
      <c r="F101" s="160" t="s">
        <v>5737</v>
      </c>
      <c r="G101" s="12"/>
      <c r="H101" s="12"/>
      <c r="I101" s="161"/>
      <c r="J101" s="162">
        <f>BK101</f>
        <v>0</v>
      </c>
      <c r="K101" s="12"/>
      <c r="L101" s="158"/>
      <c r="M101" s="163"/>
      <c r="N101" s="164"/>
      <c r="O101" s="164"/>
      <c r="P101" s="165">
        <f>P102+SUM(P103:P111)+P118+P121</f>
        <v>0</v>
      </c>
      <c r="Q101" s="164"/>
      <c r="R101" s="165">
        <f>R102+SUM(R103:R111)+R118+R121</f>
        <v>0</v>
      </c>
      <c r="S101" s="164"/>
      <c r="T101" s="166">
        <f>T102+SUM(T103:T111)+T118+T121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9" t="s">
        <v>262</v>
      </c>
      <c r="AT101" s="167" t="s">
        <v>71</v>
      </c>
      <c r="AU101" s="167" t="s">
        <v>72</v>
      </c>
      <c r="AY101" s="159" t="s">
        <v>234</v>
      </c>
      <c r="BK101" s="168">
        <f>BK102+SUM(BK103:BK111)+BK118+BK121</f>
        <v>0</v>
      </c>
    </row>
    <row r="102" s="2" customFormat="1" ht="16.5" customHeight="1">
      <c r="A102" s="37"/>
      <c r="B102" s="171"/>
      <c r="C102" s="172" t="s">
        <v>128</v>
      </c>
      <c r="D102" s="172" t="s">
        <v>238</v>
      </c>
      <c r="E102" s="173" t="s">
        <v>5738</v>
      </c>
      <c r="F102" s="174" t="s">
        <v>5739</v>
      </c>
      <c r="G102" s="175" t="s">
        <v>427</v>
      </c>
      <c r="H102" s="176">
        <v>1</v>
      </c>
      <c r="I102" s="177"/>
      <c r="J102" s="178">
        <f>ROUND(I102*H102,2)</f>
        <v>0</v>
      </c>
      <c r="K102" s="174" t="s">
        <v>242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</v>
      </c>
      <c r="R102" s="181">
        <f>Q102*H102</f>
        <v>0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4924</v>
      </c>
      <c r="AT102" s="183" t="s">
        <v>238</v>
      </c>
      <c r="AU102" s="183" t="s">
        <v>79</v>
      </c>
      <c r="AY102" s="18" t="s">
        <v>234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79</v>
      </c>
      <c r="BK102" s="184">
        <f>ROUND(I102*H102,2)</f>
        <v>0</v>
      </c>
      <c r="BL102" s="18" t="s">
        <v>4924</v>
      </c>
      <c r="BM102" s="183" t="s">
        <v>5740</v>
      </c>
    </row>
    <row r="103" s="2" customFormat="1">
      <c r="A103" s="37"/>
      <c r="B103" s="38"/>
      <c r="C103" s="37"/>
      <c r="D103" s="185" t="s">
        <v>244</v>
      </c>
      <c r="E103" s="37"/>
      <c r="F103" s="186" t="s">
        <v>5741</v>
      </c>
      <c r="G103" s="37"/>
      <c r="H103" s="37"/>
      <c r="I103" s="187"/>
      <c r="J103" s="37"/>
      <c r="K103" s="37"/>
      <c r="L103" s="38"/>
      <c r="M103" s="188"/>
      <c r="N103" s="189"/>
      <c r="O103" s="71"/>
      <c r="P103" s="71"/>
      <c r="Q103" s="71"/>
      <c r="R103" s="71"/>
      <c r="S103" s="71"/>
      <c r="T103" s="72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8" t="s">
        <v>244</v>
      </c>
      <c r="AU103" s="18" t="s">
        <v>79</v>
      </c>
    </row>
    <row r="104" s="2" customFormat="1" ht="16.5" customHeight="1">
      <c r="A104" s="37"/>
      <c r="B104" s="171"/>
      <c r="C104" s="172" t="s">
        <v>271</v>
      </c>
      <c r="D104" s="172" t="s">
        <v>238</v>
      </c>
      <c r="E104" s="173" t="s">
        <v>5742</v>
      </c>
      <c r="F104" s="174" t="s">
        <v>5743</v>
      </c>
      <c r="G104" s="175" t="s">
        <v>427</v>
      </c>
      <c r="H104" s="176">
        <v>1</v>
      </c>
      <c r="I104" s="177"/>
      <c r="J104" s="178">
        <f>ROUND(I104*H104,2)</f>
        <v>0</v>
      </c>
      <c r="K104" s="174" t="s">
        <v>242</v>
      </c>
      <c r="L104" s="38"/>
      <c r="M104" s="179" t="s">
        <v>3</v>
      </c>
      <c r="N104" s="180" t="s">
        <v>43</v>
      </c>
      <c r="O104" s="71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4924</v>
      </c>
      <c r="AT104" s="183" t="s">
        <v>238</v>
      </c>
      <c r="AU104" s="183" t="s">
        <v>79</v>
      </c>
      <c r="AY104" s="18" t="s">
        <v>234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79</v>
      </c>
      <c r="BK104" s="184">
        <f>ROUND(I104*H104,2)</f>
        <v>0</v>
      </c>
      <c r="BL104" s="18" t="s">
        <v>4924</v>
      </c>
      <c r="BM104" s="183" t="s">
        <v>5744</v>
      </c>
    </row>
    <row r="105" s="2" customFormat="1">
      <c r="A105" s="37"/>
      <c r="B105" s="38"/>
      <c r="C105" s="37"/>
      <c r="D105" s="185" t="s">
        <v>244</v>
      </c>
      <c r="E105" s="37"/>
      <c r="F105" s="186" t="s">
        <v>5745</v>
      </c>
      <c r="G105" s="37"/>
      <c r="H105" s="37"/>
      <c r="I105" s="187"/>
      <c r="J105" s="37"/>
      <c r="K105" s="37"/>
      <c r="L105" s="38"/>
      <c r="M105" s="188"/>
      <c r="N105" s="189"/>
      <c r="O105" s="71"/>
      <c r="P105" s="71"/>
      <c r="Q105" s="71"/>
      <c r="R105" s="71"/>
      <c r="S105" s="71"/>
      <c r="T105" s="72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8" t="s">
        <v>244</v>
      </c>
      <c r="AU105" s="18" t="s">
        <v>79</v>
      </c>
    </row>
    <row r="106" s="2" customFormat="1" ht="21.75" customHeight="1">
      <c r="A106" s="37"/>
      <c r="B106" s="171"/>
      <c r="C106" s="172" t="s">
        <v>278</v>
      </c>
      <c r="D106" s="172" t="s">
        <v>238</v>
      </c>
      <c r="E106" s="173" t="s">
        <v>5746</v>
      </c>
      <c r="F106" s="174" t="s">
        <v>5747</v>
      </c>
      <c r="G106" s="175" t="s">
        <v>427</v>
      </c>
      <c r="H106" s="176">
        <v>1</v>
      </c>
      <c r="I106" s="177"/>
      <c r="J106" s="178">
        <f>ROUND(I106*H106,2)</f>
        <v>0</v>
      </c>
      <c r="K106" s="174" t="s">
        <v>242</v>
      </c>
      <c r="L106" s="38"/>
      <c r="M106" s="179" t="s">
        <v>3</v>
      </c>
      <c r="N106" s="180" t="s">
        <v>43</v>
      </c>
      <c r="O106" s="71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4924</v>
      </c>
      <c r="AT106" s="183" t="s">
        <v>238</v>
      </c>
      <c r="AU106" s="183" t="s">
        <v>79</v>
      </c>
      <c r="AY106" s="18" t="s">
        <v>234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79</v>
      </c>
      <c r="BK106" s="184">
        <f>ROUND(I106*H106,2)</f>
        <v>0</v>
      </c>
      <c r="BL106" s="18" t="s">
        <v>4924</v>
      </c>
      <c r="BM106" s="183" t="s">
        <v>5748</v>
      </c>
    </row>
    <row r="107" s="2" customFormat="1">
      <c r="A107" s="37"/>
      <c r="B107" s="38"/>
      <c r="C107" s="37"/>
      <c r="D107" s="185" t="s">
        <v>244</v>
      </c>
      <c r="E107" s="37"/>
      <c r="F107" s="186" t="s">
        <v>5749</v>
      </c>
      <c r="G107" s="37"/>
      <c r="H107" s="37"/>
      <c r="I107" s="187"/>
      <c r="J107" s="37"/>
      <c r="K107" s="37"/>
      <c r="L107" s="38"/>
      <c r="M107" s="188"/>
      <c r="N107" s="189"/>
      <c r="O107" s="71"/>
      <c r="P107" s="71"/>
      <c r="Q107" s="71"/>
      <c r="R107" s="71"/>
      <c r="S107" s="71"/>
      <c r="T107" s="72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8" t="s">
        <v>244</v>
      </c>
      <c r="AU107" s="18" t="s">
        <v>79</v>
      </c>
    </row>
    <row r="108" s="2" customFormat="1" ht="16.5" customHeight="1">
      <c r="A108" s="37"/>
      <c r="B108" s="171"/>
      <c r="C108" s="172" t="s">
        <v>131</v>
      </c>
      <c r="D108" s="172" t="s">
        <v>238</v>
      </c>
      <c r="E108" s="173" t="s">
        <v>5750</v>
      </c>
      <c r="F108" s="174" t="s">
        <v>5751</v>
      </c>
      <c r="G108" s="175" t="s">
        <v>427</v>
      </c>
      <c r="H108" s="176">
        <v>1</v>
      </c>
      <c r="I108" s="177"/>
      <c r="J108" s="178">
        <f>ROUND(I108*H108,2)</f>
        <v>0</v>
      </c>
      <c r="K108" s="174" t="s">
        <v>242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4924</v>
      </c>
      <c r="AT108" s="183" t="s">
        <v>238</v>
      </c>
      <c r="AU108" s="183" t="s">
        <v>79</v>
      </c>
      <c r="AY108" s="18" t="s">
        <v>234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4924</v>
      </c>
      <c r="BM108" s="183" t="s">
        <v>5752</v>
      </c>
    </row>
    <row r="109" s="2" customFormat="1">
      <c r="A109" s="37"/>
      <c r="B109" s="38"/>
      <c r="C109" s="37"/>
      <c r="D109" s="185" t="s">
        <v>244</v>
      </c>
      <c r="E109" s="37"/>
      <c r="F109" s="186" t="s">
        <v>5753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244</v>
      </c>
      <c r="AU109" s="18" t="s">
        <v>79</v>
      </c>
    </row>
    <row r="110" s="2" customFormat="1" ht="16.5" customHeight="1">
      <c r="A110" s="37"/>
      <c r="B110" s="171"/>
      <c r="C110" s="172" t="s">
        <v>284</v>
      </c>
      <c r="D110" s="172" t="s">
        <v>238</v>
      </c>
      <c r="E110" s="173" t="s">
        <v>5754</v>
      </c>
      <c r="F110" s="174" t="s">
        <v>5755</v>
      </c>
      <c r="G110" s="175" t="s">
        <v>427</v>
      </c>
      <c r="H110" s="176">
        <v>1</v>
      </c>
      <c r="I110" s="177"/>
      <c r="J110" s="178">
        <f>ROUND(I110*H110,2)</f>
        <v>0</v>
      </c>
      <c r="K110" s="174" t="s">
        <v>1067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104</v>
      </c>
      <c r="AT110" s="183" t="s">
        <v>238</v>
      </c>
      <c r="AU110" s="183" t="s">
        <v>79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104</v>
      </c>
      <c r="BM110" s="183" t="s">
        <v>5756</v>
      </c>
    </row>
    <row r="111" s="12" customFormat="1" ht="22.8" customHeight="1">
      <c r="A111" s="12"/>
      <c r="B111" s="158"/>
      <c r="C111" s="12"/>
      <c r="D111" s="159" t="s">
        <v>71</v>
      </c>
      <c r="E111" s="169" t="s">
        <v>5757</v>
      </c>
      <c r="F111" s="169" t="s">
        <v>5758</v>
      </c>
      <c r="G111" s="12"/>
      <c r="H111" s="12"/>
      <c r="I111" s="161"/>
      <c r="J111" s="170">
        <f>BK111</f>
        <v>0</v>
      </c>
      <c r="K111" s="12"/>
      <c r="L111" s="158"/>
      <c r="M111" s="163"/>
      <c r="N111" s="164"/>
      <c r="O111" s="164"/>
      <c r="P111" s="165">
        <f>SUM(P112:P117)</f>
        <v>0</v>
      </c>
      <c r="Q111" s="164"/>
      <c r="R111" s="165">
        <f>SUM(R112:R117)</f>
        <v>0</v>
      </c>
      <c r="S111" s="164"/>
      <c r="T111" s="166">
        <f>SUM(T112:T117)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59" t="s">
        <v>262</v>
      </c>
      <c r="AT111" s="167" t="s">
        <v>71</v>
      </c>
      <c r="AU111" s="167" t="s">
        <v>79</v>
      </c>
      <c r="AY111" s="159" t="s">
        <v>234</v>
      </c>
      <c r="BK111" s="168">
        <f>SUM(BK112:BK117)</f>
        <v>0</v>
      </c>
    </row>
    <row r="112" s="2" customFormat="1" ht="21.75" customHeight="1">
      <c r="A112" s="37"/>
      <c r="B112" s="171"/>
      <c r="C112" s="172" t="s">
        <v>236</v>
      </c>
      <c r="D112" s="172" t="s">
        <v>238</v>
      </c>
      <c r="E112" s="173" t="s">
        <v>4922</v>
      </c>
      <c r="F112" s="174" t="s">
        <v>5759</v>
      </c>
      <c r="G112" s="175" t="s">
        <v>427</v>
      </c>
      <c r="H112" s="176">
        <v>1</v>
      </c>
      <c r="I112" s="177"/>
      <c r="J112" s="178">
        <f>ROUND(I112*H112,2)</f>
        <v>0</v>
      </c>
      <c r="K112" s="174" t="s">
        <v>242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4924</v>
      </c>
      <c r="AT112" s="183" t="s">
        <v>238</v>
      </c>
      <c r="AU112" s="183" t="s">
        <v>76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4924</v>
      </c>
      <c r="BM112" s="183" t="s">
        <v>5760</v>
      </c>
    </row>
    <row r="113" s="2" customFormat="1">
      <c r="A113" s="37"/>
      <c r="B113" s="38"/>
      <c r="C113" s="37"/>
      <c r="D113" s="185" t="s">
        <v>244</v>
      </c>
      <c r="E113" s="37"/>
      <c r="F113" s="186" t="s">
        <v>5761</v>
      </c>
      <c r="G113" s="37"/>
      <c r="H113" s="37"/>
      <c r="I113" s="187"/>
      <c r="J113" s="37"/>
      <c r="K113" s="37"/>
      <c r="L113" s="38"/>
      <c r="M113" s="188"/>
      <c r="N113" s="189"/>
      <c r="O113" s="71"/>
      <c r="P113" s="71"/>
      <c r="Q113" s="71"/>
      <c r="R113" s="71"/>
      <c r="S113" s="71"/>
      <c r="T113" s="72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8" t="s">
        <v>244</v>
      </c>
      <c r="AU113" s="18" t="s">
        <v>76</v>
      </c>
    </row>
    <row r="114" s="2" customFormat="1" ht="16.5" customHeight="1">
      <c r="A114" s="37"/>
      <c r="B114" s="171"/>
      <c r="C114" s="172" t="s">
        <v>9</v>
      </c>
      <c r="D114" s="172" t="s">
        <v>238</v>
      </c>
      <c r="E114" s="173" t="s">
        <v>5762</v>
      </c>
      <c r="F114" s="174" t="s">
        <v>5763</v>
      </c>
      <c r="G114" s="175" t="s">
        <v>3685</v>
      </c>
      <c r="H114" s="176">
        <v>1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4924</v>
      </c>
      <c r="AT114" s="183" t="s">
        <v>238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4924</v>
      </c>
      <c r="BM114" s="183" t="s">
        <v>5764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5765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76</v>
      </c>
    </row>
    <row r="116" s="2" customFormat="1" ht="24.15" customHeight="1">
      <c r="A116" s="37"/>
      <c r="B116" s="171"/>
      <c r="C116" s="172" t="s">
        <v>276</v>
      </c>
      <c r="D116" s="172" t="s">
        <v>238</v>
      </c>
      <c r="E116" s="173" t="s">
        <v>5766</v>
      </c>
      <c r="F116" s="174" t="s">
        <v>5767</v>
      </c>
      <c r="G116" s="175" t="s">
        <v>427</v>
      </c>
      <c r="H116" s="176">
        <v>1</v>
      </c>
      <c r="I116" s="177"/>
      <c r="J116" s="178">
        <f>ROUND(I116*H116,2)</f>
        <v>0</v>
      </c>
      <c r="K116" s="174" t="s">
        <v>242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104</v>
      </c>
      <c r="AT116" s="183" t="s">
        <v>238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104</v>
      </c>
      <c r="BM116" s="183" t="s">
        <v>5768</v>
      </c>
    </row>
    <row r="117" s="2" customFormat="1">
      <c r="A117" s="37"/>
      <c r="B117" s="38"/>
      <c r="C117" s="37"/>
      <c r="D117" s="185" t="s">
        <v>244</v>
      </c>
      <c r="E117" s="37"/>
      <c r="F117" s="186" t="s">
        <v>5769</v>
      </c>
      <c r="G117" s="37"/>
      <c r="H117" s="37"/>
      <c r="I117" s="187"/>
      <c r="J117" s="37"/>
      <c r="K117" s="37"/>
      <c r="L117" s="38"/>
      <c r="M117" s="188"/>
      <c r="N117" s="189"/>
      <c r="O117" s="71"/>
      <c r="P117" s="71"/>
      <c r="Q117" s="71"/>
      <c r="R117" s="71"/>
      <c r="S117" s="71"/>
      <c r="T117" s="72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244</v>
      </c>
      <c r="AU117" s="18" t="s">
        <v>76</v>
      </c>
    </row>
    <row r="118" s="12" customFormat="1" ht="22.8" customHeight="1">
      <c r="A118" s="12"/>
      <c r="B118" s="158"/>
      <c r="C118" s="12"/>
      <c r="D118" s="159" t="s">
        <v>71</v>
      </c>
      <c r="E118" s="169" t="s">
        <v>5770</v>
      </c>
      <c r="F118" s="169" t="s">
        <v>5771</v>
      </c>
      <c r="G118" s="12"/>
      <c r="H118" s="12"/>
      <c r="I118" s="161"/>
      <c r="J118" s="170">
        <f>BK118</f>
        <v>0</v>
      </c>
      <c r="K118" s="12"/>
      <c r="L118" s="158"/>
      <c r="M118" s="163"/>
      <c r="N118" s="164"/>
      <c r="O118" s="164"/>
      <c r="P118" s="165">
        <f>SUM(P119:P120)</f>
        <v>0</v>
      </c>
      <c r="Q118" s="164"/>
      <c r="R118" s="165">
        <f>SUM(R119:R120)</f>
        <v>0</v>
      </c>
      <c r="S118" s="164"/>
      <c r="T118" s="166">
        <f>SUM(T119:T120)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9" t="s">
        <v>262</v>
      </c>
      <c r="AT118" s="167" t="s">
        <v>71</v>
      </c>
      <c r="AU118" s="167" t="s">
        <v>79</v>
      </c>
      <c r="AY118" s="159" t="s">
        <v>234</v>
      </c>
      <c r="BK118" s="168">
        <f>SUM(BK119:BK120)</f>
        <v>0</v>
      </c>
    </row>
    <row r="119" s="2" customFormat="1" ht="16.5" customHeight="1">
      <c r="A119" s="37"/>
      <c r="B119" s="171"/>
      <c r="C119" s="172" t="s">
        <v>304</v>
      </c>
      <c r="D119" s="172" t="s">
        <v>238</v>
      </c>
      <c r="E119" s="173" t="s">
        <v>5772</v>
      </c>
      <c r="F119" s="174" t="s">
        <v>5773</v>
      </c>
      <c r="G119" s="175" t="s">
        <v>3685</v>
      </c>
      <c r="H119" s="176">
        <v>1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4924</v>
      </c>
      <c r="AT119" s="183" t="s">
        <v>238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4924</v>
      </c>
      <c r="BM119" s="183" t="s">
        <v>5774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5775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76</v>
      </c>
    </row>
    <row r="121" s="12" customFormat="1" ht="22.8" customHeight="1">
      <c r="A121" s="12"/>
      <c r="B121" s="158"/>
      <c r="C121" s="12"/>
      <c r="D121" s="159" t="s">
        <v>71</v>
      </c>
      <c r="E121" s="169" t="s">
        <v>5776</v>
      </c>
      <c r="F121" s="169" t="s">
        <v>2837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SUM(P122:P128)</f>
        <v>0</v>
      </c>
      <c r="Q121" s="164"/>
      <c r="R121" s="165">
        <f>SUM(R122:R128)</f>
        <v>0</v>
      </c>
      <c r="S121" s="164"/>
      <c r="T121" s="166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262</v>
      </c>
      <c r="AT121" s="167" t="s">
        <v>71</v>
      </c>
      <c r="AU121" s="167" t="s">
        <v>79</v>
      </c>
      <c r="AY121" s="159" t="s">
        <v>234</v>
      </c>
      <c r="BK121" s="168">
        <f>SUM(BK122:BK128)</f>
        <v>0</v>
      </c>
    </row>
    <row r="122" s="2" customFormat="1" ht="16.5" customHeight="1">
      <c r="A122" s="37"/>
      <c r="B122" s="171"/>
      <c r="C122" s="172" t="s">
        <v>286</v>
      </c>
      <c r="D122" s="172" t="s">
        <v>238</v>
      </c>
      <c r="E122" s="173" t="s">
        <v>5777</v>
      </c>
      <c r="F122" s="174" t="s">
        <v>5778</v>
      </c>
      <c r="G122" s="175" t="s">
        <v>427</v>
      </c>
      <c r="H122" s="176">
        <v>1</v>
      </c>
      <c r="I122" s="177"/>
      <c r="J122" s="178">
        <f>ROUND(I122*H122,2)</f>
        <v>0</v>
      </c>
      <c r="K122" s="174" t="s">
        <v>242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4924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4924</v>
      </c>
      <c r="BM122" s="183" t="s">
        <v>5779</v>
      </c>
    </row>
    <row r="123" s="2" customFormat="1">
      <c r="A123" s="37"/>
      <c r="B123" s="38"/>
      <c r="C123" s="37"/>
      <c r="D123" s="185" t="s">
        <v>244</v>
      </c>
      <c r="E123" s="37"/>
      <c r="F123" s="186" t="s">
        <v>5780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244</v>
      </c>
      <c r="AU123" s="18" t="s">
        <v>76</v>
      </c>
    </row>
    <row r="124" s="2" customFormat="1">
      <c r="A124" s="37"/>
      <c r="B124" s="38"/>
      <c r="C124" s="37"/>
      <c r="D124" s="190" t="s">
        <v>251</v>
      </c>
      <c r="E124" s="37"/>
      <c r="F124" s="191" t="s">
        <v>5781</v>
      </c>
      <c r="G124" s="37"/>
      <c r="H124" s="37"/>
      <c r="I124" s="187"/>
      <c r="J124" s="37"/>
      <c r="K124" s="37"/>
      <c r="L124" s="38"/>
      <c r="M124" s="188"/>
      <c r="N124" s="189"/>
      <c r="O124" s="71"/>
      <c r="P124" s="71"/>
      <c r="Q124" s="71"/>
      <c r="R124" s="71"/>
      <c r="S124" s="71"/>
      <c r="T124" s="7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251</v>
      </c>
      <c r="AU124" s="18" t="s">
        <v>76</v>
      </c>
    </row>
    <row r="125" s="2" customFormat="1" ht="16.5" customHeight="1">
      <c r="A125" s="37"/>
      <c r="B125" s="171"/>
      <c r="C125" s="172" t="s">
        <v>314</v>
      </c>
      <c r="D125" s="172" t="s">
        <v>238</v>
      </c>
      <c r="E125" s="173" t="s">
        <v>5782</v>
      </c>
      <c r="F125" s="174" t="s">
        <v>5783</v>
      </c>
      <c r="G125" s="175" t="s">
        <v>3685</v>
      </c>
      <c r="H125" s="176">
        <v>1</v>
      </c>
      <c r="I125" s="177"/>
      <c r="J125" s="178">
        <f>ROUND(I125*H125,2)</f>
        <v>0</v>
      </c>
      <c r="K125" s="174" t="s">
        <v>242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4924</v>
      </c>
      <c r="AT125" s="183" t="s">
        <v>238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4924</v>
      </c>
      <c r="BM125" s="183" t="s">
        <v>5784</v>
      </c>
    </row>
    <row r="126" s="2" customFormat="1">
      <c r="A126" s="37"/>
      <c r="B126" s="38"/>
      <c r="C126" s="37"/>
      <c r="D126" s="185" t="s">
        <v>244</v>
      </c>
      <c r="E126" s="37"/>
      <c r="F126" s="186" t="s">
        <v>5785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244</v>
      </c>
      <c r="AU126" s="18" t="s">
        <v>76</v>
      </c>
    </row>
    <row r="127" s="2" customFormat="1" ht="16.5" customHeight="1">
      <c r="A127" s="37"/>
      <c r="B127" s="171"/>
      <c r="C127" s="172" t="s">
        <v>320</v>
      </c>
      <c r="D127" s="172" t="s">
        <v>238</v>
      </c>
      <c r="E127" s="173" t="s">
        <v>5786</v>
      </c>
      <c r="F127" s="174" t="s">
        <v>5787</v>
      </c>
      <c r="G127" s="175" t="s">
        <v>427</v>
      </c>
      <c r="H127" s="176">
        <v>1</v>
      </c>
      <c r="I127" s="177"/>
      <c r="J127" s="178">
        <f>ROUND(I127*H127,2)</f>
        <v>0</v>
      </c>
      <c r="K127" s="174" t="s">
        <v>242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4924</v>
      </c>
      <c r="AT127" s="183" t="s">
        <v>238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4924</v>
      </c>
      <c r="BM127" s="183" t="s">
        <v>5788</v>
      </c>
    </row>
    <row r="128" s="2" customFormat="1">
      <c r="A128" s="37"/>
      <c r="B128" s="38"/>
      <c r="C128" s="37"/>
      <c r="D128" s="185" t="s">
        <v>244</v>
      </c>
      <c r="E128" s="37"/>
      <c r="F128" s="186" t="s">
        <v>5789</v>
      </c>
      <c r="G128" s="37"/>
      <c r="H128" s="37"/>
      <c r="I128" s="187"/>
      <c r="J128" s="37"/>
      <c r="K128" s="37"/>
      <c r="L128" s="38"/>
      <c r="M128" s="212"/>
      <c r="N128" s="213"/>
      <c r="O128" s="214"/>
      <c r="P128" s="214"/>
      <c r="Q128" s="214"/>
      <c r="R128" s="214"/>
      <c r="S128" s="214"/>
      <c r="T128" s="215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244</v>
      </c>
      <c r="AU128" s="18" t="s">
        <v>76</v>
      </c>
    </row>
    <row r="129" s="2" customFormat="1" ht="6.96" customHeight="1">
      <c r="A129" s="37"/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38"/>
      <c r="M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</sheetData>
  <autoFilter ref="C85:K12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030001000"/>
    <hyperlink ref="F93" r:id="rId2" display="https://podminky.urs.cz/item/CS_URS_2024_02/033002000"/>
    <hyperlink ref="F95" r:id="rId3" display="https://podminky.urs.cz/item/CS_URS_2024_02/034103000"/>
    <hyperlink ref="F97" r:id="rId4" display="https://podminky.urs.cz/item/CS_URS_2024_02/039002000"/>
    <hyperlink ref="F100" r:id="rId5" display="https://podminky.urs.cz/item/CS_URS_2024_02/072002000"/>
    <hyperlink ref="F103" r:id="rId6" display="https://podminky.urs.cz/item/CS_URS_2024_02/012103000"/>
    <hyperlink ref="F105" r:id="rId7" display="https://podminky.urs.cz/item/CS_URS_2024_02/012303000"/>
    <hyperlink ref="F107" r:id="rId8" display="https://podminky.urs.cz/item/CS_URS_2024_02/013244000"/>
    <hyperlink ref="F109" r:id="rId9" display="https://podminky.urs.cz/item/CS_URS_2024_02/013254000"/>
    <hyperlink ref="F113" r:id="rId10" display="https://podminky.urs.cz/item/CS_URS_2024_02/043103000"/>
    <hyperlink ref="F115" r:id="rId11" display="https://podminky.urs.cz/item/CS_URS_2024_02/045002000"/>
    <hyperlink ref="F117" r:id="rId12" display="https://podminky.urs.cz/item/CS_URS_2024_02/091504000"/>
    <hyperlink ref="F120" r:id="rId13" display="https://podminky.urs.cz/item/CS_URS_2024_02/081002000"/>
    <hyperlink ref="F123" r:id="rId14" display="https://podminky.urs.cz/item/CS_URS_2024_02/034503000"/>
    <hyperlink ref="F126" r:id="rId15" display="https://podminky.urs.cz/item/CS_URS_2024_02/092203000"/>
    <hyperlink ref="F128" r:id="rId16" display="https://podminky.urs.cz/item/CS_URS_2024_02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136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27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BS projekt s.r.o.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Tomáš Hrdlička, Jan Hajný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ROUND(J157,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ROUND((SUM(BE157:BE1044)),  2)</f>
        <v>0</v>
      </c>
      <c r="G33" s="37"/>
      <c r="H33" s="37"/>
      <c r="I33" s="130">
        <v>0.20999999999999999</v>
      </c>
      <c r="J33" s="129">
        <f>ROUND(((SUM(BE157:BE1044))*I33),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ROUND((SUM(BF157:BF1044)),  2)</f>
        <v>0</v>
      </c>
      <c r="G34" s="37"/>
      <c r="H34" s="37"/>
      <c r="I34" s="130">
        <v>0.12</v>
      </c>
      <c r="J34" s="129">
        <f>ROUND(((SUM(BF157:BF1044))*I34),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ROUND((SUM(BG157:BG1044)),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ROUND((SUM(BH157:BH1044)),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ROUND((SUM(BI157:BI1044)),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2 - SO02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 xml:space="preserve"> 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 xml:space="preserve">BS projekt s.r.o. 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5.6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Ing. Tomáš Hrdlička, Jan Hajný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J157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141</v>
      </c>
      <c r="E60" s="142"/>
      <c r="F60" s="142"/>
      <c r="G60" s="142"/>
      <c r="H60" s="142"/>
      <c r="I60" s="142"/>
      <c r="J60" s="143">
        <f>J158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J159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4"/>
      <c r="C62" s="10"/>
      <c r="D62" s="145" t="s">
        <v>143</v>
      </c>
      <c r="E62" s="146"/>
      <c r="F62" s="146"/>
      <c r="G62" s="146"/>
      <c r="H62" s="146"/>
      <c r="I62" s="146"/>
      <c r="J62" s="147">
        <f>J160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44"/>
      <c r="C63" s="10"/>
      <c r="D63" s="145" t="s">
        <v>144</v>
      </c>
      <c r="E63" s="146"/>
      <c r="F63" s="146"/>
      <c r="G63" s="146"/>
      <c r="H63" s="146"/>
      <c r="I63" s="146"/>
      <c r="J63" s="147">
        <f>J170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44"/>
      <c r="C64" s="10"/>
      <c r="D64" s="145" t="s">
        <v>145</v>
      </c>
      <c r="E64" s="146"/>
      <c r="F64" s="146"/>
      <c r="G64" s="146"/>
      <c r="H64" s="146"/>
      <c r="I64" s="146"/>
      <c r="J64" s="147">
        <f>J177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44"/>
      <c r="C65" s="10"/>
      <c r="D65" s="145" t="s">
        <v>146</v>
      </c>
      <c r="E65" s="146"/>
      <c r="F65" s="146"/>
      <c r="G65" s="146"/>
      <c r="H65" s="146"/>
      <c r="I65" s="146"/>
      <c r="J65" s="147">
        <f>J184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147</v>
      </c>
      <c r="E66" s="146"/>
      <c r="F66" s="146"/>
      <c r="G66" s="146"/>
      <c r="H66" s="146"/>
      <c r="I66" s="146"/>
      <c r="J66" s="147">
        <f>J191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44"/>
      <c r="C67" s="10"/>
      <c r="D67" s="145" t="s">
        <v>148</v>
      </c>
      <c r="E67" s="146"/>
      <c r="F67" s="146"/>
      <c r="G67" s="146"/>
      <c r="H67" s="146"/>
      <c r="I67" s="146"/>
      <c r="J67" s="147">
        <f>J192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44"/>
      <c r="C68" s="10"/>
      <c r="D68" s="145" t="s">
        <v>149</v>
      </c>
      <c r="E68" s="146"/>
      <c r="F68" s="146"/>
      <c r="G68" s="146"/>
      <c r="H68" s="146"/>
      <c r="I68" s="146"/>
      <c r="J68" s="147">
        <f>J199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44"/>
      <c r="C69" s="10"/>
      <c r="D69" s="145" t="s">
        <v>150</v>
      </c>
      <c r="E69" s="146"/>
      <c r="F69" s="146"/>
      <c r="G69" s="146"/>
      <c r="H69" s="146"/>
      <c r="I69" s="146"/>
      <c r="J69" s="147">
        <f>J218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44"/>
      <c r="C70" s="10"/>
      <c r="D70" s="145" t="s">
        <v>151</v>
      </c>
      <c r="E70" s="146"/>
      <c r="F70" s="146"/>
      <c r="G70" s="146"/>
      <c r="H70" s="146"/>
      <c r="I70" s="146"/>
      <c r="J70" s="147">
        <f>J227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44"/>
      <c r="C71" s="10"/>
      <c r="D71" s="145" t="s">
        <v>152</v>
      </c>
      <c r="E71" s="146"/>
      <c r="F71" s="146"/>
      <c r="G71" s="146"/>
      <c r="H71" s="146"/>
      <c r="I71" s="146"/>
      <c r="J71" s="147">
        <f>J240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44"/>
      <c r="C72" s="10"/>
      <c r="D72" s="145" t="s">
        <v>153</v>
      </c>
      <c r="E72" s="146"/>
      <c r="F72" s="146"/>
      <c r="G72" s="146"/>
      <c r="H72" s="146"/>
      <c r="I72" s="146"/>
      <c r="J72" s="147">
        <f>J246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44"/>
      <c r="C73" s="10"/>
      <c r="D73" s="145" t="s">
        <v>154</v>
      </c>
      <c r="E73" s="146"/>
      <c r="F73" s="146"/>
      <c r="G73" s="146"/>
      <c r="H73" s="146"/>
      <c r="I73" s="146"/>
      <c r="J73" s="147">
        <f>J267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4"/>
      <c r="C74" s="10"/>
      <c r="D74" s="145" t="s">
        <v>155</v>
      </c>
      <c r="E74" s="146"/>
      <c r="F74" s="146"/>
      <c r="G74" s="146"/>
      <c r="H74" s="146"/>
      <c r="I74" s="146"/>
      <c r="J74" s="147">
        <f>J277</f>
        <v>0</v>
      </c>
      <c r="K74" s="10"/>
      <c r="L74" s="14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44"/>
      <c r="C75" s="10"/>
      <c r="D75" s="145" t="s">
        <v>156</v>
      </c>
      <c r="E75" s="146"/>
      <c r="F75" s="146"/>
      <c r="G75" s="146"/>
      <c r="H75" s="146"/>
      <c r="I75" s="146"/>
      <c r="J75" s="147">
        <f>J284</f>
        <v>0</v>
      </c>
      <c r="K75" s="10"/>
      <c r="L75" s="14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44"/>
      <c r="C76" s="10"/>
      <c r="D76" s="145" t="s">
        <v>157</v>
      </c>
      <c r="E76" s="146"/>
      <c r="F76" s="146"/>
      <c r="G76" s="146"/>
      <c r="H76" s="146"/>
      <c r="I76" s="146"/>
      <c r="J76" s="147">
        <f>J289</f>
        <v>0</v>
      </c>
      <c r="K76" s="10"/>
      <c r="L76" s="14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44"/>
      <c r="C77" s="10"/>
      <c r="D77" s="145" t="s">
        <v>158</v>
      </c>
      <c r="E77" s="146"/>
      <c r="F77" s="146"/>
      <c r="G77" s="146"/>
      <c r="H77" s="146"/>
      <c r="I77" s="146"/>
      <c r="J77" s="147">
        <f>J307</f>
        <v>0</v>
      </c>
      <c r="K77" s="10"/>
      <c r="L77" s="14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4"/>
      <c r="C78" s="10"/>
      <c r="D78" s="145" t="s">
        <v>159</v>
      </c>
      <c r="E78" s="146"/>
      <c r="F78" s="146"/>
      <c r="G78" s="146"/>
      <c r="H78" s="146"/>
      <c r="I78" s="146"/>
      <c r="J78" s="147">
        <f>J336</f>
        <v>0</v>
      </c>
      <c r="K78" s="10"/>
      <c r="L78" s="14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44"/>
      <c r="C79" s="10"/>
      <c r="D79" s="145" t="s">
        <v>160</v>
      </c>
      <c r="E79" s="146"/>
      <c r="F79" s="146"/>
      <c r="G79" s="146"/>
      <c r="H79" s="146"/>
      <c r="I79" s="146"/>
      <c r="J79" s="147">
        <f>J338</f>
        <v>0</v>
      </c>
      <c r="K79" s="10"/>
      <c r="L79" s="14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44"/>
      <c r="C80" s="10"/>
      <c r="D80" s="145" t="s">
        <v>161</v>
      </c>
      <c r="E80" s="146"/>
      <c r="F80" s="146"/>
      <c r="G80" s="146"/>
      <c r="H80" s="146"/>
      <c r="I80" s="146"/>
      <c r="J80" s="147">
        <f>J351</f>
        <v>0</v>
      </c>
      <c r="K80" s="10"/>
      <c r="L80" s="14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44"/>
      <c r="C81" s="10"/>
      <c r="D81" s="145" t="s">
        <v>162</v>
      </c>
      <c r="E81" s="146"/>
      <c r="F81" s="146"/>
      <c r="G81" s="146"/>
      <c r="H81" s="146"/>
      <c r="I81" s="146"/>
      <c r="J81" s="147">
        <f>J367</f>
        <v>0</v>
      </c>
      <c r="K81" s="10"/>
      <c r="L81" s="14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44"/>
      <c r="C82" s="10"/>
      <c r="D82" s="145" t="s">
        <v>163</v>
      </c>
      <c r="E82" s="146"/>
      <c r="F82" s="146"/>
      <c r="G82" s="146"/>
      <c r="H82" s="146"/>
      <c r="I82" s="146"/>
      <c r="J82" s="147">
        <f>J380</f>
        <v>0</v>
      </c>
      <c r="K82" s="10"/>
      <c r="L82" s="14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44"/>
      <c r="C83" s="10"/>
      <c r="D83" s="145" t="s">
        <v>164</v>
      </c>
      <c r="E83" s="146"/>
      <c r="F83" s="146"/>
      <c r="G83" s="146"/>
      <c r="H83" s="146"/>
      <c r="I83" s="146"/>
      <c r="J83" s="147">
        <f>J392</f>
        <v>0</v>
      </c>
      <c r="K83" s="10"/>
      <c r="L83" s="144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44"/>
      <c r="C84" s="10"/>
      <c r="D84" s="145" t="s">
        <v>165</v>
      </c>
      <c r="E84" s="146"/>
      <c r="F84" s="146"/>
      <c r="G84" s="146"/>
      <c r="H84" s="146"/>
      <c r="I84" s="146"/>
      <c r="J84" s="147">
        <f>J393</f>
        <v>0</v>
      </c>
      <c r="K84" s="10"/>
      <c r="L84" s="144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21.84" customHeight="1">
      <c r="A85" s="10"/>
      <c r="B85" s="144"/>
      <c r="C85" s="10"/>
      <c r="D85" s="145" t="s">
        <v>166</v>
      </c>
      <c r="E85" s="146"/>
      <c r="F85" s="146"/>
      <c r="G85" s="146"/>
      <c r="H85" s="146"/>
      <c r="I85" s="146"/>
      <c r="J85" s="147">
        <f>J407</f>
        <v>0</v>
      </c>
      <c r="K85" s="10"/>
      <c r="L85" s="144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21.84" customHeight="1">
      <c r="A86" s="10"/>
      <c r="B86" s="144"/>
      <c r="C86" s="10"/>
      <c r="D86" s="145" t="s">
        <v>167</v>
      </c>
      <c r="E86" s="146"/>
      <c r="F86" s="146"/>
      <c r="G86" s="146"/>
      <c r="H86" s="146"/>
      <c r="I86" s="146"/>
      <c r="J86" s="147">
        <f>J410</f>
        <v>0</v>
      </c>
      <c r="K86" s="10"/>
      <c r="L86" s="144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4.88" customHeight="1">
      <c r="A87" s="10"/>
      <c r="B87" s="144"/>
      <c r="C87" s="10"/>
      <c r="D87" s="145" t="s">
        <v>168</v>
      </c>
      <c r="E87" s="146"/>
      <c r="F87" s="146"/>
      <c r="G87" s="146"/>
      <c r="H87" s="146"/>
      <c r="I87" s="146"/>
      <c r="J87" s="147">
        <f>J415</f>
        <v>0</v>
      </c>
      <c r="K87" s="10"/>
      <c r="L87" s="144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21.84" customHeight="1">
      <c r="A88" s="10"/>
      <c r="B88" s="144"/>
      <c r="C88" s="10"/>
      <c r="D88" s="145" t="s">
        <v>169</v>
      </c>
      <c r="E88" s="146"/>
      <c r="F88" s="146"/>
      <c r="G88" s="146"/>
      <c r="H88" s="146"/>
      <c r="I88" s="146"/>
      <c r="J88" s="147">
        <f>J416</f>
        <v>0</v>
      </c>
      <c r="K88" s="10"/>
      <c r="L88" s="144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21.84" customHeight="1">
      <c r="A89" s="10"/>
      <c r="B89" s="144"/>
      <c r="C89" s="10"/>
      <c r="D89" s="145" t="s">
        <v>170</v>
      </c>
      <c r="E89" s="146"/>
      <c r="F89" s="146"/>
      <c r="G89" s="146"/>
      <c r="H89" s="146"/>
      <c r="I89" s="146"/>
      <c r="J89" s="147">
        <f>J421</f>
        <v>0</v>
      </c>
      <c r="K89" s="10"/>
      <c r="L89" s="144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21.84" customHeight="1">
      <c r="A90" s="10"/>
      <c r="B90" s="144"/>
      <c r="C90" s="10"/>
      <c r="D90" s="145" t="s">
        <v>171</v>
      </c>
      <c r="E90" s="146"/>
      <c r="F90" s="146"/>
      <c r="G90" s="146"/>
      <c r="H90" s="146"/>
      <c r="I90" s="146"/>
      <c r="J90" s="147">
        <f>J430</f>
        <v>0</v>
      </c>
      <c r="K90" s="10"/>
      <c r="L90" s="144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21.84" customHeight="1">
      <c r="A91" s="10"/>
      <c r="B91" s="144"/>
      <c r="C91" s="10"/>
      <c r="D91" s="145" t="s">
        <v>172</v>
      </c>
      <c r="E91" s="146"/>
      <c r="F91" s="146"/>
      <c r="G91" s="146"/>
      <c r="H91" s="146"/>
      <c r="I91" s="146"/>
      <c r="J91" s="147">
        <f>J444</f>
        <v>0</v>
      </c>
      <c r="K91" s="10"/>
      <c r="L91" s="144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21.84" customHeight="1">
      <c r="A92" s="10"/>
      <c r="B92" s="144"/>
      <c r="C92" s="10"/>
      <c r="D92" s="145" t="s">
        <v>173</v>
      </c>
      <c r="E92" s="146"/>
      <c r="F92" s="146"/>
      <c r="G92" s="146"/>
      <c r="H92" s="146"/>
      <c r="I92" s="146"/>
      <c r="J92" s="147">
        <f>J452</f>
        <v>0</v>
      </c>
      <c r="K92" s="10"/>
      <c r="L92" s="144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21.84" customHeight="1">
      <c r="A93" s="10"/>
      <c r="B93" s="144"/>
      <c r="C93" s="10"/>
      <c r="D93" s="145" t="s">
        <v>174</v>
      </c>
      <c r="E93" s="146"/>
      <c r="F93" s="146"/>
      <c r="G93" s="146"/>
      <c r="H93" s="146"/>
      <c r="I93" s="146"/>
      <c r="J93" s="147">
        <f>J458</f>
        <v>0</v>
      </c>
      <c r="K93" s="10"/>
      <c r="L93" s="144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4.88" customHeight="1">
      <c r="A94" s="10"/>
      <c r="B94" s="144"/>
      <c r="C94" s="10"/>
      <c r="D94" s="145" t="s">
        <v>175</v>
      </c>
      <c r="E94" s="146"/>
      <c r="F94" s="146"/>
      <c r="G94" s="146"/>
      <c r="H94" s="146"/>
      <c r="I94" s="146"/>
      <c r="J94" s="147">
        <f>J470</f>
        <v>0</v>
      </c>
      <c r="K94" s="10"/>
      <c r="L94" s="144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21.84" customHeight="1">
      <c r="A95" s="10"/>
      <c r="B95" s="144"/>
      <c r="C95" s="10"/>
      <c r="D95" s="145" t="s">
        <v>176</v>
      </c>
      <c r="E95" s="146"/>
      <c r="F95" s="146"/>
      <c r="G95" s="146"/>
      <c r="H95" s="146"/>
      <c r="I95" s="146"/>
      <c r="J95" s="147">
        <f>J483</f>
        <v>0</v>
      </c>
      <c r="K95" s="10"/>
      <c r="L95" s="144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21.84" customHeight="1">
      <c r="A96" s="10"/>
      <c r="B96" s="144"/>
      <c r="C96" s="10"/>
      <c r="D96" s="145" t="s">
        <v>177</v>
      </c>
      <c r="E96" s="146"/>
      <c r="F96" s="146"/>
      <c r="G96" s="146"/>
      <c r="H96" s="146"/>
      <c r="I96" s="146"/>
      <c r="J96" s="147">
        <f>J490</f>
        <v>0</v>
      </c>
      <c r="K96" s="10"/>
      <c r="L96" s="14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21.84" customHeight="1">
      <c r="A97" s="10"/>
      <c r="B97" s="144"/>
      <c r="C97" s="10"/>
      <c r="D97" s="145" t="s">
        <v>178</v>
      </c>
      <c r="E97" s="146"/>
      <c r="F97" s="146"/>
      <c r="G97" s="146"/>
      <c r="H97" s="146"/>
      <c r="I97" s="146"/>
      <c r="J97" s="147">
        <f>J497</f>
        <v>0</v>
      </c>
      <c r="K97" s="10"/>
      <c r="L97" s="14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4.88" customHeight="1">
      <c r="A98" s="10"/>
      <c r="B98" s="144"/>
      <c r="C98" s="10"/>
      <c r="D98" s="145" t="s">
        <v>179</v>
      </c>
      <c r="E98" s="146"/>
      <c r="F98" s="146"/>
      <c r="G98" s="146"/>
      <c r="H98" s="146"/>
      <c r="I98" s="146"/>
      <c r="J98" s="147">
        <f>J502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180</v>
      </c>
      <c r="E99" s="146"/>
      <c r="F99" s="146"/>
      <c r="G99" s="146"/>
      <c r="H99" s="146"/>
      <c r="I99" s="146"/>
      <c r="J99" s="147">
        <f>J531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181</v>
      </c>
      <c r="E100" s="146"/>
      <c r="F100" s="146"/>
      <c r="G100" s="146"/>
      <c r="H100" s="146"/>
      <c r="I100" s="146"/>
      <c r="J100" s="147">
        <f>J547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182</v>
      </c>
      <c r="E101" s="146"/>
      <c r="F101" s="146"/>
      <c r="G101" s="146"/>
      <c r="H101" s="146"/>
      <c r="I101" s="146"/>
      <c r="J101" s="147">
        <f>J567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0"/>
      <c r="C102" s="9"/>
      <c r="D102" s="141" t="s">
        <v>183</v>
      </c>
      <c r="E102" s="142"/>
      <c r="F102" s="142"/>
      <c r="G102" s="142"/>
      <c r="H102" s="142"/>
      <c r="I102" s="142"/>
      <c r="J102" s="143">
        <f>J570</f>
        <v>0</v>
      </c>
      <c r="K102" s="9"/>
      <c r="L102" s="14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4"/>
      <c r="C103" s="10"/>
      <c r="D103" s="145" t="s">
        <v>184</v>
      </c>
      <c r="E103" s="146"/>
      <c r="F103" s="146"/>
      <c r="G103" s="146"/>
      <c r="H103" s="146"/>
      <c r="I103" s="146"/>
      <c r="J103" s="147">
        <f>J571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44"/>
      <c r="C104" s="10"/>
      <c r="D104" s="145" t="s">
        <v>185</v>
      </c>
      <c r="E104" s="146"/>
      <c r="F104" s="146"/>
      <c r="G104" s="146"/>
      <c r="H104" s="146"/>
      <c r="I104" s="146"/>
      <c r="J104" s="147">
        <f>J576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186</v>
      </c>
      <c r="E105" s="146"/>
      <c r="F105" s="146"/>
      <c r="G105" s="146"/>
      <c r="H105" s="146"/>
      <c r="I105" s="146"/>
      <c r="J105" s="147">
        <f>J593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187</v>
      </c>
      <c r="E106" s="146"/>
      <c r="F106" s="146"/>
      <c r="G106" s="146"/>
      <c r="H106" s="146"/>
      <c r="I106" s="146"/>
      <c r="J106" s="147">
        <f>J599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44"/>
      <c r="C107" s="10"/>
      <c r="D107" s="145" t="s">
        <v>188</v>
      </c>
      <c r="E107" s="146"/>
      <c r="F107" s="146"/>
      <c r="G107" s="146"/>
      <c r="H107" s="146"/>
      <c r="I107" s="146"/>
      <c r="J107" s="147">
        <f>J605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44"/>
      <c r="C108" s="10"/>
      <c r="D108" s="145" t="s">
        <v>189</v>
      </c>
      <c r="E108" s="146"/>
      <c r="F108" s="146"/>
      <c r="G108" s="146"/>
      <c r="H108" s="146"/>
      <c r="I108" s="146"/>
      <c r="J108" s="147">
        <f>J617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44"/>
      <c r="C109" s="10"/>
      <c r="D109" s="145" t="s">
        <v>190</v>
      </c>
      <c r="E109" s="146"/>
      <c r="F109" s="146"/>
      <c r="G109" s="146"/>
      <c r="H109" s="146"/>
      <c r="I109" s="146"/>
      <c r="J109" s="147">
        <f>J627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4"/>
      <c r="C110" s="10"/>
      <c r="D110" s="145" t="s">
        <v>191</v>
      </c>
      <c r="E110" s="146"/>
      <c r="F110" s="146"/>
      <c r="G110" s="146"/>
      <c r="H110" s="146"/>
      <c r="I110" s="146"/>
      <c r="J110" s="147">
        <f>J631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4"/>
      <c r="C111" s="10"/>
      <c r="D111" s="145" t="s">
        <v>192</v>
      </c>
      <c r="E111" s="146"/>
      <c r="F111" s="146"/>
      <c r="G111" s="146"/>
      <c r="H111" s="146"/>
      <c r="I111" s="146"/>
      <c r="J111" s="147">
        <f>J638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44"/>
      <c r="C112" s="10"/>
      <c r="D112" s="145" t="s">
        <v>193</v>
      </c>
      <c r="E112" s="146"/>
      <c r="F112" s="146"/>
      <c r="G112" s="146"/>
      <c r="H112" s="146"/>
      <c r="I112" s="146"/>
      <c r="J112" s="147">
        <f>J643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4.88" customHeight="1">
      <c r="A113" s="10"/>
      <c r="B113" s="144"/>
      <c r="C113" s="10"/>
      <c r="D113" s="145" t="s">
        <v>194</v>
      </c>
      <c r="E113" s="146"/>
      <c r="F113" s="146"/>
      <c r="G113" s="146"/>
      <c r="H113" s="146"/>
      <c r="I113" s="146"/>
      <c r="J113" s="147">
        <f>J665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4"/>
      <c r="C114" s="10"/>
      <c r="D114" s="145" t="s">
        <v>195</v>
      </c>
      <c r="E114" s="146"/>
      <c r="F114" s="146"/>
      <c r="G114" s="146"/>
      <c r="H114" s="146"/>
      <c r="I114" s="146"/>
      <c r="J114" s="147">
        <f>J677</f>
        <v>0</v>
      </c>
      <c r="K114" s="10"/>
      <c r="L114" s="14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4.88" customHeight="1">
      <c r="A115" s="10"/>
      <c r="B115" s="144"/>
      <c r="C115" s="10"/>
      <c r="D115" s="145" t="s">
        <v>196</v>
      </c>
      <c r="E115" s="146"/>
      <c r="F115" s="146"/>
      <c r="G115" s="146"/>
      <c r="H115" s="146"/>
      <c r="I115" s="146"/>
      <c r="J115" s="147">
        <f>J682</f>
        <v>0</v>
      </c>
      <c r="K115" s="10"/>
      <c r="L115" s="144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4.88" customHeight="1">
      <c r="A116" s="10"/>
      <c r="B116" s="144"/>
      <c r="C116" s="10"/>
      <c r="D116" s="145" t="s">
        <v>197</v>
      </c>
      <c r="E116" s="146"/>
      <c r="F116" s="146"/>
      <c r="G116" s="146"/>
      <c r="H116" s="146"/>
      <c r="I116" s="146"/>
      <c r="J116" s="147">
        <f>J699</f>
        <v>0</v>
      </c>
      <c r="K116" s="10"/>
      <c r="L116" s="144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4"/>
      <c r="C117" s="10"/>
      <c r="D117" s="145" t="s">
        <v>198</v>
      </c>
      <c r="E117" s="146"/>
      <c r="F117" s="146"/>
      <c r="G117" s="146"/>
      <c r="H117" s="146"/>
      <c r="I117" s="146"/>
      <c r="J117" s="147">
        <f>J708</f>
        <v>0</v>
      </c>
      <c r="K117" s="10"/>
      <c r="L117" s="144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4.88" customHeight="1">
      <c r="A118" s="10"/>
      <c r="B118" s="144"/>
      <c r="C118" s="10"/>
      <c r="D118" s="145" t="s">
        <v>199</v>
      </c>
      <c r="E118" s="146"/>
      <c r="F118" s="146"/>
      <c r="G118" s="146"/>
      <c r="H118" s="146"/>
      <c r="I118" s="146"/>
      <c r="J118" s="147">
        <f>J711</f>
        <v>0</v>
      </c>
      <c r="K118" s="10"/>
      <c r="L118" s="144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4.88" customHeight="1">
      <c r="A119" s="10"/>
      <c r="B119" s="144"/>
      <c r="C119" s="10"/>
      <c r="D119" s="145" t="s">
        <v>200</v>
      </c>
      <c r="E119" s="146"/>
      <c r="F119" s="146"/>
      <c r="G119" s="146"/>
      <c r="H119" s="146"/>
      <c r="I119" s="146"/>
      <c r="J119" s="147">
        <f>J731</f>
        <v>0</v>
      </c>
      <c r="K119" s="10"/>
      <c r="L119" s="144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4.88" customHeight="1">
      <c r="A120" s="10"/>
      <c r="B120" s="144"/>
      <c r="C120" s="10"/>
      <c r="D120" s="145" t="s">
        <v>201</v>
      </c>
      <c r="E120" s="146"/>
      <c r="F120" s="146"/>
      <c r="G120" s="146"/>
      <c r="H120" s="146"/>
      <c r="I120" s="146"/>
      <c r="J120" s="147">
        <f>J744</f>
        <v>0</v>
      </c>
      <c r="K120" s="10"/>
      <c r="L120" s="144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44"/>
      <c r="C121" s="10"/>
      <c r="D121" s="145" t="s">
        <v>202</v>
      </c>
      <c r="E121" s="146"/>
      <c r="F121" s="146"/>
      <c r="G121" s="146"/>
      <c r="H121" s="146"/>
      <c r="I121" s="146"/>
      <c r="J121" s="147">
        <f>J751</f>
        <v>0</v>
      </c>
      <c r="K121" s="10"/>
      <c r="L121" s="144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4.88" customHeight="1">
      <c r="A122" s="10"/>
      <c r="B122" s="144"/>
      <c r="C122" s="10"/>
      <c r="D122" s="145" t="s">
        <v>203</v>
      </c>
      <c r="E122" s="146"/>
      <c r="F122" s="146"/>
      <c r="G122" s="146"/>
      <c r="H122" s="146"/>
      <c r="I122" s="146"/>
      <c r="J122" s="147">
        <f>J754</f>
        <v>0</v>
      </c>
      <c r="K122" s="10"/>
      <c r="L122" s="144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44"/>
      <c r="C123" s="10"/>
      <c r="D123" s="145" t="s">
        <v>204</v>
      </c>
      <c r="E123" s="146"/>
      <c r="F123" s="146"/>
      <c r="G123" s="146"/>
      <c r="H123" s="146"/>
      <c r="I123" s="146"/>
      <c r="J123" s="147">
        <f>J766</f>
        <v>0</v>
      </c>
      <c r="K123" s="10"/>
      <c r="L123" s="144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4.88" customHeight="1">
      <c r="A124" s="10"/>
      <c r="B124" s="144"/>
      <c r="C124" s="10"/>
      <c r="D124" s="145" t="s">
        <v>205</v>
      </c>
      <c r="E124" s="146"/>
      <c r="F124" s="146"/>
      <c r="G124" s="146"/>
      <c r="H124" s="146"/>
      <c r="I124" s="146"/>
      <c r="J124" s="147">
        <f>J770</f>
        <v>0</v>
      </c>
      <c r="K124" s="10"/>
      <c r="L124" s="144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4.88" customHeight="1">
      <c r="A125" s="10"/>
      <c r="B125" s="144"/>
      <c r="C125" s="10"/>
      <c r="D125" s="145" t="s">
        <v>206</v>
      </c>
      <c r="E125" s="146"/>
      <c r="F125" s="146"/>
      <c r="G125" s="146"/>
      <c r="H125" s="146"/>
      <c r="I125" s="146"/>
      <c r="J125" s="147">
        <f>J779</f>
        <v>0</v>
      </c>
      <c r="K125" s="10"/>
      <c r="L125" s="144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44"/>
      <c r="C126" s="10"/>
      <c r="D126" s="145" t="s">
        <v>207</v>
      </c>
      <c r="E126" s="146"/>
      <c r="F126" s="146"/>
      <c r="G126" s="146"/>
      <c r="H126" s="146"/>
      <c r="I126" s="146"/>
      <c r="J126" s="147">
        <f>J840</f>
        <v>0</v>
      </c>
      <c r="K126" s="10"/>
      <c r="L126" s="144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4.88" customHeight="1">
      <c r="A127" s="10"/>
      <c r="B127" s="144"/>
      <c r="C127" s="10"/>
      <c r="D127" s="145" t="s">
        <v>208</v>
      </c>
      <c r="E127" s="146"/>
      <c r="F127" s="146"/>
      <c r="G127" s="146"/>
      <c r="H127" s="146"/>
      <c r="I127" s="146"/>
      <c r="J127" s="147">
        <f>J857</f>
        <v>0</v>
      </c>
      <c r="K127" s="10"/>
      <c r="L127" s="144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4.88" customHeight="1">
      <c r="A128" s="10"/>
      <c r="B128" s="144"/>
      <c r="C128" s="10"/>
      <c r="D128" s="145" t="s">
        <v>209</v>
      </c>
      <c r="E128" s="146"/>
      <c r="F128" s="146"/>
      <c r="G128" s="146"/>
      <c r="H128" s="146"/>
      <c r="I128" s="146"/>
      <c r="J128" s="147">
        <f>J886</f>
        <v>0</v>
      </c>
      <c r="K128" s="10"/>
      <c r="L128" s="144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44"/>
      <c r="C129" s="10"/>
      <c r="D129" s="145" t="s">
        <v>210</v>
      </c>
      <c r="E129" s="146"/>
      <c r="F129" s="146"/>
      <c r="G129" s="146"/>
      <c r="H129" s="146"/>
      <c r="I129" s="146"/>
      <c r="J129" s="147">
        <f>J894</f>
        <v>0</v>
      </c>
      <c r="K129" s="10"/>
      <c r="L129" s="144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4.88" customHeight="1">
      <c r="A130" s="10"/>
      <c r="B130" s="144"/>
      <c r="C130" s="10"/>
      <c r="D130" s="145" t="s">
        <v>211</v>
      </c>
      <c r="E130" s="146"/>
      <c r="F130" s="146"/>
      <c r="G130" s="146"/>
      <c r="H130" s="146"/>
      <c r="I130" s="146"/>
      <c r="J130" s="147">
        <f>J916</f>
        <v>0</v>
      </c>
      <c r="K130" s="10"/>
      <c r="L130" s="144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4.88" customHeight="1">
      <c r="A131" s="10"/>
      <c r="B131" s="144"/>
      <c r="C131" s="10"/>
      <c r="D131" s="145" t="s">
        <v>212</v>
      </c>
      <c r="E131" s="146"/>
      <c r="F131" s="146"/>
      <c r="G131" s="146"/>
      <c r="H131" s="146"/>
      <c r="I131" s="146"/>
      <c r="J131" s="147">
        <f>J924</f>
        <v>0</v>
      </c>
      <c r="K131" s="10"/>
      <c r="L131" s="144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19.92" customHeight="1">
      <c r="A132" s="10"/>
      <c r="B132" s="144"/>
      <c r="C132" s="10"/>
      <c r="D132" s="145" t="s">
        <v>213</v>
      </c>
      <c r="E132" s="146"/>
      <c r="F132" s="146"/>
      <c r="G132" s="146"/>
      <c r="H132" s="146"/>
      <c r="I132" s="146"/>
      <c r="J132" s="147">
        <f>J944</f>
        <v>0</v>
      </c>
      <c r="K132" s="10"/>
      <c r="L132" s="144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10" customFormat="1" ht="19.92" customHeight="1">
      <c r="A133" s="10"/>
      <c r="B133" s="144"/>
      <c r="C133" s="10"/>
      <c r="D133" s="145" t="s">
        <v>214</v>
      </c>
      <c r="E133" s="146"/>
      <c r="F133" s="146"/>
      <c r="G133" s="146"/>
      <c r="H133" s="146"/>
      <c r="I133" s="146"/>
      <c r="J133" s="147">
        <f>J965</f>
        <v>0</v>
      </c>
      <c r="K133" s="10"/>
      <c r="L133" s="144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10" customFormat="1" ht="14.88" customHeight="1">
      <c r="A134" s="10"/>
      <c r="B134" s="144"/>
      <c r="C134" s="10"/>
      <c r="D134" s="145" t="s">
        <v>215</v>
      </c>
      <c r="E134" s="146"/>
      <c r="F134" s="146"/>
      <c r="G134" s="146"/>
      <c r="H134" s="146"/>
      <c r="I134" s="146"/>
      <c r="J134" s="147">
        <f>J988</f>
        <v>0</v>
      </c>
      <c r="K134" s="10"/>
      <c r="L134" s="144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="10" customFormat="1" ht="19.92" customHeight="1">
      <c r="A135" s="10"/>
      <c r="B135" s="144"/>
      <c r="C135" s="10"/>
      <c r="D135" s="145" t="s">
        <v>216</v>
      </c>
      <c r="E135" s="146"/>
      <c r="F135" s="146"/>
      <c r="G135" s="146"/>
      <c r="H135" s="146"/>
      <c r="I135" s="146"/>
      <c r="J135" s="147">
        <f>J996</f>
        <v>0</v>
      </c>
      <c r="K135" s="10"/>
      <c r="L135" s="144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="10" customFormat="1" ht="19.92" customHeight="1">
      <c r="A136" s="10"/>
      <c r="B136" s="144"/>
      <c r="C136" s="10"/>
      <c r="D136" s="145" t="s">
        <v>217</v>
      </c>
      <c r="E136" s="146"/>
      <c r="F136" s="146"/>
      <c r="G136" s="146"/>
      <c r="H136" s="146"/>
      <c r="I136" s="146"/>
      <c r="J136" s="147">
        <f>J1004</f>
        <v>0</v>
      </c>
      <c r="K136" s="10"/>
      <c r="L136" s="144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="10" customFormat="1" ht="19.92" customHeight="1">
      <c r="A137" s="10"/>
      <c r="B137" s="144"/>
      <c r="C137" s="10"/>
      <c r="D137" s="145" t="s">
        <v>218</v>
      </c>
      <c r="E137" s="146"/>
      <c r="F137" s="146"/>
      <c r="G137" s="146"/>
      <c r="H137" s="146"/>
      <c r="I137" s="146"/>
      <c r="J137" s="147">
        <f>J1022</f>
        <v>0</v>
      </c>
      <c r="K137" s="10"/>
      <c r="L137" s="144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="2" customFormat="1" ht="21.84" customHeight="1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123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6.96" customHeight="1">
      <c r="A139" s="37"/>
      <c r="B139" s="54"/>
      <c r="C139" s="55"/>
      <c r="D139" s="55"/>
      <c r="E139" s="55"/>
      <c r="F139" s="55"/>
      <c r="G139" s="55"/>
      <c r="H139" s="55"/>
      <c r="I139" s="55"/>
      <c r="J139" s="55"/>
      <c r="K139" s="55"/>
      <c r="L139" s="123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3" s="2" customFormat="1" ht="6.96" customHeight="1">
      <c r="A143" s="37"/>
      <c r="B143" s="56"/>
      <c r="C143" s="57"/>
      <c r="D143" s="57"/>
      <c r="E143" s="57"/>
      <c r="F143" s="57"/>
      <c r="G143" s="57"/>
      <c r="H143" s="57"/>
      <c r="I143" s="57"/>
      <c r="J143" s="57"/>
      <c r="K143" s="57"/>
      <c r="L143" s="123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  <row r="144" s="2" customFormat="1" ht="24.96" customHeight="1">
      <c r="A144" s="37"/>
      <c r="B144" s="38"/>
      <c r="C144" s="22" t="s">
        <v>219</v>
      </c>
      <c r="D144" s="37"/>
      <c r="E144" s="37"/>
      <c r="F144" s="37"/>
      <c r="G144" s="37"/>
      <c r="H144" s="37"/>
      <c r="I144" s="37"/>
      <c r="J144" s="37"/>
      <c r="K144" s="37"/>
      <c r="L144" s="123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  <row r="145" s="2" customFormat="1" ht="6.96" customHeight="1">
      <c r="A145" s="37"/>
      <c r="B145" s="38"/>
      <c r="C145" s="37"/>
      <c r="D145" s="37"/>
      <c r="E145" s="37"/>
      <c r="F145" s="37"/>
      <c r="G145" s="37"/>
      <c r="H145" s="37"/>
      <c r="I145" s="37"/>
      <c r="J145" s="37"/>
      <c r="K145" s="37"/>
      <c r="L145" s="123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  <row r="146" s="2" customFormat="1" ht="12" customHeight="1">
      <c r="A146" s="37"/>
      <c r="B146" s="38"/>
      <c r="C146" s="31" t="s">
        <v>17</v>
      </c>
      <c r="D146" s="37"/>
      <c r="E146" s="37"/>
      <c r="F146" s="37"/>
      <c r="G146" s="37"/>
      <c r="H146" s="37"/>
      <c r="I146" s="37"/>
      <c r="J146" s="37"/>
      <c r="K146" s="37"/>
      <c r="L146" s="123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  <row r="147" s="2" customFormat="1" ht="16.5" customHeight="1">
      <c r="A147" s="37"/>
      <c r="B147" s="38"/>
      <c r="C147" s="37"/>
      <c r="D147" s="37"/>
      <c r="E147" s="122" t="str">
        <f>E7</f>
        <v>Obecní dům Rudíkov smlouva č. 2 - SO02, 3,4,5,6,7,8,9,11,13,14</v>
      </c>
      <c r="F147" s="31"/>
      <c r="G147" s="31"/>
      <c r="H147" s="31"/>
      <c r="I147" s="37"/>
      <c r="J147" s="37"/>
      <c r="K147" s="37"/>
      <c r="L147" s="123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  <row r="148" s="2" customFormat="1" ht="12" customHeight="1">
      <c r="A148" s="37"/>
      <c r="B148" s="38"/>
      <c r="C148" s="31" t="s">
        <v>135</v>
      </c>
      <c r="D148" s="37"/>
      <c r="E148" s="37"/>
      <c r="F148" s="37"/>
      <c r="G148" s="37"/>
      <c r="H148" s="37"/>
      <c r="I148" s="37"/>
      <c r="J148" s="37"/>
      <c r="K148" s="37"/>
      <c r="L148" s="123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  <row r="149" s="2" customFormat="1" ht="16.5" customHeight="1">
      <c r="A149" s="37"/>
      <c r="B149" s="38"/>
      <c r="C149" s="37"/>
      <c r="D149" s="37"/>
      <c r="E149" s="61" t="str">
        <f>E9</f>
        <v>2 - SO02</v>
      </c>
      <c r="F149" s="37"/>
      <c r="G149" s="37"/>
      <c r="H149" s="37"/>
      <c r="I149" s="37"/>
      <c r="J149" s="37"/>
      <c r="K149" s="37"/>
      <c r="L149" s="123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  <row r="150" s="2" customFormat="1" ht="6.96" customHeight="1">
      <c r="A150" s="37"/>
      <c r="B150" s="38"/>
      <c r="C150" s="37"/>
      <c r="D150" s="37"/>
      <c r="E150" s="37"/>
      <c r="F150" s="37"/>
      <c r="G150" s="37"/>
      <c r="H150" s="37"/>
      <c r="I150" s="37"/>
      <c r="J150" s="37"/>
      <c r="K150" s="37"/>
      <c r="L150" s="123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</row>
    <row r="151" s="2" customFormat="1" ht="12" customHeight="1">
      <c r="A151" s="37"/>
      <c r="B151" s="38"/>
      <c r="C151" s="31" t="s">
        <v>21</v>
      </c>
      <c r="D151" s="37"/>
      <c r="E151" s="37"/>
      <c r="F151" s="26" t="str">
        <f>F12</f>
        <v xml:space="preserve"> </v>
      </c>
      <c r="G151" s="37"/>
      <c r="H151" s="37"/>
      <c r="I151" s="31" t="s">
        <v>23</v>
      </c>
      <c r="J151" s="63" t="str">
        <f>IF(J12="","",J12)</f>
        <v>10. 1. 2024</v>
      </c>
      <c r="K151" s="37"/>
      <c r="L151" s="123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  <row r="152" s="2" customFormat="1" ht="6.96" customHeight="1">
      <c r="A152" s="37"/>
      <c r="B152" s="38"/>
      <c r="C152" s="37"/>
      <c r="D152" s="37"/>
      <c r="E152" s="37"/>
      <c r="F152" s="37"/>
      <c r="G152" s="37"/>
      <c r="H152" s="37"/>
      <c r="I152" s="37"/>
      <c r="J152" s="37"/>
      <c r="K152" s="37"/>
      <c r="L152" s="123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  <row r="153" s="2" customFormat="1" ht="15.15" customHeight="1">
      <c r="A153" s="37"/>
      <c r="B153" s="38"/>
      <c r="C153" s="31" t="s">
        <v>25</v>
      </c>
      <c r="D153" s="37"/>
      <c r="E153" s="37"/>
      <c r="F153" s="26" t="str">
        <f>E15</f>
        <v xml:space="preserve"> </v>
      </c>
      <c r="G153" s="37"/>
      <c r="H153" s="37"/>
      <c r="I153" s="31" t="s">
        <v>31</v>
      </c>
      <c r="J153" s="35" t="str">
        <f>E21</f>
        <v xml:space="preserve">BS projekt s.r.o. </v>
      </c>
      <c r="K153" s="37"/>
      <c r="L153" s="123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  <row r="154" s="2" customFormat="1" ht="25.65" customHeight="1">
      <c r="A154" s="37"/>
      <c r="B154" s="38"/>
      <c r="C154" s="31" t="s">
        <v>29</v>
      </c>
      <c r="D154" s="37"/>
      <c r="E154" s="37"/>
      <c r="F154" s="26" t="str">
        <f>IF(E18="","",E18)</f>
        <v>Vyplň údaj</v>
      </c>
      <c r="G154" s="37"/>
      <c r="H154" s="37"/>
      <c r="I154" s="31" t="s">
        <v>34</v>
      </c>
      <c r="J154" s="35" t="str">
        <f>E24</f>
        <v>Ing. Tomáš Hrdlička, Jan Hajný</v>
      </c>
      <c r="K154" s="37"/>
      <c r="L154" s="123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  <row r="155" s="2" customFormat="1" ht="10.32" customHeight="1">
      <c r="A155" s="37"/>
      <c r="B155" s="38"/>
      <c r="C155" s="37"/>
      <c r="D155" s="37"/>
      <c r="E155" s="37"/>
      <c r="F155" s="37"/>
      <c r="G155" s="37"/>
      <c r="H155" s="37"/>
      <c r="I155" s="37"/>
      <c r="J155" s="37"/>
      <c r="K155" s="37"/>
      <c r="L155" s="123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  <row r="156" s="11" customFormat="1" ht="29.28" customHeight="1">
      <c r="A156" s="148"/>
      <c r="B156" s="149"/>
      <c r="C156" s="150" t="s">
        <v>220</v>
      </c>
      <c r="D156" s="151" t="s">
        <v>57</v>
      </c>
      <c r="E156" s="151" t="s">
        <v>53</v>
      </c>
      <c r="F156" s="151" t="s">
        <v>54</v>
      </c>
      <c r="G156" s="151" t="s">
        <v>221</v>
      </c>
      <c r="H156" s="151" t="s">
        <v>222</v>
      </c>
      <c r="I156" s="151" t="s">
        <v>223</v>
      </c>
      <c r="J156" s="151" t="s">
        <v>139</v>
      </c>
      <c r="K156" s="152" t="s">
        <v>224</v>
      </c>
      <c r="L156" s="153"/>
      <c r="M156" s="79" t="s">
        <v>3</v>
      </c>
      <c r="N156" s="80" t="s">
        <v>42</v>
      </c>
      <c r="O156" s="80" t="s">
        <v>225</v>
      </c>
      <c r="P156" s="80" t="s">
        <v>226</v>
      </c>
      <c r="Q156" s="80" t="s">
        <v>227</v>
      </c>
      <c r="R156" s="80" t="s">
        <v>228</v>
      </c>
      <c r="S156" s="80" t="s">
        <v>229</v>
      </c>
      <c r="T156" s="81" t="s">
        <v>230</v>
      </c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</row>
    <row r="157" s="2" customFormat="1" ht="22.8" customHeight="1">
      <c r="A157" s="37"/>
      <c r="B157" s="38"/>
      <c r="C157" s="86" t="s">
        <v>231</v>
      </c>
      <c r="D157" s="37"/>
      <c r="E157" s="37"/>
      <c r="F157" s="37"/>
      <c r="G157" s="37"/>
      <c r="H157" s="37"/>
      <c r="I157" s="37"/>
      <c r="J157" s="154">
        <f>BK157</f>
        <v>0</v>
      </c>
      <c r="K157" s="37"/>
      <c r="L157" s="38"/>
      <c r="M157" s="82"/>
      <c r="N157" s="67"/>
      <c r="O157" s="83"/>
      <c r="P157" s="155">
        <f>P158+P570</f>
        <v>0</v>
      </c>
      <c r="Q157" s="83"/>
      <c r="R157" s="155">
        <f>R158+R570</f>
        <v>1282.4728064466258</v>
      </c>
      <c r="S157" s="83"/>
      <c r="T157" s="156">
        <f>T158+T570</f>
        <v>0.033082849999999997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8" t="s">
        <v>71</v>
      </c>
      <c r="AU157" s="18" t="s">
        <v>140</v>
      </c>
      <c r="BK157" s="157">
        <f>BK158+BK570</f>
        <v>0</v>
      </c>
    </row>
    <row r="158" s="12" customFormat="1" ht="25.92" customHeight="1">
      <c r="A158" s="12"/>
      <c r="B158" s="158"/>
      <c r="C158" s="12"/>
      <c r="D158" s="159" t="s">
        <v>71</v>
      </c>
      <c r="E158" s="160" t="s">
        <v>232</v>
      </c>
      <c r="F158" s="160" t="s">
        <v>233</v>
      </c>
      <c r="G158" s="12"/>
      <c r="H158" s="12"/>
      <c r="I158" s="161"/>
      <c r="J158" s="162">
        <f>BK158</f>
        <v>0</v>
      </c>
      <c r="K158" s="12"/>
      <c r="L158" s="158"/>
      <c r="M158" s="163"/>
      <c r="N158" s="164"/>
      <c r="O158" s="164"/>
      <c r="P158" s="165">
        <f>P159+P191+P277+P336+P392+P531+P547+P567</f>
        <v>0</v>
      </c>
      <c r="Q158" s="164"/>
      <c r="R158" s="165">
        <f>R159+R191+R277+R336+R392+R531+R547+R567</f>
        <v>1211.9010904789882</v>
      </c>
      <c r="S158" s="164"/>
      <c r="T158" s="166">
        <f>T159+T191+T277+T336+T392+T531+T547+T567</f>
        <v>0.0018836300000000003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9" t="s">
        <v>79</v>
      </c>
      <c r="AT158" s="167" t="s">
        <v>71</v>
      </c>
      <c r="AU158" s="167" t="s">
        <v>72</v>
      </c>
      <c r="AY158" s="159" t="s">
        <v>234</v>
      </c>
      <c r="BK158" s="168">
        <f>BK159+BK191+BK277+BK336+BK392+BK531+BK547+BK567</f>
        <v>0</v>
      </c>
    </row>
    <row r="159" s="12" customFormat="1" ht="22.8" customHeight="1">
      <c r="A159" s="12"/>
      <c r="B159" s="158"/>
      <c r="C159" s="12"/>
      <c r="D159" s="159" t="s">
        <v>71</v>
      </c>
      <c r="E159" s="169" t="s">
        <v>79</v>
      </c>
      <c r="F159" s="169" t="s">
        <v>235</v>
      </c>
      <c r="G159" s="12"/>
      <c r="H159" s="12"/>
      <c r="I159" s="161"/>
      <c r="J159" s="170">
        <f>BK159</f>
        <v>0</v>
      </c>
      <c r="K159" s="12"/>
      <c r="L159" s="158"/>
      <c r="M159" s="163"/>
      <c r="N159" s="164"/>
      <c r="O159" s="164"/>
      <c r="P159" s="165">
        <f>P160+P170+P177+P184</f>
        <v>0</v>
      </c>
      <c r="Q159" s="164"/>
      <c r="R159" s="165">
        <f>R160+R170+R177+R184</f>
        <v>0</v>
      </c>
      <c r="S159" s="164"/>
      <c r="T159" s="166">
        <f>T160+T170+T177+T184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9" t="s">
        <v>79</v>
      </c>
      <c r="AT159" s="167" t="s">
        <v>71</v>
      </c>
      <c r="AU159" s="167" t="s">
        <v>79</v>
      </c>
      <c r="AY159" s="159" t="s">
        <v>234</v>
      </c>
      <c r="BK159" s="168">
        <f>BK160+BK170+BK177+BK184</f>
        <v>0</v>
      </c>
    </row>
    <row r="160" s="12" customFormat="1" ht="20.88" customHeight="1">
      <c r="A160" s="12"/>
      <c r="B160" s="158"/>
      <c r="C160" s="12"/>
      <c r="D160" s="159" t="s">
        <v>71</v>
      </c>
      <c r="E160" s="169" t="s">
        <v>236</v>
      </c>
      <c r="F160" s="169" t="s">
        <v>237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SUM(P161:P169)</f>
        <v>0</v>
      </c>
      <c r="Q160" s="164"/>
      <c r="R160" s="165">
        <f>SUM(R161:R169)</f>
        <v>0</v>
      </c>
      <c r="S160" s="164"/>
      <c r="T160" s="166">
        <f>SUM(T161:T169)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79</v>
      </c>
      <c r="AT160" s="167" t="s">
        <v>71</v>
      </c>
      <c r="AU160" s="167" t="s">
        <v>76</v>
      </c>
      <c r="AY160" s="159" t="s">
        <v>234</v>
      </c>
      <c r="BK160" s="168">
        <f>SUM(BK161:BK169)</f>
        <v>0</v>
      </c>
    </row>
    <row r="161" s="2" customFormat="1" ht="24.15" customHeight="1">
      <c r="A161" s="37"/>
      <c r="B161" s="171"/>
      <c r="C161" s="172" t="s">
        <v>79</v>
      </c>
      <c r="D161" s="172" t="s">
        <v>238</v>
      </c>
      <c r="E161" s="173" t="s">
        <v>239</v>
      </c>
      <c r="F161" s="174" t="s">
        <v>240</v>
      </c>
      <c r="G161" s="175" t="s">
        <v>241</v>
      </c>
      <c r="H161" s="176">
        <v>300</v>
      </c>
      <c r="I161" s="177"/>
      <c r="J161" s="178">
        <f>ROUND(I161*H161,2)</f>
        <v>0</v>
      </c>
      <c r="K161" s="174" t="s">
        <v>242</v>
      </c>
      <c r="L161" s="38"/>
      <c r="M161" s="179" t="s">
        <v>3</v>
      </c>
      <c r="N161" s="180" t="s">
        <v>43</v>
      </c>
      <c r="O161" s="71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104</v>
      </c>
      <c r="AT161" s="183" t="s">
        <v>238</v>
      </c>
      <c r="AU161" s="183" t="s">
        <v>101</v>
      </c>
      <c r="AY161" s="18" t="s">
        <v>234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79</v>
      </c>
      <c r="BK161" s="184">
        <f>ROUND(I161*H161,2)</f>
        <v>0</v>
      </c>
      <c r="BL161" s="18" t="s">
        <v>104</v>
      </c>
      <c r="BM161" s="183" t="s">
        <v>243</v>
      </c>
    </row>
    <row r="162" s="2" customFormat="1">
      <c r="A162" s="37"/>
      <c r="B162" s="38"/>
      <c r="C162" s="37"/>
      <c r="D162" s="185" t="s">
        <v>244</v>
      </c>
      <c r="E162" s="37"/>
      <c r="F162" s="186" t="s">
        <v>245</v>
      </c>
      <c r="G162" s="37"/>
      <c r="H162" s="37"/>
      <c r="I162" s="187"/>
      <c r="J162" s="37"/>
      <c r="K162" s="37"/>
      <c r="L162" s="38"/>
      <c r="M162" s="188"/>
      <c r="N162" s="189"/>
      <c r="O162" s="71"/>
      <c r="P162" s="71"/>
      <c r="Q162" s="71"/>
      <c r="R162" s="71"/>
      <c r="S162" s="71"/>
      <c r="T162" s="72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244</v>
      </c>
      <c r="AU162" s="18" t="s">
        <v>101</v>
      </c>
    </row>
    <row r="163" s="2" customFormat="1" ht="62.7" customHeight="1">
      <c r="A163" s="37"/>
      <c r="B163" s="171"/>
      <c r="C163" s="172" t="s">
        <v>76</v>
      </c>
      <c r="D163" s="172" t="s">
        <v>238</v>
      </c>
      <c r="E163" s="173" t="s">
        <v>246</v>
      </c>
      <c r="F163" s="174" t="s">
        <v>247</v>
      </c>
      <c r="G163" s="175" t="s">
        <v>248</v>
      </c>
      <c r="H163" s="176">
        <v>60</v>
      </c>
      <c r="I163" s="177"/>
      <c r="J163" s="178">
        <f>ROUND(I163*H163,2)</f>
        <v>0</v>
      </c>
      <c r="K163" s="174" t="s">
        <v>242</v>
      </c>
      <c r="L163" s="38"/>
      <c r="M163" s="179" t="s">
        <v>3</v>
      </c>
      <c r="N163" s="180" t="s">
        <v>43</v>
      </c>
      <c r="O163" s="71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104</v>
      </c>
      <c r="AT163" s="183" t="s">
        <v>238</v>
      </c>
      <c r="AU163" s="183" t="s">
        <v>101</v>
      </c>
      <c r="AY163" s="18" t="s">
        <v>234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79</v>
      </c>
      <c r="BK163" s="184">
        <f>ROUND(I163*H163,2)</f>
        <v>0</v>
      </c>
      <c r="BL163" s="18" t="s">
        <v>104</v>
      </c>
      <c r="BM163" s="183" t="s">
        <v>249</v>
      </c>
    </row>
    <row r="164" s="2" customFormat="1">
      <c r="A164" s="37"/>
      <c r="B164" s="38"/>
      <c r="C164" s="37"/>
      <c r="D164" s="185" t="s">
        <v>244</v>
      </c>
      <c r="E164" s="37"/>
      <c r="F164" s="186" t="s">
        <v>250</v>
      </c>
      <c r="G164" s="37"/>
      <c r="H164" s="37"/>
      <c r="I164" s="187"/>
      <c r="J164" s="37"/>
      <c r="K164" s="37"/>
      <c r="L164" s="38"/>
      <c r="M164" s="188"/>
      <c r="N164" s="189"/>
      <c r="O164" s="71"/>
      <c r="P164" s="71"/>
      <c r="Q164" s="71"/>
      <c r="R164" s="71"/>
      <c r="S164" s="71"/>
      <c r="T164" s="72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244</v>
      </c>
      <c r="AU164" s="18" t="s">
        <v>101</v>
      </c>
    </row>
    <row r="165" s="2" customFormat="1">
      <c r="A165" s="37"/>
      <c r="B165" s="38"/>
      <c r="C165" s="37"/>
      <c r="D165" s="190" t="s">
        <v>251</v>
      </c>
      <c r="E165" s="37"/>
      <c r="F165" s="191" t="s">
        <v>252</v>
      </c>
      <c r="G165" s="37"/>
      <c r="H165" s="37"/>
      <c r="I165" s="187"/>
      <c r="J165" s="37"/>
      <c r="K165" s="37"/>
      <c r="L165" s="38"/>
      <c r="M165" s="188"/>
      <c r="N165" s="189"/>
      <c r="O165" s="71"/>
      <c r="P165" s="71"/>
      <c r="Q165" s="71"/>
      <c r="R165" s="71"/>
      <c r="S165" s="71"/>
      <c r="T165" s="72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251</v>
      </c>
      <c r="AU165" s="18" t="s">
        <v>101</v>
      </c>
    </row>
    <row r="166" s="2" customFormat="1" ht="44.25" customHeight="1">
      <c r="A166" s="37"/>
      <c r="B166" s="171"/>
      <c r="C166" s="172" t="s">
        <v>101</v>
      </c>
      <c r="D166" s="172" t="s">
        <v>238</v>
      </c>
      <c r="E166" s="173" t="s">
        <v>253</v>
      </c>
      <c r="F166" s="174" t="s">
        <v>254</v>
      </c>
      <c r="G166" s="175" t="s">
        <v>248</v>
      </c>
      <c r="H166" s="176">
        <v>60</v>
      </c>
      <c r="I166" s="177"/>
      <c r="J166" s="178">
        <f>ROUND(I166*H166,2)</f>
        <v>0</v>
      </c>
      <c r="K166" s="174" t="s">
        <v>242</v>
      </c>
      <c r="L166" s="38"/>
      <c r="M166" s="179" t="s">
        <v>3</v>
      </c>
      <c r="N166" s="180" t="s">
        <v>43</v>
      </c>
      <c r="O166" s="71"/>
      <c r="P166" s="181">
        <f>O166*H166</f>
        <v>0</v>
      </c>
      <c r="Q166" s="181">
        <v>0</v>
      </c>
      <c r="R166" s="181">
        <f>Q166*H166</f>
        <v>0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104</v>
      </c>
      <c r="AT166" s="183" t="s">
        <v>238</v>
      </c>
      <c r="AU166" s="183" t="s">
        <v>101</v>
      </c>
      <c r="AY166" s="18" t="s">
        <v>234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79</v>
      </c>
      <c r="BK166" s="184">
        <f>ROUND(I166*H166,2)</f>
        <v>0</v>
      </c>
      <c r="BL166" s="18" t="s">
        <v>104</v>
      </c>
      <c r="BM166" s="183" t="s">
        <v>255</v>
      </c>
    </row>
    <row r="167" s="2" customFormat="1">
      <c r="A167" s="37"/>
      <c r="B167" s="38"/>
      <c r="C167" s="37"/>
      <c r="D167" s="185" t="s">
        <v>244</v>
      </c>
      <c r="E167" s="37"/>
      <c r="F167" s="186" t="s">
        <v>256</v>
      </c>
      <c r="G167" s="37"/>
      <c r="H167" s="37"/>
      <c r="I167" s="187"/>
      <c r="J167" s="37"/>
      <c r="K167" s="37"/>
      <c r="L167" s="38"/>
      <c r="M167" s="188"/>
      <c r="N167" s="189"/>
      <c r="O167" s="71"/>
      <c r="P167" s="71"/>
      <c r="Q167" s="71"/>
      <c r="R167" s="71"/>
      <c r="S167" s="71"/>
      <c r="T167" s="72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244</v>
      </c>
      <c r="AU167" s="18" t="s">
        <v>101</v>
      </c>
    </row>
    <row r="168" s="2" customFormat="1" ht="37.8" customHeight="1">
      <c r="A168" s="37"/>
      <c r="B168" s="171"/>
      <c r="C168" s="172" t="s">
        <v>104</v>
      </c>
      <c r="D168" s="172" t="s">
        <v>238</v>
      </c>
      <c r="E168" s="173" t="s">
        <v>257</v>
      </c>
      <c r="F168" s="174" t="s">
        <v>258</v>
      </c>
      <c r="G168" s="175" t="s">
        <v>241</v>
      </c>
      <c r="H168" s="176">
        <v>300</v>
      </c>
      <c r="I168" s="177"/>
      <c r="J168" s="178">
        <f>ROUND(I168*H168,2)</f>
        <v>0</v>
      </c>
      <c r="K168" s="174" t="s">
        <v>242</v>
      </c>
      <c r="L168" s="38"/>
      <c r="M168" s="179" t="s">
        <v>3</v>
      </c>
      <c r="N168" s="180" t="s">
        <v>43</v>
      </c>
      <c r="O168" s="71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104</v>
      </c>
      <c r="AT168" s="183" t="s">
        <v>238</v>
      </c>
      <c r="AU168" s="183" t="s">
        <v>101</v>
      </c>
      <c r="AY168" s="18" t="s">
        <v>234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79</v>
      </c>
      <c r="BK168" s="184">
        <f>ROUND(I168*H168,2)</f>
        <v>0</v>
      </c>
      <c r="BL168" s="18" t="s">
        <v>104</v>
      </c>
      <c r="BM168" s="183" t="s">
        <v>259</v>
      </c>
    </row>
    <row r="169" s="2" customFormat="1">
      <c r="A169" s="37"/>
      <c r="B169" s="38"/>
      <c r="C169" s="37"/>
      <c r="D169" s="185" t="s">
        <v>244</v>
      </c>
      <c r="E169" s="37"/>
      <c r="F169" s="186" t="s">
        <v>260</v>
      </c>
      <c r="G169" s="37"/>
      <c r="H169" s="37"/>
      <c r="I169" s="187"/>
      <c r="J169" s="37"/>
      <c r="K169" s="37"/>
      <c r="L169" s="38"/>
      <c r="M169" s="188"/>
      <c r="N169" s="189"/>
      <c r="O169" s="71"/>
      <c r="P169" s="71"/>
      <c r="Q169" s="71"/>
      <c r="R169" s="71"/>
      <c r="S169" s="71"/>
      <c r="T169" s="72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244</v>
      </c>
      <c r="AU169" s="18" t="s">
        <v>101</v>
      </c>
    </row>
    <row r="170" s="12" customFormat="1" ht="20.88" customHeight="1">
      <c r="A170" s="12"/>
      <c r="B170" s="158"/>
      <c r="C170" s="12"/>
      <c r="D170" s="159" t="s">
        <v>71</v>
      </c>
      <c r="E170" s="169" t="s">
        <v>9</v>
      </c>
      <c r="F170" s="169" t="s">
        <v>261</v>
      </c>
      <c r="G170" s="12"/>
      <c r="H170" s="12"/>
      <c r="I170" s="161"/>
      <c r="J170" s="170">
        <f>BK170</f>
        <v>0</v>
      </c>
      <c r="K170" s="12"/>
      <c r="L170" s="158"/>
      <c r="M170" s="163"/>
      <c r="N170" s="164"/>
      <c r="O170" s="164"/>
      <c r="P170" s="165">
        <f>SUM(P171:P176)</f>
        <v>0</v>
      </c>
      <c r="Q170" s="164"/>
      <c r="R170" s="165">
        <f>SUM(R171:R176)</f>
        <v>0</v>
      </c>
      <c r="S170" s="164"/>
      <c r="T170" s="166">
        <f>SUM(T171:T176)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9" t="s">
        <v>79</v>
      </c>
      <c r="AT170" s="167" t="s">
        <v>71</v>
      </c>
      <c r="AU170" s="167" t="s">
        <v>76</v>
      </c>
      <c r="AY170" s="159" t="s">
        <v>234</v>
      </c>
      <c r="BK170" s="168">
        <f>SUM(BK171:BK176)</f>
        <v>0</v>
      </c>
    </row>
    <row r="171" s="2" customFormat="1" ht="49.05" customHeight="1">
      <c r="A171" s="37"/>
      <c r="B171" s="171"/>
      <c r="C171" s="172" t="s">
        <v>262</v>
      </c>
      <c r="D171" s="172" t="s">
        <v>238</v>
      </c>
      <c r="E171" s="173" t="s">
        <v>263</v>
      </c>
      <c r="F171" s="174" t="s">
        <v>264</v>
      </c>
      <c r="G171" s="175" t="s">
        <v>248</v>
      </c>
      <c r="H171" s="176">
        <v>641.70000000000005</v>
      </c>
      <c r="I171" s="177"/>
      <c r="J171" s="178">
        <f>ROUND(I171*H171,2)</f>
        <v>0</v>
      </c>
      <c r="K171" s="174" t="s">
        <v>242</v>
      </c>
      <c r="L171" s="38"/>
      <c r="M171" s="179" t="s">
        <v>3</v>
      </c>
      <c r="N171" s="180" t="s">
        <v>43</v>
      </c>
      <c r="O171" s="71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104</v>
      </c>
      <c r="AT171" s="183" t="s">
        <v>238</v>
      </c>
      <c r="AU171" s="183" t="s">
        <v>101</v>
      </c>
      <c r="AY171" s="18" t="s">
        <v>234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79</v>
      </c>
      <c r="BK171" s="184">
        <f>ROUND(I171*H171,2)</f>
        <v>0</v>
      </c>
      <c r="BL171" s="18" t="s">
        <v>104</v>
      </c>
      <c r="BM171" s="183" t="s">
        <v>265</v>
      </c>
    </row>
    <row r="172" s="2" customFormat="1">
      <c r="A172" s="37"/>
      <c r="B172" s="38"/>
      <c r="C172" s="37"/>
      <c r="D172" s="185" t="s">
        <v>244</v>
      </c>
      <c r="E172" s="37"/>
      <c r="F172" s="186" t="s">
        <v>266</v>
      </c>
      <c r="G172" s="37"/>
      <c r="H172" s="37"/>
      <c r="I172" s="187"/>
      <c r="J172" s="37"/>
      <c r="K172" s="37"/>
      <c r="L172" s="38"/>
      <c r="M172" s="188"/>
      <c r="N172" s="189"/>
      <c r="O172" s="71"/>
      <c r="P172" s="71"/>
      <c r="Q172" s="71"/>
      <c r="R172" s="71"/>
      <c r="S172" s="71"/>
      <c r="T172" s="72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244</v>
      </c>
      <c r="AU172" s="18" t="s">
        <v>101</v>
      </c>
    </row>
    <row r="173" s="2" customFormat="1" ht="44.25" customHeight="1">
      <c r="A173" s="37"/>
      <c r="B173" s="171"/>
      <c r="C173" s="172" t="s">
        <v>128</v>
      </c>
      <c r="D173" s="172" t="s">
        <v>238</v>
      </c>
      <c r="E173" s="173" t="s">
        <v>267</v>
      </c>
      <c r="F173" s="174" t="s">
        <v>268</v>
      </c>
      <c r="G173" s="175" t="s">
        <v>248</v>
      </c>
      <c r="H173" s="176">
        <v>2</v>
      </c>
      <c r="I173" s="177"/>
      <c r="J173" s="178">
        <f>ROUND(I173*H173,2)</f>
        <v>0</v>
      </c>
      <c r="K173" s="174" t="s">
        <v>242</v>
      </c>
      <c r="L173" s="38"/>
      <c r="M173" s="179" t="s">
        <v>3</v>
      </c>
      <c r="N173" s="180" t="s">
        <v>43</v>
      </c>
      <c r="O173" s="71"/>
      <c r="P173" s="181">
        <f>O173*H173</f>
        <v>0</v>
      </c>
      <c r="Q173" s="181">
        <v>0</v>
      </c>
      <c r="R173" s="181">
        <f>Q173*H173</f>
        <v>0</v>
      </c>
      <c r="S173" s="181">
        <v>0</v>
      </c>
      <c r="T173" s="18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104</v>
      </c>
      <c r="AT173" s="183" t="s">
        <v>238</v>
      </c>
      <c r="AU173" s="183" t="s">
        <v>101</v>
      </c>
      <c r="AY173" s="18" t="s">
        <v>234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79</v>
      </c>
      <c r="BK173" s="184">
        <f>ROUND(I173*H173,2)</f>
        <v>0</v>
      </c>
      <c r="BL173" s="18" t="s">
        <v>104</v>
      </c>
      <c r="BM173" s="183" t="s">
        <v>269</v>
      </c>
    </row>
    <row r="174" s="2" customFormat="1">
      <c r="A174" s="37"/>
      <c r="B174" s="38"/>
      <c r="C174" s="37"/>
      <c r="D174" s="185" t="s">
        <v>244</v>
      </c>
      <c r="E174" s="37"/>
      <c r="F174" s="186" t="s">
        <v>270</v>
      </c>
      <c r="G174" s="37"/>
      <c r="H174" s="37"/>
      <c r="I174" s="187"/>
      <c r="J174" s="37"/>
      <c r="K174" s="37"/>
      <c r="L174" s="38"/>
      <c r="M174" s="188"/>
      <c r="N174" s="189"/>
      <c r="O174" s="71"/>
      <c r="P174" s="71"/>
      <c r="Q174" s="71"/>
      <c r="R174" s="71"/>
      <c r="S174" s="71"/>
      <c r="T174" s="72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244</v>
      </c>
      <c r="AU174" s="18" t="s">
        <v>101</v>
      </c>
    </row>
    <row r="175" s="2" customFormat="1" ht="44.25" customHeight="1">
      <c r="A175" s="37"/>
      <c r="B175" s="171"/>
      <c r="C175" s="172" t="s">
        <v>271</v>
      </c>
      <c r="D175" s="172" t="s">
        <v>238</v>
      </c>
      <c r="E175" s="173" t="s">
        <v>272</v>
      </c>
      <c r="F175" s="174" t="s">
        <v>273</v>
      </c>
      <c r="G175" s="175" t="s">
        <v>248</v>
      </c>
      <c r="H175" s="176">
        <v>30.414000000000001</v>
      </c>
      <c r="I175" s="177"/>
      <c r="J175" s="178">
        <f>ROUND(I175*H175,2)</f>
        <v>0</v>
      </c>
      <c r="K175" s="174" t="s">
        <v>242</v>
      </c>
      <c r="L175" s="38"/>
      <c r="M175" s="179" t="s">
        <v>3</v>
      </c>
      <c r="N175" s="180" t="s">
        <v>43</v>
      </c>
      <c r="O175" s="71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3" t="s">
        <v>104</v>
      </c>
      <c r="AT175" s="183" t="s">
        <v>238</v>
      </c>
      <c r="AU175" s="183" t="s">
        <v>101</v>
      </c>
      <c r="AY175" s="18" t="s">
        <v>234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79</v>
      </c>
      <c r="BK175" s="184">
        <f>ROUND(I175*H175,2)</f>
        <v>0</v>
      </c>
      <c r="BL175" s="18" t="s">
        <v>104</v>
      </c>
      <c r="BM175" s="183" t="s">
        <v>274</v>
      </c>
    </row>
    <row r="176" s="2" customFormat="1">
      <c r="A176" s="37"/>
      <c r="B176" s="38"/>
      <c r="C176" s="37"/>
      <c r="D176" s="185" t="s">
        <v>244</v>
      </c>
      <c r="E176" s="37"/>
      <c r="F176" s="186" t="s">
        <v>275</v>
      </c>
      <c r="G176" s="37"/>
      <c r="H176" s="37"/>
      <c r="I176" s="187"/>
      <c r="J176" s="37"/>
      <c r="K176" s="37"/>
      <c r="L176" s="38"/>
      <c r="M176" s="188"/>
      <c r="N176" s="189"/>
      <c r="O176" s="71"/>
      <c r="P176" s="71"/>
      <c r="Q176" s="71"/>
      <c r="R176" s="71"/>
      <c r="S176" s="71"/>
      <c r="T176" s="72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244</v>
      </c>
      <c r="AU176" s="18" t="s">
        <v>101</v>
      </c>
    </row>
    <row r="177" s="12" customFormat="1" ht="20.88" customHeight="1">
      <c r="A177" s="12"/>
      <c r="B177" s="158"/>
      <c r="C177" s="12"/>
      <c r="D177" s="159" t="s">
        <v>71</v>
      </c>
      <c r="E177" s="169" t="s">
        <v>276</v>
      </c>
      <c r="F177" s="169" t="s">
        <v>277</v>
      </c>
      <c r="G177" s="12"/>
      <c r="H177" s="12"/>
      <c r="I177" s="161"/>
      <c r="J177" s="170">
        <f>BK177</f>
        <v>0</v>
      </c>
      <c r="K177" s="12"/>
      <c r="L177" s="158"/>
      <c r="M177" s="163"/>
      <c r="N177" s="164"/>
      <c r="O177" s="164"/>
      <c r="P177" s="165">
        <f>SUM(P178:P183)</f>
        <v>0</v>
      </c>
      <c r="Q177" s="164"/>
      <c r="R177" s="165">
        <f>SUM(R178:R183)</f>
        <v>0</v>
      </c>
      <c r="S177" s="164"/>
      <c r="T177" s="166">
        <f>SUM(T178:T183)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9" t="s">
        <v>79</v>
      </c>
      <c r="AT177" s="167" t="s">
        <v>71</v>
      </c>
      <c r="AU177" s="167" t="s">
        <v>76</v>
      </c>
      <c r="AY177" s="159" t="s">
        <v>234</v>
      </c>
      <c r="BK177" s="168">
        <f>SUM(BK178:BK183)</f>
        <v>0</v>
      </c>
    </row>
    <row r="178" s="2" customFormat="1" ht="44.25" customHeight="1">
      <c r="A178" s="37"/>
      <c r="B178" s="171"/>
      <c r="C178" s="172" t="s">
        <v>278</v>
      </c>
      <c r="D178" s="172" t="s">
        <v>238</v>
      </c>
      <c r="E178" s="173" t="s">
        <v>279</v>
      </c>
      <c r="F178" s="174" t="s">
        <v>280</v>
      </c>
      <c r="G178" s="175" t="s">
        <v>248</v>
      </c>
      <c r="H178" s="176">
        <v>141.5</v>
      </c>
      <c r="I178" s="177"/>
      <c r="J178" s="178">
        <f>ROUND(I178*H178,2)</f>
        <v>0</v>
      </c>
      <c r="K178" s="174" t="s">
        <v>242</v>
      </c>
      <c r="L178" s="38"/>
      <c r="M178" s="179" t="s">
        <v>3</v>
      </c>
      <c r="N178" s="180" t="s">
        <v>43</v>
      </c>
      <c r="O178" s="71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3" t="s">
        <v>104</v>
      </c>
      <c r="AT178" s="183" t="s">
        <v>238</v>
      </c>
      <c r="AU178" s="183" t="s">
        <v>101</v>
      </c>
      <c r="AY178" s="18" t="s">
        <v>234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79</v>
      </c>
      <c r="BK178" s="184">
        <f>ROUND(I178*H178,2)</f>
        <v>0</v>
      </c>
      <c r="BL178" s="18" t="s">
        <v>104</v>
      </c>
      <c r="BM178" s="183" t="s">
        <v>281</v>
      </c>
    </row>
    <row r="179" s="2" customFormat="1">
      <c r="A179" s="37"/>
      <c r="B179" s="38"/>
      <c r="C179" s="37"/>
      <c r="D179" s="185" t="s">
        <v>244</v>
      </c>
      <c r="E179" s="37"/>
      <c r="F179" s="186" t="s">
        <v>282</v>
      </c>
      <c r="G179" s="37"/>
      <c r="H179" s="37"/>
      <c r="I179" s="187"/>
      <c r="J179" s="37"/>
      <c r="K179" s="37"/>
      <c r="L179" s="38"/>
      <c r="M179" s="188"/>
      <c r="N179" s="189"/>
      <c r="O179" s="71"/>
      <c r="P179" s="71"/>
      <c r="Q179" s="71"/>
      <c r="R179" s="71"/>
      <c r="S179" s="71"/>
      <c r="T179" s="72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8" t="s">
        <v>244</v>
      </c>
      <c r="AU179" s="18" t="s">
        <v>101</v>
      </c>
    </row>
    <row r="180" s="2" customFormat="1" ht="62.7" customHeight="1">
      <c r="A180" s="37"/>
      <c r="B180" s="171"/>
      <c r="C180" s="172" t="s">
        <v>131</v>
      </c>
      <c r="D180" s="172" t="s">
        <v>238</v>
      </c>
      <c r="E180" s="173" t="s">
        <v>246</v>
      </c>
      <c r="F180" s="174" t="s">
        <v>247</v>
      </c>
      <c r="G180" s="175" t="s">
        <v>248</v>
      </c>
      <c r="H180" s="176">
        <v>141.5</v>
      </c>
      <c r="I180" s="177"/>
      <c r="J180" s="178">
        <f>ROUND(I180*H180,2)</f>
        <v>0</v>
      </c>
      <c r="K180" s="174" t="s">
        <v>242</v>
      </c>
      <c r="L180" s="38"/>
      <c r="M180" s="179" t="s">
        <v>3</v>
      </c>
      <c r="N180" s="180" t="s">
        <v>43</v>
      </c>
      <c r="O180" s="71"/>
      <c r="P180" s="181">
        <f>O180*H180</f>
        <v>0</v>
      </c>
      <c r="Q180" s="181">
        <v>0</v>
      </c>
      <c r="R180" s="181">
        <f>Q180*H180</f>
        <v>0</v>
      </c>
      <c r="S180" s="181">
        <v>0</v>
      </c>
      <c r="T180" s="18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104</v>
      </c>
      <c r="AT180" s="183" t="s">
        <v>238</v>
      </c>
      <c r="AU180" s="183" t="s">
        <v>101</v>
      </c>
      <c r="AY180" s="18" t="s">
        <v>234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79</v>
      </c>
      <c r="BK180" s="184">
        <f>ROUND(I180*H180,2)</f>
        <v>0</v>
      </c>
      <c r="BL180" s="18" t="s">
        <v>104</v>
      </c>
      <c r="BM180" s="183" t="s">
        <v>283</v>
      </c>
    </row>
    <row r="181" s="2" customFormat="1">
      <c r="A181" s="37"/>
      <c r="B181" s="38"/>
      <c r="C181" s="37"/>
      <c r="D181" s="185" t="s">
        <v>244</v>
      </c>
      <c r="E181" s="37"/>
      <c r="F181" s="186" t="s">
        <v>250</v>
      </c>
      <c r="G181" s="37"/>
      <c r="H181" s="37"/>
      <c r="I181" s="187"/>
      <c r="J181" s="37"/>
      <c r="K181" s="37"/>
      <c r="L181" s="38"/>
      <c r="M181" s="188"/>
      <c r="N181" s="189"/>
      <c r="O181" s="71"/>
      <c r="P181" s="71"/>
      <c r="Q181" s="71"/>
      <c r="R181" s="71"/>
      <c r="S181" s="71"/>
      <c r="T181" s="72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8" t="s">
        <v>244</v>
      </c>
      <c r="AU181" s="18" t="s">
        <v>101</v>
      </c>
    </row>
    <row r="182" s="2" customFormat="1" ht="44.25" customHeight="1">
      <c r="A182" s="37"/>
      <c r="B182" s="171"/>
      <c r="C182" s="172" t="s">
        <v>284</v>
      </c>
      <c r="D182" s="172" t="s">
        <v>238</v>
      </c>
      <c r="E182" s="173" t="s">
        <v>253</v>
      </c>
      <c r="F182" s="174" t="s">
        <v>254</v>
      </c>
      <c r="G182" s="175" t="s">
        <v>248</v>
      </c>
      <c r="H182" s="176">
        <v>141.5</v>
      </c>
      <c r="I182" s="177"/>
      <c r="J182" s="178">
        <f>ROUND(I182*H182,2)</f>
        <v>0</v>
      </c>
      <c r="K182" s="174" t="s">
        <v>242</v>
      </c>
      <c r="L182" s="38"/>
      <c r="M182" s="179" t="s">
        <v>3</v>
      </c>
      <c r="N182" s="180" t="s">
        <v>43</v>
      </c>
      <c r="O182" s="71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104</v>
      </c>
      <c r="AT182" s="183" t="s">
        <v>238</v>
      </c>
      <c r="AU182" s="183" t="s">
        <v>101</v>
      </c>
      <c r="AY182" s="18" t="s">
        <v>234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79</v>
      </c>
      <c r="BK182" s="184">
        <f>ROUND(I182*H182,2)</f>
        <v>0</v>
      </c>
      <c r="BL182" s="18" t="s">
        <v>104</v>
      </c>
      <c r="BM182" s="183" t="s">
        <v>285</v>
      </c>
    </row>
    <row r="183" s="2" customFormat="1">
      <c r="A183" s="37"/>
      <c r="B183" s="38"/>
      <c r="C183" s="37"/>
      <c r="D183" s="185" t="s">
        <v>244</v>
      </c>
      <c r="E183" s="37"/>
      <c r="F183" s="186" t="s">
        <v>256</v>
      </c>
      <c r="G183" s="37"/>
      <c r="H183" s="37"/>
      <c r="I183" s="187"/>
      <c r="J183" s="37"/>
      <c r="K183" s="37"/>
      <c r="L183" s="38"/>
      <c r="M183" s="188"/>
      <c r="N183" s="189"/>
      <c r="O183" s="71"/>
      <c r="P183" s="71"/>
      <c r="Q183" s="71"/>
      <c r="R183" s="71"/>
      <c r="S183" s="71"/>
      <c r="T183" s="72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8" t="s">
        <v>244</v>
      </c>
      <c r="AU183" s="18" t="s">
        <v>101</v>
      </c>
    </row>
    <row r="184" s="12" customFormat="1" ht="20.88" customHeight="1">
      <c r="A184" s="12"/>
      <c r="B184" s="158"/>
      <c r="C184" s="12"/>
      <c r="D184" s="159" t="s">
        <v>71</v>
      </c>
      <c r="E184" s="169" t="s">
        <v>286</v>
      </c>
      <c r="F184" s="169" t="s">
        <v>287</v>
      </c>
      <c r="G184" s="12"/>
      <c r="H184" s="12"/>
      <c r="I184" s="161"/>
      <c r="J184" s="170">
        <f>BK184</f>
        <v>0</v>
      </c>
      <c r="K184" s="12"/>
      <c r="L184" s="158"/>
      <c r="M184" s="163"/>
      <c r="N184" s="164"/>
      <c r="O184" s="164"/>
      <c r="P184" s="165">
        <f>SUM(P185:P190)</f>
        <v>0</v>
      </c>
      <c r="Q184" s="164"/>
      <c r="R184" s="165">
        <f>SUM(R185:R190)</f>
        <v>0</v>
      </c>
      <c r="S184" s="164"/>
      <c r="T184" s="166">
        <f>SUM(T185:T190)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59" t="s">
        <v>79</v>
      </c>
      <c r="AT184" s="167" t="s">
        <v>71</v>
      </c>
      <c r="AU184" s="167" t="s">
        <v>76</v>
      </c>
      <c r="AY184" s="159" t="s">
        <v>234</v>
      </c>
      <c r="BK184" s="168">
        <f>SUM(BK185:BK190)</f>
        <v>0</v>
      </c>
    </row>
    <row r="185" s="2" customFormat="1" ht="62.7" customHeight="1">
      <c r="A185" s="37"/>
      <c r="B185" s="171"/>
      <c r="C185" s="172" t="s">
        <v>236</v>
      </c>
      <c r="D185" s="172" t="s">
        <v>238</v>
      </c>
      <c r="E185" s="173" t="s">
        <v>288</v>
      </c>
      <c r="F185" s="174" t="s">
        <v>289</v>
      </c>
      <c r="G185" s="175" t="s">
        <v>248</v>
      </c>
      <c r="H185" s="176">
        <v>531.63999999999999</v>
      </c>
      <c r="I185" s="177"/>
      <c r="J185" s="178">
        <f>ROUND(I185*H185,2)</f>
        <v>0</v>
      </c>
      <c r="K185" s="174" t="s">
        <v>242</v>
      </c>
      <c r="L185" s="38"/>
      <c r="M185" s="179" t="s">
        <v>3</v>
      </c>
      <c r="N185" s="180" t="s">
        <v>43</v>
      </c>
      <c r="O185" s="71"/>
      <c r="P185" s="181">
        <f>O185*H185</f>
        <v>0</v>
      </c>
      <c r="Q185" s="181">
        <v>0</v>
      </c>
      <c r="R185" s="181">
        <f>Q185*H185</f>
        <v>0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104</v>
      </c>
      <c r="AT185" s="183" t="s">
        <v>238</v>
      </c>
      <c r="AU185" s="183" t="s">
        <v>101</v>
      </c>
      <c r="AY185" s="18" t="s">
        <v>234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79</v>
      </c>
      <c r="BK185" s="184">
        <f>ROUND(I185*H185,2)</f>
        <v>0</v>
      </c>
      <c r="BL185" s="18" t="s">
        <v>104</v>
      </c>
      <c r="BM185" s="183" t="s">
        <v>290</v>
      </c>
    </row>
    <row r="186" s="2" customFormat="1">
      <c r="A186" s="37"/>
      <c r="B186" s="38"/>
      <c r="C186" s="37"/>
      <c r="D186" s="185" t="s">
        <v>244</v>
      </c>
      <c r="E186" s="37"/>
      <c r="F186" s="186" t="s">
        <v>291</v>
      </c>
      <c r="G186" s="37"/>
      <c r="H186" s="37"/>
      <c r="I186" s="187"/>
      <c r="J186" s="37"/>
      <c r="K186" s="37"/>
      <c r="L186" s="38"/>
      <c r="M186" s="188"/>
      <c r="N186" s="189"/>
      <c r="O186" s="71"/>
      <c r="P186" s="71"/>
      <c r="Q186" s="71"/>
      <c r="R186" s="71"/>
      <c r="S186" s="71"/>
      <c r="T186" s="72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8" t="s">
        <v>244</v>
      </c>
      <c r="AU186" s="18" t="s">
        <v>101</v>
      </c>
    </row>
    <row r="187" s="2" customFormat="1" ht="66.75" customHeight="1">
      <c r="A187" s="37"/>
      <c r="B187" s="171"/>
      <c r="C187" s="172" t="s">
        <v>9</v>
      </c>
      <c r="D187" s="172" t="s">
        <v>238</v>
      </c>
      <c r="E187" s="173" t="s">
        <v>292</v>
      </c>
      <c r="F187" s="174" t="s">
        <v>293</v>
      </c>
      <c r="G187" s="175" t="s">
        <v>248</v>
      </c>
      <c r="H187" s="176">
        <v>2658.1999999999998</v>
      </c>
      <c r="I187" s="177"/>
      <c r="J187" s="178">
        <f>ROUND(I187*H187,2)</f>
        <v>0</v>
      </c>
      <c r="K187" s="174" t="s">
        <v>242</v>
      </c>
      <c r="L187" s="38"/>
      <c r="M187" s="179" t="s">
        <v>3</v>
      </c>
      <c r="N187" s="180" t="s">
        <v>43</v>
      </c>
      <c r="O187" s="71"/>
      <c r="P187" s="181">
        <f>O187*H187</f>
        <v>0</v>
      </c>
      <c r="Q187" s="181">
        <v>0</v>
      </c>
      <c r="R187" s="181">
        <f>Q187*H187</f>
        <v>0</v>
      </c>
      <c r="S187" s="181">
        <v>0</v>
      </c>
      <c r="T187" s="18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3" t="s">
        <v>104</v>
      </c>
      <c r="AT187" s="183" t="s">
        <v>238</v>
      </c>
      <c r="AU187" s="183" t="s">
        <v>101</v>
      </c>
      <c r="AY187" s="18" t="s">
        <v>234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8" t="s">
        <v>79</v>
      </c>
      <c r="BK187" s="184">
        <f>ROUND(I187*H187,2)</f>
        <v>0</v>
      </c>
      <c r="BL187" s="18" t="s">
        <v>104</v>
      </c>
      <c r="BM187" s="183" t="s">
        <v>294</v>
      </c>
    </row>
    <row r="188" s="2" customFormat="1">
      <c r="A188" s="37"/>
      <c r="B188" s="38"/>
      <c r="C188" s="37"/>
      <c r="D188" s="185" t="s">
        <v>244</v>
      </c>
      <c r="E188" s="37"/>
      <c r="F188" s="186" t="s">
        <v>295</v>
      </c>
      <c r="G188" s="37"/>
      <c r="H188" s="37"/>
      <c r="I188" s="187"/>
      <c r="J188" s="37"/>
      <c r="K188" s="37"/>
      <c r="L188" s="38"/>
      <c r="M188" s="188"/>
      <c r="N188" s="189"/>
      <c r="O188" s="71"/>
      <c r="P188" s="71"/>
      <c r="Q188" s="71"/>
      <c r="R188" s="71"/>
      <c r="S188" s="71"/>
      <c r="T188" s="72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8" t="s">
        <v>244</v>
      </c>
      <c r="AU188" s="18" t="s">
        <v>101</v>
      </c>
    </row>
    <row r="189" s="2" customFormat="1" ht="44.25" customHeight="1">
      <c r="A189" s="37"/>
      <c r="B189" s="171"/>
      <c r="C189" s="172" t="s">
        <v>276</v>
      </c>
      <c r="D189" s="172" t="s">
        <v>238</v>
      </c>
      <c r="E189" s="173" t="s">
        <v>296</v>
      </c>
      <c r="F189" s="174" t="s">
        <v>297</v>
      </c>
      <c r="G189" s="175" t="s">
        <v>298</v>
      </c>
      <c r="H189" s="176">
        <v>956.952</v>
      </c>
      <c r="I189" s="177"/>
      <c r="J189" s="178">
        <f>ROUND(I189*H189,2)</f>
        <v>0</v>
      </c>
      <c r="K189" s="174" t="s">
        <v>242</v>
      </c>
      <c r="L189" s="38"/>
      <c r="M189" s="179" t="s">
        <v>3</v>
      </c>
      <c r="N189" s="180" t="s">
        <v>43</v>
      </c>
      <c r="O189" s="71"/>
      <c r="P189" s="181">
        <f>O189*H189</f>
        <v>0</v>
      </c>
      <c r="Q189" s="181">
        <v>0</v>
      </c>
      <c r="R189" s="181">
        <f>Q189*H189</f>
        <v>0</v>
      </c>
      <c r="S189" s="181">
        <v>0</v>
      </c>
      <c r="T189" s="18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3" t="s">
        <v>104</v>
      </c>
      <c r="AT189" s="183" t="s">
        <v>238</v>
      </c>
      <c r="AU189" s="183" t="s">
        <v>101</v>
      </c>
      <c r="AY189" s="18" t="s">
        <v>234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8" t="s">
        <v>79</v>
      </c>
      <c r="BK189" s="184">
        <f>ROUND(I189*H189,2)</f>
        <v>0</v>
      </c>
      <c r="BL189" s="18" t="s">
        <v>104</v>
      </c>
      <c r="BM189" s="183" t="s">
        <v>299</v>
      </c>
    </row>
    <row r="190" s="2" customFormat="1">
      <c r="A190" s="37"/>
      <c r="B190" s="38"/>
      <c r="C190" s="37"/>
      <c r="D190" s="185" t="s">
        <v>244</v>
      </c>
      <c r="E190" s="37"/>
      <c r="F190" s="186" t="s">
        <v>300</v>
      </c>
      <c r="G190" s="37"/>
      <c r="H190" s="37"/>
      <c r="I190" s="187"/>
      <c r="J190" s="37"/>
      <c r="K190" s="37"/>
      <c r="L190" s="38"/>
      <c r="M190" s="188"/>
      <c r="N190" s="189"/>
      <c r="O190" s="71"/>
      <c r="P190" s="71"/>
      <c r="Q190" s="71"/>
      <c r="R190" s="71"/>
      <c r="S190" s="71"/>
      <c r="T190" s="72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244</v>
      </c>
      <c r="AU190" s="18" t="s">
        <v>101</v>
      </c>
    </row>
    <row r="191" s="12" customFormat="1" ht="22.8" customHeight="1">
      <c r="A191" s="12"/>
      <c r="B191" s="158"/>
      <c r="C191" s="12"/>
      <c r="D191" s="159" t="s">
        <v>71</v>
      </c>
      <c r="E191" s="169" t="s">
        <v>76</v>
      </c>
      <c r="F191" s="169" t="s">
        <v>301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P192+P199+P218+P227+P240+P246+P267</f>
        <v>0</v>
      </c>
      <c r="Q191" s="164"/>
      <c r="R191" s="165">
        <f>R192+R199+R218+R227+R240+R246+R267</f>
        <v>470.33009565358043</v>
      </c>
      <c r="S191" s="164"/>
      <c r="T191" s="166">
        <f>T192+T199+T218+T227+T240+T246+T267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79</v>
      </c>
      <c r="AT191" s="167" t="s">
        <v>71</v>
      </c>
      <c r="AU191" s="167" t="s">
        <v>79</v>
      </c>
      <c r="AY191" s="159" t="s">
        <v>234</v>
      </c>
      <c r="BK191" s="168">
        <f>BK192+BK199+BK218+BK227+BK240+BK246+BK267</f>
        <v>0</v>
      </c>
    </row>
    <row r="192" s="12" customFormat="1" ht="20.88" customHeight="1">
      <c r="A192" s="12"/>
      <c r="B192" s="158"/>
      <c r="C192" s="12"/>
      <c r="D192" s="159" t="s">
        <v>71</v>
      </c>
      <c r="E192" s="169" t="s">
        <v>302</v>
      </c>
      <c r="F192" s="169" t="s">
        <v>303</v>
      </c>
      <c r="G192" s="12"/>
      <c r="H192" s="12"/>
      <c r="I192" s="161"/>
      <c r="J192" s="170">
        <f>BK192</f>
        <v>0</v>
      </c>
      <c r="K192" s="12"/>
      <c r="L192" s="158"/>
      <c r="M192" s="163"/>
      <c r="N192" s="164"/>
      <c r="O192" s="164"/>
      <c r="P192" s="165">
        <f>SUM(P193:P198)</f>
        <v>0</v>
      </c>
      <c r="Q192" s="164"/>
      <c r="R192" s="165">
        <f>SUM(R193:R198)</f>
        <v>81.855507012000018</v>
      </c>
      <c r="S192" s="164"/>
      <c r="T192" s="166">
        <f>SUM(T193:T198)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59" t="s">
        <v>79</v>
      </c>
      <c r="AT192" s="167" t="s">
        <v>71</v>
      </c>
      <c r="AU192" s="167" t="s">
        <v>76</v>
      </c>
      <c r="AY192" s="159" t="s">
        <v>234</v>
      </c>
      <c r="BK192" s="168">
        <f>SUM(BK193:BK198)</f>
        <v>0</v>
      </c>
    </row>
    <row r="193" s="2" customFormat="1" ht="37.8" customHeight="1">
      <c r="A193" s="37"/>
      <c r="B193" s="171"/>
      <c r="C193" s="172" t="s">
        <v>304</v>
      </c>
      <c r="D193" s="172" t="s">
        <v>238</v>
      </c>
      <c r="E193" s="173" t="s">
        <v>305</v>
      </c>
      <c r="F193" s="174" t="s">
        <v>306</v>
      </c>
      <c r="G193" s="175" t="s">
        <v>241</v>
      </c>
      <c r="H193" s="176">
        <v>252.28800000000001</v>
      </c>
      <c r="I193" s="177"/>
      <c r="J193" s="178">
        <f>ROUND(I193*H193,2)</f>
        <v>0</v>
      </c>
      <c r="K193" s="174" t="s">
        <v>242</v>
      </c>
      <c r="L193" s="38"/>
      <c r="M193" s="179" t="s">
        <v>3</v>
      </c>
      <c r="N193" s="180" t="s">
        <v>43</v>
      </c>
      <c r="O193" s="71"/>
      <c r="P193" s="181">
        <f>O193*H193</f>
        <v>0</v>
      </c>
      <c r="Q193" s="181">
        <v>9.8999999999999994E-05</v>
      </c>
      <c r="R193" s="181">
        <f>Q193*H193</f>
        <v>0.024976511999999999</v>
      </c>
      <c r="S193" s="181">
        <v>0</v>
      </c>
      <c r="T193" s="18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3" t="s">
        <v>104</v>
      </c>
      <c r="AT193" s="183" t="s">
        <v>238</v>
      </c>
      <c r="AU193" s="183" t="s">
        <v>101</v>
      </c>
      <c r="AY193" s="18" t="s">
        <v>234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8" t="s">
        <v>79</v>
      </c>
      <c r="BK193" s="184">
        <f>ROUND(I193*H193,2)</f>
        <v>0</v>
      </c>
      <c r="BL193" s="18" t="s">
        <v>104</v>
      </c>
      <c r="BM193" s="183" t="s">
        <v>307</v>
      </c>
    </row>
    <row r="194" s="2" customFormat="1">
      <c r="A194" s="37"/>
      <c r="B194" s="38"/>
      <c r="C194" s="37"/>
      <c r="D194" s="185" t="s">
        <v>244</v>
      </c>
      <c r="E194" s="37"/>
      <c r="F194" s="186" t="s">
        <v>308</v>
      </c>
      <c r="G194" s="37"/>
      <c r="H194" s="37"/>
      <c r="I194" s="187"/>
      <c r="J194" s="37"/>
      <c r="K194" s="37"/>
      <c r="L194" s="38"/>
      <c r="M194" s="188"/>
      <c r="N194" s="189"/>
      <c r="O194" s="71"/>
      <c r="P194" s="71"/>
      <c r="Q194" s="71"/>
      <c r="R194" s="71"/>
      <c r="S194" s="71"/>
      <c r="T194" s="72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8" t="s">
        <v>244</v>
      </c>
      <c r="AU194" s="18" t="s">
        <v>101</v>
      </c>
    </row>
    <row r="195" s="2" customFormat="1">
      <c r="A195" s="37"/>
      <c r="B195" s="38"/>
      <c r="C195" s="37"/>
      <c r="D195" s="190" t="s">
        <v>251</v>
      </c>
      <c r="E195" s="37"/>
      <c r="F195" s="191" t="s">
        <v>309</v>
      </c>
      <c r="G195" s="37"/>
      <c r="H195" s="37"/>
      <c r="I195" s="187"/>
      <c r="J195" s="37"/>
      <c r="K195" s="37"/>
      <c r="L195" s="38"/>
      <c r="M195" s="188"/>
      <c r="N195" s="189"/>
      <c r="O195" s="71"/>
      <c r="P195" s="71"/>
      <c r="Q195" s="71"/>
      <c r="R195" s="71"/>
      <c r="S195" s="71"/>
      <c r="T195" s="72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251</v>
      </c>
      <c r="AU195" s="18" t="s">
        <v>101</v>
      </c>
    </row>
    <row r="196" s="2" customFormat="1" ht="24.15" customHeight="1">
      <c r="A196" s="37"/>
      <c r="B196" s="171"/>
      <c r="C196" s="192" t="s">
        <v>286</v>
      </c>
      <c r="D196" s="192" t="s">
        <v>310</v>
      </c>
      <c r="E196" s="193" t="s">
        <v>311</v>
      </c>
      <c r="F196" s="194" t="s">
        <v>312</v>
      </c>
      <c r="G196" s="195" t="s">
        <v>241</v>
      </c>
      <c r="H196" s="196">
        <v>298.83499999999998</v>
      </c>
      <c r="I196" s="197"/>
      <c r="J196" s="198">
        <f>ROUND(I196*H196,2)</f>
        <v>0</v>
      </c>
      <c r="K196" s="194" t="s">
        <v>242</v>
      </c>
      <c r="L196" s="199"/>
      <c r="M196" s="200" t="s">
        <v>3</v>
      </c>
      <c r="N196" s="201" t="s">
        <v>43</v>
      </c>
      <c r="O196" s="71"/>
      <c r="P196" s="181">
        <f>O196*H196</f>
        <v>0</v>
      </c>
      <c r="Q196" s="181">
        <v>0.00029999999999999997</v>
      </c>
      <c r="R196" s="181">
        <f>Q196*H196</f>
        <v>0.08965049999999998</v>
      </c>
      <c r="S196" s="181">
        <v>0</v>
      </c>
      <c r="T196" s="18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3" t="s">
        <v>278</v>
      </c>
      <c r="AT196" s="183" t="s">
        <v>310</v>
      </c>
      <c r="AU196" s="183" t="s">
        <v>101</v>
      </c>
      <c r="AY196" s="18" t="s">
        <v>234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79</v>
      </c>
      <c r="BK196" s="184">
        <f>ROUND(I196*H196,2)</f>
        <v>0</v>
      </c>
      <c r="BL196" s="18" t="s">
        <v>104</v>
      </c>
      <c r="BM196" s="183" t="s">
        <v>313</v>
      </c>
    </row>
    <row r="197" s="2" customFormat="1" ht="37.8" customHeight="1">
      <c r="A197" s="37"/>
      <c r="B197" s="171"/>
      <c r="C197" s="172" t="s">
        <v>314</v>
      </c>
      <c r="D197" s="172" t="s">
        <v>238</v>
      </c>
      <c r="E197" s="173" t="s">
        <v>315</v>
      </c>
      <c r="F197" s="174" t="s">
        <v>316</v>
      </c>
      <c r="G197" s="175" t="s">
        <v>248</v>
      </c>
      <c r="H197" s="176">
        <v>37.843000000000004</v>
      </c>
      <c r="I197" s="177"/>
      <c r="J197" s="178">
        <f>ROUND(I197*H197,2)</f>
        <v>0</v>
      </c>
      <c r="K197" s="174" t="s">
        <v>242</v>
      </c>
      <c r="L197" s="38"/>
      <c r="M197" s="179" t="s">
        <v>3</v>
      </c>
      <c r="N197" s="180" t="s">
        <v>43</v>
      </c>
      <c r="O197" s="71"/>
      <c r="P197" s="181">
        <f>O197*H197</f>
        <v>0</v>
      </c>
      <c r="Q197" s="181">
        <v>2.1600000000000001</v>
      </c>
      <c r="R197" s="181">
        <f>Q197*H197</f>
        <v>81.740880000000018</v>
      </c>
      <c r="S197" s="181">
        <v>0</v>
      </c>
      <c r="T197" s="18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3" t="s">
        <v>104</v>
      </c>
      <c r="AT197" s="183" t="s">
        <v>238</v>
      </c>
      <c r="AU197" s="183" t="s">
        <v>101</v>
      </c>
      <c r="AY197" s="18" t="s">
        <v>234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8" t="s">
        <v>79</v>
      </c>
      <c r="BK197" s="184">
        <f>ROUND(I197*H197,2)</f>
        <v>0</v>
      </c>
      <c r="BL197" s="18" t="s">
        <v>104</v>
      </c>
      <c r="BM197" s="183" t="s">
        <v>317</v>
      </c>
    </row>
    <row r="198" s="2" customFormat="1">
      <c r="A198" s="37"/>
      <c r="B198" s="38"/>
      <c r="C198" s="37"/>
      <c r="D198" s="185" t="s">
        <v>244</v>
      </c>
      <c r="E198" s="37"/>
      <c r="F198" s="186" t="s">
        <v>318</v>
      </c>
      <c r="G198" s="37"/>
      <c r="H198" s="37"/>
      <c r="I198" s="187"/>
      <c r="J198" s="37"/>
      <c r="K198" s="37"/>
      <c r="L198" s="38"/>
      <c r="M198" s="188"/>
      <c r="N198" s="189"/>
      <c r="O198" s="71"/>
      <c r="P198" s="71"/>
      <c r="Q198" s="71"/>
      <c r="R198" s="71"/>
      <c r="S198" s="71"/>
      <c r="T198" s="72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8" t="s">
        <v>244</v>
      </c>
      <c r="AU198" s="18" t="s">
        <v>101</v>
      </c>
    </row>
    <row r="199" s="12" customFormat="1" ht="20.88" customHeight="1">
      <c r="A199" s="12"/>
      <c r="B199" s="158"/>
      <c r="C199" s="12"/>
      <c r="D199" s="159" t="s">
        <v>71</v>
      </c>
      <c r="E199" s="169" t="s">
        <v>86</v>
      </c>
      <c r="F199" s="169" t="s">
        <v>319</v>
      </c>
      <c r="G199" s="12"/>
      <c r="H199" s="12"/>
      <c r="I199" s="161"/>
      <c r="J199" s="170">
        <f>BK199</f>
        <v>0</v>
      </c>
      <c r="K199" s="12"/>
      <c r="L199" s="158"/>
      <c r="M199" s="163"/>
      <c r="N199" s="164"/>
      <c r="O199" s="164"/>
      <c r="P199" s="165">
        <f>SUM(P200:P217)</f>
        <v>0</v>
      </c>
      <c r="Q199" s="164"/>
      <c r="R199" s="165">
        <f>SUM(R200:R217)</f>
        <v>152.43593140043998</v>
      </c>
      <c r="S199" s="164"/>
      <c r="T199" s="166">
        <f>SUM(T200:T217)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59" t="s">
        <v>79</v>
      </c>
      <c r="AT199" s="167" t="s">
        <v>71</v>
      </c>
      <c r="AU199" s="167" t="s">
        <v>76</v>
      </c>
      <c r="AY199" s="159" t="s">
        <v>234</v>
      </c>
      <c r="BK199" s="168">
        <f>SUM(BK200:BK217)</f>
        <v>0</v>
      </c>
    </row>
    <row r="200" s="2" customFormat="1" ht="24.15" customHeight="1">
      <c r="A200" s="37"/>
      <c r="B200" s="171"/>
      <c r="C200" s="172" t="s">
        <v>320</v>
      </c>
      <c r="D200" s="172" t="s">
        <v>238</v>
      </c>
      <c r="E200" s="173" t="s">
        <v>321</v>
      </c>
      <c r="F200" s="174" t="s">
        <v>322</v>
      </c>
      <c r="G200" s="175" t="s">
        <v>248</v>
      </c>
      <c r="H200" s="176">
        <v>31.934999999999999</v>
      </c>
      <c r="I200" s="177"/>
      <c r="J200" s="178">
        <f>ROUND(I200*H200,2)</f>
        <v>0</v>
      </c>
      <c r="K200" s="174" t="s">
        <v>242</v>
      </c>
      <c r="L200" s="38"/>
      <c r="M200" s="179" t="s">
        <v>3</v>
      </c>
      <c r="N200" s="180" t="s">
        <v>43</v>
      </c>
      <c r="O200" s="71"/>
      <c r="P200" s="181">
        <f>O200*H200</f>
        <v>0</v>
      </c>
      <c r="Q200" s="181">
        <v>2.5018722040000001</v>
      </c>
      <c r="R200" s="181">
        <f>Q200*H200</f>
        <v>79.897288834739996</v>
      </c>
      <c r="S200" s="181">
        <v>0</v>
      </c>
      <c r="T200" s="18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3" t="s">
        <v>104</v>
      </c>
      <c r="AT200" s="183" t="s">
        <v>238</v>
      </c>
      <c r="AU200" s="183" t="s">
        <v>101</v>
      </c>
      <c r="AY200" s="18" t="s">
        <v>234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8" t="s">
        <v>79</v>
      </c>
      <c r="BK200" s="184">
        <f>ROUND(I200*H200,2)</f>
        <v>0</v>
      </c>
      <c r="BL200" s="18" t="s">
        <v>104</v>
      </c>
      <c r="BM200" s="183" t="s">
        <v>323</v>
      </c>
    </row>
    <row r="201" s="2" customFormat="1">
      <c r="A201" s="37"/>
      <c r="B201" s="38"/>
      <c r="C201" s="37"/>
      <c r="D201" s="185" t="s">
        <v>244</v>
      </c>
      <c r="E201" s="37"/>
      <c r="F201" s="186" t="s">
        <v>324</v>
      </c>
      <c r="G201" s="37"/>
      <c r="H201" s="37"/>
      <c r="I201" s="187"/>
      <c r="J201" s="37"/>
      <c r="K201" s="37"/>
      <c r="L201" s="38"/>
      <c r="M201" s="188"/>
      <c r="N201" s="189"/>
      <c r="O201" s="71"/>
      <c r="P201" s="71"/>
      <c r="Q201" s="71"/>
      <c r="R201" s="71"/>
      <c r="S201" s="71"/>
      <c r="T201" s="72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244</v>
      </c>
      <c r="AU201" s="18" t="s">
        <v>101</v>
      </c>
    </row>
    <row r="202" s="2" customFormat="1" ht="16.5" customHeight="1">
      <c r="A202" s="37"/>
      <c r="B202" s="171"/>
      <c r="C202" s="172" t="s">
        <v>325</v>
      </c>
      <c r="D202" s="172" t="s">
        <v>238</v>
      </c>
      <c r="E202" s="173" t="s">
        <v>326</v>
      </c>
      <c r="F202" s="174" t="s">
        <v>327</v>
      </c>
      <c r="G202" s="175" t="s">
        <v>241</v>
      </c>
      <c r="H202" s="176">
        <v>17.800000000000001</v>
      </c>
      <c r="I202" s="177"/>
      <c r="J202" s="178">
        <f>ROUND(I202*H202,2)</f>
        <v>0</v>
      </c>
      <c r="K202" s="174" t="s">
        <v>242</v>
      </c>
      <c r="L202" s="38"/>
      <c r="M202" s="179" t="s">
        <v>3</v>
      </c>
      <c r="N202" s="180" t="s">
        <v>43</v>
      </c>
      <c r="O202" s="71"/>
      <c r="P202" s="181">
        <f>O202*H202</f>
        <v>0</v>
      </c>
      <c r="Q202" s="181">
        <v>0.0026919000000000001</v>
      </c>
      <c r="R202" s="181">
        <f>Q202*H202</f>
        <v>0.047915820000000005</v>
      </c>
      <c r="S202" s="181">
        <v>0</v>
      </c>
      <c r="T202" s="18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3" t="s">
        <v>104</v>
      </c>
      <c r="AT202" s="183" t="s">
        <v>238</v>
      </c>
      <c r="AU202" s="183" t="s">
        <v>101</v>
      </c>
      <c r="AY202" s="18" t="s">
        <v>234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79</v>
      </c>
      <c r="BK202" s="184">
        <f>ROUND(I202*H202,2)</f>
        <v>0</v>
      </c>
      <c r="BL202" s="18" t="s">
        <v>104</v>
      </c>
      <c r="BM202" s="183" t="s">
        <v>328</v>
      </c>
    </row>
    <row r="203" s="2" customFormat="1">
      <c r="A203" s="37"/>
      <c r="B203" s="38"/>
      <c r="C203" s="37"/>
      <c r="D203" s="185" t="s">
        <v>244</v>
      </c>
      <c r="E203" s="37"/>
      <c r="F203" s="186" t="s">
        <v>329</v>
      </c>
      <c r="G203" s="37"/>
      <c r="H203" s="37"/>
      <c r="I203" s="187"/>
      <c r="J203" s="37"/>
      <c r="K203" s="37"/>
      <c r="L203" s="38"/>
      <c r="M203" s="188"/>
      <c r="N203" s="189"/>
      <c r="O203" s="71"/>
      <c r="P203" s="71"/>
      <c r="Q203" s="71"/>
      <c r="R203" s="71"/>
      <c r="S203" s="71"/>
      <c r="T203" s="72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244</v>
      </c>
      <c r="AU203" s="18" t="s">
        <v>101</v>
      </c>
    </row>
    <row r="204" s="2" customFormat="1" ht="16.5" customHeight="1">
      <c r="A204" s="37"/>
      <c r="B204" s="171"/>
      <c r="C204" s="172" t="s">
        <v>330</v>
      </c>
      <c r="D204" s="172" t="s">
        <v>238</v>
      </c>
      <c r="E204" s="173" t="s">
        <v>331</v>
      </c>
      <c r="F204" s="174" t="s">
        <v>332</v>
      </c>
      <c r="G204" s="175" t="s">
        <v>241</v>
      </c>
      <c r="H204" s="176">
        <v>17.800000000000001</v>
      </c>
      <c r="I204" s="177"/>
      <c r="J204" s="178">
        <f>ROUND(I204*H204,2)</f>
        <v>0</v>
      </c>
      <c r="K204" s="174" t="s">
        <v>242</v>
      </c>
      <c r="L204" s="38"/>
      <c r="M204" s="179" t="s">
        <v>3</v>
      </c>
      <c r="N204" s="180" t="s">
        <v>43</v>
      </c>
      <c r="O204" s="71"/>
      <c r="P204" s="181">
        <f>O204*H204</f>
        <v>0</v>
      </c>
      <c r="Q204" s="181">
        <v>0</v>
      </c>
      <c r="R204" s="181">
        <f>Q204*H204</f>
        <v>0</v>
      </c>
      <c r="S204" s="181">
        <v>0</v>
      </c>
      <c r="T204" s="18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3" t="s">
        <v>104</v>
      </c>
      <c r="AT204" s="183" t="s">
        <v>238</v>
      </c>
      <c r="AU204" s="183" t="s">
        <v>101</v>
      </c>
      <c r="AY204" s="18" t="s">
        <v>234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8" t="s">
        <v>79</v>
      </c>
      <c r="BK204" s="184">
        <f>ROUND(I204*H204,2)</f>
        <v>0</v>
      </c>
      <c r="BL204" s="18" t="s">
        <v>104</v>
      </c>
      <c r="BM204" s="183" t="s">
        <v>333</v>
      </c>
    </row>
    <row r="205" s="2" customFormat="1">
      <c r="A205" s="37"/>
      <c r="B205" s="38"/>
      <c r="C205" s="37"/>
      <c r="D205" s="185" t="s">
        <v>244</v>
      </c>
      <c r="E205" s="37"/>
      <c r="F205" s="186" t="s">
        <v>334</v>
      </c>
      <c r="G205" s="37"/>
      <c r="H205" s="37"/>
      <c r="I205" s="187"/>
      <c r="J205" s="37"/>
      <c r="K205" s="37"/>
      <c r="L205" s="38"/>
      <c r="M205" s="188"/>
      <c r="N205" s="189"/>
      <c r="O205" s="71"/>
      <c r="P205" s="71"/>
      <c r="Q205" s="71"/>
      <c r="R205" s="71"/>
      <c r="S205" s="71"/>
      <c r="T205" s="72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244</v>
      </c>
      <c r="AU205" s="18" t="s">
        <v>101</v>
      </c>
    </row>
    <row r="206" s="2" customFormat="1" ht="44.25" customHeight="1">
      <c r="A206" s="37"/>
      <c r="B206" s="171"/>
      <c r="C206" s="172" t="s">
        <v>335</v>
      </c>
      <c r="D206" s="172" t="s">
        <v>238</v>
      </c>
      <c r="E206" s="173" t="s">
        <v>336</v>
      </c>
      <c r="F206" s="174" t="s">
        <v>337</v>
      </c>
      <c r="G206" s="175" t="s">
        <v>241</v>
      </c>
      <c r="H206" s="176">
        <v>37.709000000000003</v>
      </c>
      <c r="I206" s="177"/>
      <c r="J206" s="178">
        <f>ROUND(I206*H206,2)</f>
        <v>0</v>
      </c>
      <c r="K206" s="174" t="s">
        <v>242</v>
      </c>
      <c r="L206" s="38"/>
      <c r="M206" s="179" t="s">
        <v>3</v>
      </c>
      <c r="N206" s="180" t="s">
        <v>43</v>
      </c>
      <c r="O206" s="71"/>
      <c r="P206" s="181">
        <f>O206*H206</f>
        <v>0</v>
      </c>
      <c r="Q206" s="181">
        <v>0.73558274000000001</v>
      </c>
      <c r="R206" s="181">
        <f>Q206*H206</f>
        <v>27.738089542660003</v>
      </c>
      <c r="S206" s="181">
        <v>0</v>
      </c>
      <c r="T206" s="18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3" t="s">
        <v>104</v>
      </c>
      <c r="AT206" s="183" t="s">
        <v>238</v>
      </c>
      <c r="AU206" s="183" t="s">
        <v>101</v>
      </c>
      <c r="AY206" s="18" t="s">
        <v>234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8" t="s">
        <v>79</v>
      </c>
      <c r="BK206" s="184">
        <f>ROUND(I206*H206,2)</f>
        <v>0</v>
      </c>
      <c r="BL206" s="18" t="s">
        <v>104</v>
      </c>
      <c r="BM206" s="183" t="s">
        <v>338</v>
      </c>
    </row>
    <row r="207" s="2" customFormat="1">
      <c r="A207" s="37"/>
      <c r="B207" s="38"/>
      <c r="C207" s="37"/>
      <c r="D207" s="185" t="s">
        <v>244</v>
      </c>
      <c r="E207" s="37"/>
      <c r="F207" s="186" t="s">
        <v>339</v>
      </c>
      <c r="G207" s="37"/>
      <c r="H207" s="37"/>
      <c r="I207" s="187"/>
      <c r="J207" s="37"/>
      <c r="K207" s="37"/>
      <c r="L207" s="38"/>
      <c r="M207" s="188"/>
      <c r="N207" s="189"/>
      <c r="O207" s="71"/>
      <c r="P207" s="71"/>
      <c r="Q207" s="71"/>
      <c r="R207" s="71"/>
      <c r="S207" s="71"/>
      <c r="T207" s="72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244</v>
      </c>
      <c r="AU207" s="18" t="s">
        <v>101</v>
      </c>
    </row>
    <row r="208" s="2" customFormat="1" ht="44.25" customHeight="1">
      <c r="A208" s="37"/>
      <c r="B208" s="171"/>
      <c r="C208" s="172" t="s">
        <v>8</v>
      </c>
      <c r="D208" s="172" t="s">
        <v>238</v>
      </c>
      <c r="E208" s="173" t="s">
        <v>340</v>
      </c>
      <c r="F208" s="174" t="s">
        <v>341</v>
      </c>
      <c r="G208" s="175" t="s">
        <v>241</v>
      </c>
      <c r="H208" s="176">
        <v>36.143999999999998</v>
      </c>
      <c r="I208" s="177"/>
      <c r="J208" s="178">
        <f>ROUND(I208*H208,2)</f>
        <v>0</v>
      </c>
      <c r="K208" s="174" t="s">
        <v>242</v>
      </c>
      <c r="L208" s="38"/>
      <c r="M208" s="179" t="s">
        <v>3</v>
      </c>
      <c r="N208" s="180" t="s">
        <v>43</v>
      </c>
      <c r="O208" s="71"/>
      <c r="P208" s="181">
        <f>O208*H208</f>
        <v>0</v>
      </c>
      <c r="Q208" s="181">
        <v>0.99007999999999996</v>
      </c>
      <c r="R208" s="181">
        <f>Q208*H208</f>
        <v>35.785451519999995</v>
      </c>
      <c r="S208" s="181">
        <v>0</v>
      </c>
      <c r="T208" s="18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3" t="s">
        <v>104</v>
      </c>
      <c r="AT208" s="183" t="s">
        <v>238</v>
      </c>
      <c r="AU208" s="183" t="s">
        <v>101</v>
      </c>
      <c r="AY208" s="18" t="s">
        <v>234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8" t="s">
        <v>79</v>
      </c>
      <c r="BK208" s="184">
        <f>ROUND(I208*H208,2)</f>
        <v>0</v>
      </c>
      <c r="BL208" s="18" t="s">
        <v>104</v>
      </c>
      <c r="BM208" s="183" t="s">
        <v>342</v>
      </c>
    </row>
    <row r="209" s="2" customFormat="1">
      <c r="A209" s="37"/>
      <c r="B209" s="38"/>
      <c r="C209" s="37"/>
      <c r="D209" s="185" t="s">
        <v>244</v>
      </c>
      <c r="E209" s="37"/>
      <c r="F209" s="186" t="s">
        <v>343</v>
      </c>
      <c r="G209" s="37"/>
      <c r="H209" s="37"/>
      <c r="I209" s="187"/>
      <c r="J209" s="37"/>
      <c r="K209" s="37"/>
      <c r="L209" s="38"/>
      <c r="M209" s="188"/>
      <c r="N209" s="189"/>
      <c r="O209" s="71"/>
      <c r="P209" s="71"/>
      <c r="Q209" s="71"/>
      <c r="R209" s="71"/>
      <c r="S209" s="71"/>
      <c r="T209" s="72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244</v>
      </c>
      <c r="AU209" s="18" t="s">
        <v>101</v>
      </c>
    </row>
    <row r="210" s="2" customFormat="1" ht="44.25" customHeight="1">
      <c r="A210" s="37"/>
      <c r="B210" s="171"/>
      <c r="C210" s="172" t="s">
        <v>86</v>
      </c>
      <c r="D210" s="172" t="s">
        <v>238</v>
      </c>
      <c r="E210" s="173" t="s">
        <v>344</v>
      </c>
      <c r="F210" s="174" t="s">
        <v>345</v>
      </c>
      <c r="G210" s="175" t="s">
        <v>241</v>
      </c>
      <c r="H210" s="176">
        <v>8.4480000000000004</v>
      </c>
      <c r="I210" s="177"/>
      <c r="J210" s="178">
        <f>ROUND(I210*H210,2)</f>
        <v>0</v>
      </c>
      <c r="K210" s="174" t="s">
        <v>242</v>
      </c>
      <c r="L210" s="38"/>
      <c r="M210" s="179" t="s">
        <v>3</v>
      </c>
      <c r="N210" s="180" t="s">
        <v>43</v>
      </c>
      <c r="O210" s="71"/>
      <c r="P210" s="181">
        <f>O210*H210</f>
        <v>0</v>
      </c>
      <c r="Q210" s="181">
        <v>0.61208119999999999</v>
      </c>
      <c r="R210" s="181">
        <f>Q210*H210</f>
        <v>5.1708619776000004</v>
      </c>
      <c r="S210" s="181">
        <v>0</v>
      </c>
      <c r="T210" s="18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3" t="s">
        <v>104</v>
      </c>
      <c r="AT210" s="183" t="s">
        <v>238</v>
      </c>
      <c r="AU210" s="183" t="s">
        <v>101</v>
      </c>
      <c r="AY210" s="18" t="s">
        <v>234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8" t="s">
        <v>79</v>
      </c>
      <c r="BK210" s="184">
        <f>ROUND(I210*H210,2)</f>
        <v>0</v>
      </c>
      <c r="BL210" s="18" t="s">
        <v>104</v>
      </c>
      <c r="BM210" s="183" t="s">
        <v>346</v>
      </c>
    </row>
    <row r="211" s="2" customFormat="1">
      <c r="A211" s="37"/>
      <c r="B211" s="38"/>
      <c r="C211" s="37"/>
      <c r="D211" s="185" t="s">
        <v>244</v>
      </c>
      <c r="E211" s="37"/>
      <c r="F211" s="186" t="s">
        <v>347</v>
      </c>
      <c r="G211" s="37"/>
      <c r="H211" s="37"/>
      <c r="I211" s="187"/>
      <c r="J211" s="37"/>
      <c r="K211" s="37"/>
      <c r="L211" s="38"/>
      <c r="M211" s="188"/>
      <c r="N211" s="189"/>
      <c r="O211" s="71"/>
      <c r="P211" s="71"/>
      <c r="Q211" s="71"/>
      <c r="R211" s="71"/>
      <c r="S211" s="71"/>
      <c r="T211" s="72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8" t="s">
        <v>244</v>
      </c>
      <c r="AU211" s="18" t="s">
        <v>101</v>
      </c>
    </row>
    <row r="212" s="2" customFormat="1" ht="44.25" customHeight="1">
      <c r="A212" s="37"/>
      <c r="B212" s="171"/>
      <c r="C212" s="172" t="s">
        <v>89</v>
      </c>
      <c r="D212" s="172" t="s">
        <v>238</v>
      </c>
      <c r="E212" s="173" t="s">
        <v>348</v>
      </c>
      <c r="F212" s="174" t="s">
        <v>349</v>
      </c>
      <c r="G212" s="175" t="s">
        <v>241</v>
      </c>
      <c r="H212" s="176">
        <v>3</v>
      </c>
      <c r="I212" s="177"/>
      <c r="J212" s="178">
        <f>ROUND(I212*H212,2)</f>
        <v>0</v>
      </c>
      <c r="K212" s="174" t="s">
        <v>242</v>
      </c>
      <c r="L212" s="38"/>
      <c r="M212" s="179" t="s">
        <v>3</v>
      </c>
      <c r="N212" s="180" t="s">
        <v>43</v>
      </c>
      <c r="O212" s="71"/>
      <c r="P212" s="181">
        <f>O212*H212</f>
        <v>0</v>
      </c>
      <c r="Q212" s="181">
        <v>0.50101280000000004</v>
      </c>
      <c r="R212" s="181">
        <f>Q212*H212</f>
        <v>1.5030384000000001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104</v>
      </c>
      <c r="AT212" s="183" t="s">
        <v>238</v>
      </c>
      <c r="AU212" s="183" t="s">
        <v>101</v>
      </c>
      <c r="AY212" s="18" t="s">
        <v>234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79</v>
      </c>
      <c r="BK212" s="184">
        <f>ROUND(I212*H212,2)</f>
        <v>0</v>
      </c>
      <c r="BL212" s="18" t="s">
        <v>104</v>
      </c>
      <c r="BM212" s="183" t="s">
        <v>350</v>
      </c>
    </row>
    <row r="213" s="2" customFormat="1">
      <c r="A213" s="37"/>
      <c r="B213" s="38"/>
      <c r="C213" s="37"/>
      <c r="D213" s="185" t="s">
        <v>244</v>
      </c>
      <c r="E213" s="37"/>
      <c r="F213" s="186" t="s">
        <v>351</v>
      </c>
      <c r="G213" s="37"/>
      <c r="H213" s="37"/>
      <c r="I213" s="187"/>
      <c r="J213" s="37"/>
      <c r="K213" s="37"/>
      <c r="L213" s="38"/>
      <c r="M213" s="188"/>
      <c r="N213" s="189"/>
      <c r="O213" s="71"/>
      <c r="P213" s="71"/>
      <c r="Q213" s="71"/>
      <c r="R213" s="71"/>
      <c r="S213" s="71"/>
      <c r="T213" s="72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8" t="s">
        <v>244</v>
      </c>
      <c r="AU213" s="18" t="s">
        <v>101</v>
      </c>
    </row>
    <row r="214" s="2" customFormat="1" ht="55.5" customHeight="1">
      <c r="A214" s="37"/>
      <c r="B214" s="171"/>
      <c r="C214" s="172" t="s">
        <v>92</v>
      </c>
      <c r="D214" s="172" t="s">
        <v>238</v>
      </c>
      <c r="E214" s="173" t="s">
        <v>352</v>
      </c>
      <c r="F214" s="174" t="s">
        <v>353</v>
      </c>
      <c r="G214" s="175" t="s">
        <v>298</v>
      </c>
      <c r="H214" s="176">
        <v>2.1619999999999999</v>
      </c>
      <c r="I214" s="177"/>
      <c r="J214" s="178">
        <f>ROUND(I214*H214,2)</f>
        <v>0</v>
      </c>
      <c r="K214" s="174" t="s">
        <v>242</v>
      </c>
      <c r="L214" s="38"/>
      <c r="M214" s="179" t="s">
        <v>3</v>
      </c>
      <c r="N214" s="180" t="s">
        <v>43</v>
      </c>
      <c r="O214" s="71"/>
      <c r="P214" s="181">
        <f>O214*H214</f>
        <v>0</v>
      </c>
      <c r="Q214" s="181">
        <v>1.05940312</v>
      </c>
      <c r="R214" s="181">
        <f>Q214*H214</f>
        <v>2.2904295454399999</v>
      </c>
      <c r="S214" s="181">
        <v>0</v>
      </c>
      <c r="T214" s="18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3" t="s">
        <v>104</v>
      </c>
      <c r="AT214" s="183" t="s">
        <v>238</v>
      </c>
      <c r="AU214" s="183" t="s">
        <v>101</v>
      </c>
      <c r="AY214" s="18" t="s">
        <v>234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8" t="s">
        <v>79</v>
      </c>
      <c r="BK214" s="184">
        <f>ROUND(I214*H214,2)</f>
        <v>0</v>
      </c>
      <c r="BL214" s="18" t="s">
        <v>104</v>
      </c>
      <c r="BM214" s="183" t="s">
        <v>354</v>
      </c>
    </row>
    <row r="215" s="2" customFormat="1">
      <c r="A215" s="37"/>
      <c r="B215" s="38"/>
      <c r="C215" s="37"/>
      <c r="D215" s="185" t="s">
        <v>244</v>
      </c>
      <c r="E215" s="37"/>
      <c r="F215" s="186" t="s">
        <v>355</v>
      </c>
      <c r="G215" s="37"/>
      <c r="H215" s="37"/>
      <c r="I215" s="187"/>
      <c r="J215" s="37"/>
      <c r="K215" s="37"/>
      <c r="L215" s="38"/>
      <c r="M215" s="188"/>
      <c r="N215" s="189"/>
      <c r="O215" s="71"/>
      <c r="P215" s="71"/>
      <c r="Q215" s="71"/>
      <c r="R215" s="71"/>
      <c r="S215" s="71"/>
      <c r="T215" s="72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8" t="s">
        <v>244</v>
      </c>
      <c r="AU215" s="18" t="s">
        <v>101</v>
      </c>
    </row>
    <row r="216" s="2" customFormat="1" ht="37.8" customHeight="1">
      <c r="A216" s="37"/>
      <c r="B216" s="171"/>
      <c r="C216" s="172" t="s">
        <v>95</v>
      </c>
      <c r="D216" s="172" t="s">
        <v>238</v>
      </c>
      <c r="E216" s="173" t="s">
        <v>356</v>
      </c>
      <c r="F216" s="174" t="s">
        <v>357</v>
      </c>
      <c r="G216" s="175" t="s">
        <v>358</v>
      </c>
      <c r="H216" s="176">
        <v>200</v>
      </c>
      <c r="I216" s="177"/>
      <c r="J216" s="178">
        <f>ROUND(I216*H216,2)</f>
        <v>0</v>
      </c>
      <c r="K216" s="174" t="s">
        <v>242</v>
      </c>
      <c r="L216" s="38"/>
      <c r="M216" s="179" t="s">
        <v>3</v>
      </c>
      <c r="N216" s="180" t="s">
        <v>43</v>
      </c>
      <c r="O216" s="71"/>
      <c r="P216" s="181">
        <f>O216*H216</f>
        <v>0</v>
      </c>
      <c r="Q216" s="181">
        <v>1.42788E-05</v>
      </c>
      <c r="R216" s="181">
        <f>Q216*H216</f>
        <v>0.0028557599999999997</v>
      </c>
      <c r="S216" s="181">
        <v>0</v>
      </c>
      <c r="T216" s="18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3" t="s">
        <v>104</v>
      </c>
      <c r="AT216" s="183" t="s">
        <v>238</v>
      </c>
      <c r="AU216" s="183" t="s">
        <v>101</v>
      </c>
      <c r="AY216" s="18" t="s">
        <v>234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8" t="s">
        <v>79</v>
      </c>
      <c r="BK216" s="184">
        <f>ROUND(I216*H216,2)</f>
        <v>0</v>
      </c>
      <c r="BL216" s="18" t="s">
        <v>104</v>
      </c>
      <c r="BM216" s="183" t="s">
        <v>359</v>
      </c>
    </row>
    <row r="217" s="2" customFormat="1">
      <c r="A217" s="37"/>
      <c r="B217" s="38"/>
      <c r="C217" s="37"/>
      <c r="D217" s="185" t="s">
        <v>244</v>
      </c>
      <c r="E217" s="37"/>
      <c r="F217" s="186" t="s">
        <v>360</v>
      </c>
      <c r="G217" s="37"/>
      <c r="H217" s="37"/>
      <c r="I217" s="187"/>
      <c r="J217" s="37"/>
      <c r="K217" s="37"/>
      <c r="L217" s="38"/>
      <c r="M217" s="188"/>
      <c r="N217" s="189"/>
      <c r="O217" s="71"/>
      <c r="P217" s="71"/>
      <c r="Q217" s="71"/>
      <c r="R217" s="71"/>
      <c r="S217" s="71"/>
      <c r="T217" s="72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8" t="s">
        <v>244</v>
      </c>
      <c r="AU217" s="18" t="s">
        <v>101</v>
      </c>
    </row>
    <row r="218" s="12" customFormat="1" ht="20.88" customHeight="1">
      <c r="A218" s="12"/>
      <c r="B218" s="158"/>
      <c r="C218" s="12"/>
      <c r="D218" s="159" t="s">
        <v>71</v>
      </c>
      <c r="E218" s="169" t="s">
        <v>89</v>
      </c>
      <c r="F218" s="169" t="s">
        <v>361</v>
      </c>
      <c r="G218" s="12"/>
      <c r="H218" s="12"/>
      <c r="I218" s="161"/>
      <c r="J218" s="170">
        <f>BK218</f>
        <v>0</v>
      </c>
      <c r="K218" s="12"/>
      <c r="L218" s="158"/>
      <c r="M218" s="163"/>
      <c r="N218" s="164"/>
      <c r="O218" s="164"/>
      <c r="P218" s="165">
        <f>SUM(P219:P226)</f>
        <v>0</v>
      </c>
      <c r="Q218" s="164"/>
      <c r="R218" s="165">
        <f>SUM(R219:R226)</f>
        <v>136.72242247264001</v>
      </c>
      <c r="S218" s="164"/>
      <c r="T218" s="166">
        <f>SUM(T219:T226)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9" t="s">
        <v>79</v>
      </c>
      <c r="AT218" s="167" t="s">
        <v>71</v>
      </c>
      <c r="AU218" s="167" t="s">
        <v>76</v>
      </c>
      <c r="AY218" s="159" t="s">
        <v>234</v>
      </c>
      <c r="BK218" s="168">
        <f>SUM(BK219:BK226)</f>
        <v>0</v>
      </c>
    </row>
    <row r="219" s="2" customFormat="1" ht="33" customHeight="1">
      <c r="A219" s="37"/>
      <c r="B219" s="171"/>
      <c r="C219" s="172" t="s">
        <v>98</v>
      </c>
      <c r="D219" s="172" t="s">
        <v>238</v>
      </c>
      <c r="E219" s="173" t="s">
        <v>362</v>
      </c>
      <c r="F219" s="174" t="s">
        <v>363</v>
      </c>
      <c r="G219" s="175" t="s">
        <v>248</v>
      </c>
      <c r="H219" s="176">
        <v>52.560000000000002</v>
      </c>
      <c r="I219" s="177"/>
      <c r="J219" s="178">
        <f>ROUND(I219*H219,2)</f>
        <v>0</v>
      </c>
      <c r="K219" s="174" t="s">
        <v>242</v>
      </c>
      <c r="L219" s="38"/>
      <c r="M219" s="179" t="s">
        <v>3</v>
      </c>
      <c r="N219" s="180" t="s">
        <v>43</v>
      </c>
      <c r="O219" s="71"/>
      <c r="P219" s="181">
        <f>O219*H219</f>
        <v>0</v>
      </c>
      <c r="Q219" s="181">
        <v>2.5018722040000001</v>
      </c>
      <c r="R219" s="181">
        <f>Q219*H219</f>
        <v>131.49840304224</v>
      </c>
      <c r="S219" s="181">
        <v>0</v>
      </c>
      <c r="T219" s="18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3" t="s">
        <v>104</v>
      </c>
      <c r="AT219" s="183" t="s">
        <v>238</v>
      </c>
      <c r="AU219" s="183" t="s">
        <v>101</v>
      </c>
      <c r="AY219" s="18" t="s">
        <v>234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8" t="s">
        <v>79</v>
      </c>
      <c r="BK219" s="184">
        <f>ROUND(I219*H219,2)</f>
        <v>0</v>
      </c>
      <c r="BL219" s="18" t="s">
        <v>104</v>
      </c>
      <c r="BM219" s="183" t="s">
        <v>364</v>
      </c>
    </row>
    <row r="220" s="2" customFormat="1">
      <c r="A220" s="37"/>
      <c r="B220" s="38"/>
      <c r="C220" s="37"/>
      <c r="D220" s="185" t="s">
        <v>244</v>
      </c>
      <c r="E220" s="37"/>
      <c r="F220" s="186" t="s">
        <v>365</v>
      </c>
      <c r="G220" s="37"/>
      <c r="H220" s="37"/>
      <c r="I220" s="187"/>
      <c r="J220" s="37"/>
      <c r="K220" s="37"/>
      <c r="L220" s="38"/>
      <c r="M220" s="188"/>
      <c r="N220" s="189"/>
      <c r="O220" s="71"/>
      <c r="P220" s="71"/>
      <c r="Q220" s="71"/>
      <c r="R220" s="71"/>
      <c r="S220" s="71"/>
      <c r="T220" s="72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244</v>
      </c>
      <c r="AU220" s="18" t="s">
        <v>101</v>
      </c>
    </row>
    <row r="221" s="2" customFormat="1" ht="16.5" customHeight="1">
      <c r="A221" s="37"/>
      <c r="B221" s="171"/>
      <c r="C221" s="172" t="s">
        <v>366</v>
      </c>
      <c r="D221" s="172" t="s">
        <v>238</v>
      </c>
      <c r="E221" s="173" t="s">
        <v>367</v>
      </c>
      <c r="F221" s="174" t="s">
        <v>368</v>
      </c>
      <c r="G221" s="175" t="s">
        <v>241</v>
      </c>
      <c r="H221" s="176">
        <v>31.5</v>
      </c>
      <c r="I221" s="177"/>
      <c r="J221" s="178">
        <f>ROUND(I221*H221,2)</f>
        <v>0</v>
      </c>
      <c r="K221" s="174" t="s">
        <v>242</v>
      </c>
      <c r="L221" s="38"/>
      <c r="M221" s="179" t="s">
        <v>3</v>
      </c>
      <c r="N221" s="180" t="s">
        <v>43</v>
      </c>
      <c r="O221" s="71"/>
      <c r="P221" s="181">
        <f>O221*H221</f>
        <v>0</v>
      </c>
      <c r="Q221" s="181">
        <v>0.002944</v>
      </c>
      <c r="R221" s="181">
        <f>Q221*H221</f>
        <v>0.092735999999999999</v>
      </c>
      <c r="S221" s="181">
        <v>0</v>
      </c>
      <c r="T221" s="18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3" t="s">
        <v>104</v>
      </c>
      <c r="AT221" s="183" t="s">
        <v>238</v>
      </c>
      <c r="AU221" s="183" t="s">
        <v>101</v>
      </c>
      <c r="AY221" s="18" t="s">
        <v>234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8" t="s">
        <v>79</v>
      </c>
      <c r="BK221" s="184">
        <f>ROUND(I221*H221,2)</f>
        <v>0</v>
      </c>
      <c r="BL221" s="18" t="s">
        <v>104</v>
      </c>
      <c r="BM221" s="183" t="s">
        <v>369</v>
      </c>
    </row>
    <row r="222" s="2" customFormat="1">
      <c r="A222" s="37"/>
      <c r="B222" s="38"/>
      <c r="C222" s="37"/>
      <c r="D222" s="185" t="s">
        <v>244</v>
      </c>
      <c r="E222" s="37"/>
      <c r="F222" s="186" t="s">
        <v>370</v>
      </c>
      <c r="G222" s="37"/>
      <c r="H222" s="37"/>
      <c r="I222" s="187"/>
      <c r="J222" s="37"/>
      <c r="K222" s="37"/>
      <c r="L222" s="38"/>
      <c r="M222" s="188"/>
      <c r="N222" s="189"/>
      <c r="O222" s="71"/>
      <c r="P222" s="71"/>
      <c r="Q222" s="71"/>
      <c r="R222" s="71"/>
      <c r="S222" s="71"/>
      <c r="T222" s="72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8" t="s">
        <v>244</v>
      </c>
      <c r="AU222" s="18" t="s">
        <v>101</v>
      </c>
    </row>
    <row r="223" s="2" customFormat="1" ht="16.5" customHeight="1">
      <c r="A223" s="37"/>
      <c r="B223" s="171"/>
      <c r="C223" s="172" t="s">
        <v>371</v>
      </c>
      <c r="D223" s="172" t="s">
        <v>238</v>
      </c>
      <c r="E223" s="173" t="s">
        <v>372</v>
      </c>
      <c r="F223" s="174" t="s">
        <v>373</v>
      </c>
      <c r="G223" s="175" t="s">
        <v>241</v>
      </c>
      <c r="H223" s="176">
        <v>31.5</v>
      </c>
      <c r="I223" s="177"/>
      <c r="J223" s="178">
        <f>ROUND(I223*H223,2)</f>
        <v>0</v>
      </c>
      <c r="K223" s="174" t="s">
        <v>242</v>
      </c>
      <c r="L223" s="38"/>
      <c r="M223" s="179" t="s">
        <v>3</v>
      </c>
      <c r="N223" s="180" t="s">
        <v>43</v>
      </c>
      <c r="O223" s="71"/>
      <c r="P223" s="181">
        <f>O223*H223</f>
        <v>0</v>
      </c>
      <c r="Q223" s="181">
        <v>0</v>
      </c>
      <c r="R223" s="181">
        <f>Q223*H223</f>
        <v>0</v>
      </c>
      <c r="S223" s="181">
        <v>0</v>
      </c>
      <c r="T223" s="18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3" t="s">
        <v>104</v>
      </c>
      <c r="AT223" s="183" t="s">
        <v>238</v>
      </c>
      <c r="AU223" s="183" t="s">
        <v>101</v>
      </c>
      <c r="AY223" s="18" t="s">
        <v>234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79</v>
      </c>
      <c r="BK223" s="184">
        <f>ROUND(I223*H223,2)</f>
        <v>0</v>
      </c>
      <c r="BL223" s="18" t="s">
        <v>104</v>
      </c>
      <c r="BM223" s="183" t="s">
        <v>374</v>
      </c>
    </row>
    <row r="224" s="2" customFormat="1">
      <c r="A224" s="37"/>
      <c r="B224" s="38"/>
      <c r="C224" s="37"/>
      <c r="D224" s="185" t="s">
        <v>244</v>
      </c>
      <c r="E224" s="37"/>
      <c r="F224" s="186" t="s">
        <v>375</v>
      </c>
      <c r="G224" s="37"/>
      <c r="H224" s="37"/>
      <c r="I224" s="187"/>
      <c r="J224" s="37"/>
      <c r="K224" s="37"/>
      <c r="L224" s="38"/>
      <c r="M224" s="188"/>
      <c r="N224" s="189"/>
      <c r="O224" s="71"/>
      <c r="P224" s="71"/>
      <c r="Q224" s="71"/>
      <c r="R224" s="71"/>
      <c r="S224" s="71"/>
      <c r="T224" s="72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8" t="s">
        <v>244</v>
      </c>
      <c r="AU224" s="18" t="s">
        <v>101</v>
      </c>
    </row>
    <row r="225" s="2" customFormat="1" ht="24.15" customHeight="1">
      <c r="A225" s="37"/>
      <c r="B225" s="171"/>
      <c r="C225" s="172" t="s">
        <v>376</v>
      </c>
      <c r="D225" s="172" t="s">
        <v>238</v>
      </c>
      <c r="E225" s="173" t="s">
        <v>377</v>
      </c>
      <c r="F225" s="174" t="s">
        <v>378</v>
      </c>
      <c r="G225" s="175" t="s">
        <v>298</v>
      </c>
      <c r="H225" s="176">
        <v>4.8380000000000001</v>
      </c>
      <c r="I225" s="177"/>
      <c r="J225" s="178">
        <f>ROUND(I225*H225,2)</f>
        <v>0</v>
      </c>
      <c r="K225" s="174" t="s">
        <v>242</v>
      </c>
      <c r="L225" s="38"/>
      <c r="M225" s="179" t="s">
        <v>3</v>
      </c>
      <c r="N225" s="180" t="s">
        <v>43</v>
      </c>
      <c r="O225" s="71"/>
      <c r="P225" s="181">
        <f>O225*H225</f>
        <v>0</v>
      </c>
      <c r="Q225" s="181">
        <v>1.0606207999999999</v>
      </c>
      <c r="R225" s="181">
        <f>Q225*H225</f>
        <v>5.1312834303999999</v>
      </c>
      <c r="S225" s="181">
        <v>0</v>
      </c>
      <c r="T225" s="18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3" t="s">
        <v>104</v>
      </c>
      <c r="AT225" s="183" t="s">
        <v>238</v>
      </c>
      <c r="AU225" s="183" t="s">
        <v>101</v>
      </c>
      <c r="AY225" s="18" t="s">
        <v>234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8" t="s">
        <v>79</v>
      </c>
      <c r="BK225" s="184">
        <f>ROUND(I225*H225,2)</f>
        <v>0</v>
      </c>
      <c r="BL225" s="18" t="s">
        <v>104</v>
      </c>
      <c r="BM225" s="183" t="s">
        <v>379</v>
      </c>
    </row>
    <row r="226" s="2" customFormat="1">
      <c r="A226" s="37"/>
      <c r="B226" s="38"/>
      <c r="C226" s="37"/>
      <c r="D226" s="185" t="s">
        <v>244</v>
      </c>
      <c r="E226" s="37"/>
      <c r="F226" s="186" t="s">
        <v>380</v>
      </c>
      <c r="G226" s="37"/>
      <c r="H226" s="37"/>
      <c r="I226" s="187"/>
      <c r="J226" s="37"/>
      <c r="K226" s="37"/>
      <c r="L226" s="38"/>
      <c r="M226" s="188"/>
      <c r="N226" s="189"/>
      <c r="O226" s="71"/>
      <c r="P226" s="71"/>
      <c r="Q226" s="71"/>
      <c r="R226" s="71"/>
      <c r="S226" s="71"/>
      <c r="T226" s="72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8" t="s">
        <v>244</v>
      </c>
      <c r="AU226" s="18" t="s">
        <v>101</v>
      </c>
    </row>
    <row r="227" s="12" customFormat="1" ht="20.88" customHeight="1">
      <c r="A227" s="12"/>
      <c r="B227" s="158"/>
      <c r="C227" s="12"/>
      <c r="D227" s="159" t="s">
        <v>71</v>
      </c>
      <c r="E227" s="169" t="s">
        <v>92</v>
      </c>
      <c r="F227" s="169" t="s">
        <v>381</v>
      </c>
      <c r="G227" s="12"/>
      <c r="H227" s="12"/>
      <c r="I227" s="161"/>
      <c r="J227" s="170">
        <f>BK227</f>
        <v>0</v>
      </c>
      <c r="K227" s="12"/>
      <c r="L227" s="158"/>
      <c r="M227" s="163"/>
      <c r="N227" s="164"/>
      <c r="O227" s="164"/>
      <c r="P227" s="165">
        <f>SUM(P228:P239)</f>
        <v>0</v>
      </c>
      <c r="Q227" s="164"/>
      <c r="R227" s="165">
        <f>SUM(R228:R239)</f>
        <v>57.157012208500397</v>
      </c>
      <c r="S227" s="164"/>
      <c r="T227" s="166">
        <f>SUM(T228:T239)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59" t="s">
        <v>79</v>
      </c>
      <c r="AT227" s="167" t="s">
        <v>71</v>
      </c>
      <c r="AU227" s="167" t="s">
        <v>76</v>
      </c>
      <c r="AY227" s="159" t="s">
        <v>234</v>
      </c>
      <c r="BK227" s="168">
        <f>SUM(BK228:BK239)</f>
        <v>0</v>
      </c>
    </row>
    <row r="228" s="2" customFormat="1" ht="33" customHeight="1">
      <c r="A228" s="37"/>
      <c r="B228" s="171"/>
      <c r="C228" s="172" t="s">
        <v>382</v>
      </c>
      <c r="D228" s="172" t="s">
        <v>238</v>
      </c>
      <c r="E228" s="173" t="s">
        <v>383</v>
      </c>
      <c r="F228" s="174" t="s">
        <v>384</v>
      </c>
      <c r="G228" s="175" t="s">
        <v>248</v>
      </c>
      <c r="H228" s="176">
        <v>21.978000000000002</v>
      </c>
      <c r="I228" s="177"/>
      <c r="J228" s="178">
        <f>ROUND(I228*H228,2)</f>
        <v>0</v>
      </c>
      <c r="K228" s="174" t="s">
        <v>242</v>
      </c>
      <c r="L228" s="38"/>
      <c r="M228" s="179" t="s">
        <v>3</v>
      </c>
      <c r="N228" s="180" t="s">
        <v>43</v>
      </c>
      <c r="O228" s="71"/>
      <c r="P228" s="181">
        <f>O228*H228</f>
        <v>0</v>
      </c>
      <c r="Q228" s="181">
        <v>2.5018699999999998</v>
      </c>
      <c r="R228" s="181">
        <f>Q228*H228</f>
        <v>54.986098859999998</v>
      </c>
      <c r="S228" s="181">
        <v>0</v>
      </c>
      <c r="T228" s="18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3" t="s">
        <v>104</v>
      </c>
      <c r="AT228" s="183" t="s">
        <v>238</v>
      </c>
      <c r="AU228" s="183" t="s">
        <v>101</v>
      </c>
      <c r="AY228" s="18" t="s">
        <v>234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8" t="s">
        <v>79</v>
      </c>
      <c r="BK228" s="184">
        <f>ROUND(I228*H228,2)</f>
        <v>0</v>
      </c>
      <c r="BL228" s="18" t="s">
        <v>104</v>
      </c>
      <c r="BM228" s="183" t="s">
        <v>385</v>
      </c>
    </row>
    <row r="229" s="2" customFormat="1">
      <c r="A229" s="37"/>
      <c r="B229" s="38"/>
      <c r="C229" s="37"/>
      <c r="D229" s="185" t="s">
        <v>244</v>
      </c>
      <c r="E229" s="37"/>
      <c r="F229" s="186" t="s">
        <v>386</v>
      </c>
      <c r="G229" s="37"/>
      <c r="H229" s="37"/>
      <c r="I229" s="187"/>
      <c r="J229" s="37"/>
      <c r="K229" s="37"/>
      <c r="L229" s="38"/>
      <c r="M229" s="188"/>
      <c r="N229" s="189"/>
      <c r="O229" s="71"/>
      <c r="P229" s="71"/>
      <c r="Q229" s="71"/>
      <c r="R229" s="71"/>
      <c r="S229" s="71"/>
      <c r="T229" s="72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8" t="s">
        <v>244</v>
      </c>
      <c r="AU229" s="18" t="s">
        <v>101</v>
      </c>
    </row>
    <row r="230" s="2" customFormat="1" ht="49.05" customHeight="1">
      <c r="A230" s="37"/>
      <c r="B230" s="171"/>
      <c r="C230" s="172" t="s">
        <v>387</v>
      </c>
      <c r="D230" s="172" t="s">
        <v>238</v>
      </c>
      <c r="E230" s="173" t="s">
        <v>388</v>
      </c>
      <c r="F230" s="174" t="s">
        <v>389</v>
      </c>
      <c r="G230" s="175" t="s">
        <v>248</v>
      </c>
      <c r="H230" s="176">
        <v>21.978000000000002</v>
      </c>
      <c r="I230" s="177"/>
      <c r="J230" s="178">
        <f>ROUND(I230*H230,2)</f>
        <v>0</v>
      </c>
      <c r="K230" s="174" t="s">
        <v>242</v>
      </c>
      <c r="L230" s="38"/>
      <c r="M230" s="179" t="s">
        <v>3</v>
      </c>
      <c r="N230" s="180" t="s">
        <v>43</v>
      </c>
      <c r="O230" s="71"/>
      <c r="P230" s="181">
        <f>O230*H230</f>
        <v>0</v>
      </c>
      <c r="Q230" s="181">
        <v>0.02</v>
      </c>
      <c r="R230" s="181">
        <f>Q230*H230</f>
        <v>0.43956000000000006</v>
      </c>
      <c r="S230" s="181">
        <v>0</v>
      </c>
      <c r="T230" s="18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3" t="s">
        <v>104</v>
      </c>
      <c r="AT230" s="183" t="s">
        <v>238</v>
      </c>
      <c r="AU230" s="183" t="s">
        <v>101</v>
      </c>
      <c r="AY230" s="18" t="s">
        <v>234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8" t="s">
        <v>79</v>
      </c>
      <c r="BK230" s="184">
        <f>ROUND(I230*H230,2)</f>
        <v>0</v>
      </c>
      <c r="BL230" s="18" t="s">
        <v>104</v>
      </c>
      <c r="BM230" s="183" t="s">
        <v>390</v>
      </c>
    </row>
    <row r="231" s="2" customFormat="1">
      <c r="A231" s="37"/>
      <c r="B231" s="38"/>
      <c r="C231" s="37"/>
      <c r="D231" s="185" t="s">
        <v>244</v>
      </c>
      <c r="E231" s="37"/>
      <c r="F231" s="186" t="s">
        <v>391</v>
      </c>
      <c r="G231" s="37"/>
      <c r="H231" s="37"/>
      <c r="I231" s="187"/>
      <c r="J231" s="37"/>
      <c r="K231" s="37"/>
      <c r="L231" s="38"/>
      <c r="M231" s="188"/>
      <c r="N231" s="189"/>
      <c r="O231" s="71"/>
      <c r="P231" s="71"/>
      <c r="Q231" s="71"/>
      <c r="R231" s="71"/>
      <c r="S231" s="71"/>
      <c r="T231" s="72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244</v>
      </c>
      <c r="AU231" s="18" t="s">
        <v>101</v>
      </c>
    </row>
    <row r="232" s="2" customFormat="1" ht="44.25" customHeight="1">
      <c r="A232" s="37"/>
      <c r="B232" s="171"/>
      <c r="C232" s="172" t="s">
        <v>392</v>
      </c>
      <c r="D232" s="172" t="s">
        <v>238</v>
      </c>
      <c r="E232" s="173" t="s">
        <v>393</v>
      </c>
      <c r="F232" s="174" t="s">
        <v>394</v>
      </c>
      <c r="G232" s="175" t="s">
        <v>248</v>
      </c>
      <c r="H232" s="176">
        <v>21.978000000000002</v>
      </c>
      <c r="I232" s="177"/>
      <c r="J232" s="178">
        <f>ROUND(I232*H232,2)</f>
        <v>0</v>
      </c>
      <c r="K232" s="174" t="s">
        <v>242</v>
      </c>
      <c r="L232" s="38"/>
      <c r="M232" s="179" t="s">
        <v>3</v>
      </c>
      <c r="N232" s="180" t="s">
        <v>43</v>
      </c>
      <c r="O232" s="71"/>
      <c r="P232" s="181">
        <f>O232*H232</f>
        <v>0</v>
      </c>
      <c r="Q232" s="181">
        <v>0</v>
      </c>
      <c r="R232" s="181">
        <f>Q232*H232</f>
        <v>0</v>
      </c>
      <c r="S232" s="181">
        <v>0</v>
      </c>
      <c r="T232" s="18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3" t="s">
        <v>104</v>
      </c>
      <c r="AT232" s="183" t="s">
        <v>238</v>
      </c>
      <c r="AU232" s="183" t="s">
        <v>101</v>
      </c>
      <c r="AY232" s="18" t="s">
        <v>234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8" t="s">
        <v>79</v>
      </c>
      <c r="BK232" s="184">
        <f>ROUND(I232*H232,2)</f>
        <v>0</v>
      </c>
      <c r="BL232" s="18" t="s">
        <v>104</v>
      </c>
      <c r="BM232" s="183" t="s">
        <v>395</v>
      </c>
    </row>
    <row r="233" s="2" customFormat="1">
      <c r="A233" s="37"/>
      <c r="B233" s="38"/>
      <c r="C233" s="37"/>
      <c r="D233" s="185" t="s">
        <v>244</v>
      </c>
      <c r="E233" s="37"/>
      <c r="F233" s="186" t="s">
        <v>396</v>
      </c>
      <c r="G233" s="37"/>
      <c r="H233" s="37"/>
      <c r="I233" s="187"/>
      <c r="J233" s="37"/>
      <c r="K233" s="37"/>
      <c r="L233" s="38"/>
      <c r="M233" s="188"/>
      <c r="N233" s="189"/>
      <c r="O233" s="71"/>
      <c r="P233" s="71"/>
      <c r="Q233" s="71"/>
      <c r="R233" s="71"/>
      <c r="S233" s="71"/>
      <c r="T233" s="72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8" t="s">
        <v>244</v>
      </c>
      <c r="AU233" s="18" t="s">
        <v>101</v>
      </c>
    </row>
    <row r="234" s="2" customFormat="1" ht="16.5" customHeight="1">
      <c r="A234" s="37"/>
      <c r="B234" s="171"/>
      <c r="C234" s="172" t="s">
        <v>397</v>
      </c>
      <c r="D234" s="172" t="s">
        <v>238</v>
      </c>
      <c r="E234" s="173" t="s">
        <v>398</v>
      </c>
      <c r="F234" s="174" t="s">
        <v>399</v>
      </c>
      <c r="G234" s="175" t="s">
        <v>241</v>
      </c>
      <c r="H234" s="176">
        <v>6.4199999999999999</v>
      </c>
      <c r="I234" s="177"/>
      <c r="J234" s="178">
        <f>ROUND(I234*H234,2)</f>
        <v>0</v>
      </c>
      <c r="K234" s="174" t="s">
        <v>242</v>
      </c>
      <c r="L234" s="38"/>
      <c r="M234" s="179" t="s">
        <v>3</v>
      </c>
      <c r="N234" s="180" t="s">
        <v>43</v>
      </c>
      <c r="O234" s="71"/>
      <c r="P234" s="181">
        <f>O234*H234</f>
        <v>0</v>
      </c>
      <c r="Q234" s="181">
        <v>0.0160725</v>
      </c>
      <c r="R234" s="181">
        <f>Q234*H234</f>
        <v>0.10318545</v>
      </c>
      <c r="S234" s="181">
        <v>0</v>
      </c>
      <c r="T234" s="18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3" t="s">
        <v>104</v>
      </c>
      <c r="AT234" s="183" t="s">
        <v>238</v>
      </c>
      <c r="AU234" s="183" t="s">
        <v>101</v>
      </c>
      <c r="AY234" s="18" t="s">
        <v>234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8" t="s">
        <v>79</v>
      </c>
      <c r="BK234" s="184">
        <f>ROUND(I234*H234,2)</f>
        <v>0</v>
      </c>
      <c r="BL234" s="18" t="s">
        <v>104</v>
      </c>
      <c r="BM234" s="183" t="s">
        <v>400</v>
      </c>
    </row>
    <row r="235" s="2" customFormat="1">
      <c r="A235" s="37"/>
      <c r="B235" s="38"/>
      <c r="C235" s="37"/>
      <c r="D235" s="185" t="s">
        <v>244</v>
      </c>
      <c r="E235" s="37"/>
      <c r="F235" s="186" t="s">
        <v>401</v>
      </c>
      <c r="G235" s="37"/>
      <c r="H235" s="37"/>
      <c r="I235" s="187"/>
      <c r="J235" s="37"/>
      <c r="K235" s="37"/>
      <c r="L235" s="38"/>
      <c r="M235" s="188"/>
      <c r="N235" s="189"/>
      <c r="O235" s="71"/>
      <c r="P235" s="71"/>
      <c r="Q235" s="71"/>
      <c r="R235" s="71"/>
      <c r="S235" s="71"/>
      <c r="T235" s="72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8" t="s">
        <v>244</v>
      </c>
      <c r="AU235" s="18" t="s">
        <v>101</v>
      </c>
    </row>
    <row r="236" s="2" customFormat="1" ht="16.5" customHeight="1">
      <c r="A236" s="37"/>
      <c r="B236" s="171"/>
      <c r="C236" s="172" t="s">
        <v>402</v>
      </c>
      <c r="D236" s="172" t="s">
        <v>238</v>
      </c>
      <c r="E236" s="173" t="s">
        <v>403</v>
      </c>
      <c r="F236" s="174" t="s">
        <v>404</v>
      </c>
      <c r="G236" s="175" t="s">
        <v>241</v>
      </c>
      <c r="H236" s="176">
        <v>6.4199999999999999</v>
      </c>
      <c r="I236" s="177"/>
      <c r="J236" s="178">
        <f>ROUND(I236*H236,2)</f>
        <v>0</v>
      </c>
      <c r="K236" s="174" t="s">
        <v>242</v>
      </c>
      <c r="L236" s="38"/>
      <c r="M236" s="179" t="s">
        <v>3</v>
      </c>
      <c r="N236" s="180" t="s">
        <v>43</v>
      </c>
      <c r="O236" s="71"/>
      <c r="P236" s="181">
        <f>O236*H236</f>
        <v>0</v>
      </c>
      <c r="Q236" s="181">
        <v>0</v>
      </c>
      <c r="R236" s="181">
        <f>Q236*H236</f>
        <v>0</v>
      </c>
      <c r="S236" s="181">
        <v>0</v>
      </c>
      <c r="T236" s="18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3" t="s">
        <v>104</v>
      </c>
      <c r="AT236" s="183" t="s">
        <v>238</v>
      </c>
      <c r="AU236" s="183" t="s">
        <v>101</v>
      </c>
      <c r="AY236" s="18" t="s">
        <v>234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8" t="s">
        <v>79</v>
      </c>
      <c r="BK236" s="184">
        <f>ROUND(I236*H236,2)</f>
        <v>0</v>
      </c>
      <c r="BL236" s="18" t="s">
        <v>104</v>
      </c>
      <c r="BM236" s="183" t="s">
        <v>405</v>
      </c>
    </row>
    <row r="237" s="2" customFormat="1">
      <c r="A237" s="37"/>
      <c r="B237" s="38"/>
      <c r="C237" s="37"/>
      <c r="D237" s="185" t="s">
        <v>244</v>
      </c>
      <c r="E237" s="37"/>
      <c r="F237" s="186" t="s">
        <v>406</v>
      </c>
      <c r="G237" s="37"/>
      <c r="H237" s="37"/>
      <c r="I237" s="187"/>
      <c r="J237" s="37"/>
      <c r="K237" s="37"/>
      <c r="L237" s="38"/>
      <c r="M237" s="188"/>
      <c r="N237" s="189"/>
      <c r="O237" s="71"/>
      <c r="P237" s="71"/>
      <c r="Q237" s="71"/>
      <c r="R237" s="71"/>
      <c r="S237" s="71"/>
      <c r="T237" s="72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8" t="s">
        <v>244</v>
      </c>
      <c r="AU237" s="18" t="s">
        <v>101</v>
      </c>
    </row>
    <row r="238" s="2" customFormat="1" ht="21.75" customHeight="1">
      <c r="A238" s="37"/>
      <c r="B238" s="171"/>
      <c r="C238" s="172" t="s">
        <v>407</v>
      </c>
      <c r="D238" s="172" t="s">
        <v>238</v>
      </c>
      <c r="E238" s="173" t="s">
        <v>408</v>
      </c>
      <c r="F238" s="174" t="s">
        <v>409</v>
      </c>
      <c r="G238" s="175" t="s">
        <v>298</v>
      </c>
      <c r="H238" s="176">
        <v>1.532</v>
      </c>
      <c r="I238" s="177"/>
      <c r="J238" s="178">
        <f>ROUND(I238*H238,2)</f>
        <v>0</v>
      </c>
      <c r="K238" s="174" t="s">
        <v>242</v>
      </c>
      <c r="L238" s="38"/>
      <c r="M238" s="179" t="s">
        <v>3</v>
      </c>
      <c r="N238" s="180" t="s">
        <v>43</v>
      </c>
      <c r="O238" s="71"/>
      <c r="P238" s="181">
        <f>O238*H238</f>
        <v>0</v>
      </c>
      <c r="Q238" s="181">
        <v>1.0627727797</v>
      </c>
      <c r="R238" s="181">
        <f>Q238*H238</f>
        <v>1.6281678985004</v>
      </c>
      <c r="S238" s="181">
        <v>0</v>
      </c>
      <c r="T238" s="18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3" t="s">
        <v>104</v>
      </c>
      <c r="AT238" s="183" t="s">
        <v>238</v>
      </c>
      <c r="AU238" s="183" t="s">
        <v>101</v>
      </c>
      <c r="AY238" s="18" t="s">
        <v>234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8" t="s">
        <v>79</v>
      </c>
      <c r="BK238" s="184">
        <f>ROUND(I238*H238,2)</f>
        <v>0</v>
      </c>
      <c r="BL238" s="18" t="s">
        <v>104</v>
      </c>
      <c r="BM238" s="183" t="s">
        <v>410</v>
      </c>
    </row>
    <row r="239" s="2" customFormat="1">
      <c r="A239" s="37"/>
      <c r="B239" s="38"/>
      <c r="C239" s="37"/>
      <c r="D239" s="185" t="s">
        <v>244</v>
      </c>
      <c r="E239" s="37"/>
      <c r="F239" s="186" t="s">
        <v>411</v>
      </c>
      <c r="G239" s="37"/>
      <c r="H239" s="37"/>
      <c r="I239" s="187"/>
      <c r="J239" s="37"/>
      <c r="K239" s="37"/>
      <c r="L239" s="38"/>
      <c r="M239" s="188"/>
      <c r="N239" s="189"/>
      <c r="O239" s="71"/>
      <c r="P239" s="71"/>
      <c r="Q239" s="71"/>
      <c r="R239" s="71"/>
      <c r="S239" s="71"/>
      <c r="T239" s="72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8" t="s">
        <v>244</v>
      </c>
      <c r="AU239" s="18" t="s">
        <v>101</v>
      </c>
    </row>
    <row r="240" s="12" customFormat="1" ht="20.88" customHeight="1">
      <c r="A240" s="12"/>
      <c r="B240" s="158"/>
      <c r="C240" s="12"/>
      <c r="D240" s="159" t="s">
        <v>71</v>
      </c>
      <c r="E240" s="169" t="s">
        <v>95</v>
      </c>
      <c r="F240" s="169" t="s">
        <v>412</v>
      </c>
      <c r="G240" s="12"/>
      <c r="H240" s="12"/>
      <c r="I240" s="161"/>
      <c r="J240" s="170">
        <f>BK240</f>
        <v>0</v>
      </c>
      <c r="K240" s="12"/>
      <c r="L240" s="158"/>
      <c r="M240" s="163"/>
      <c r="N240" s="164"/>
      <c r="O240" s="164"/>
      <c r="P240" s="165">
        <f>SUM(P241:P245)</f>
        <v>0</v>
      </c>
      <c r="Q240" s="164"/>
      <c r="R240" s="165">
        <f>SUM(R241:R245)</f>
        <v>0.070489999999999997</v>
      </c>
      <c r="S240" s="164"/>
      <c r="T240" s="166">
        <f>SUM(T241:T245)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59" t="s">
        <v>79</v>
      </c>
      <c r="AT240" s="167" t="s">
        <v>71</v>
      </c>
      <c r="AU240" s="167" t="s">
        <v>76</v>
      </c>
      <c r="AY240" s="159" t="s">
        <v>234</v>
      </c>
      <c r="BK240" s="168">
        <f>SUM(BK241:BK245)</f>
        <v>0</v>
      </c>
    </row>
    <row r="241" s="2" customFormat="1" ht="49.05" customHeight="1">
      <c r="A241" s="37"/>
      <c r="B241" s="171"/>
      <c r="C241" s="172" t="s">
        <v>413</v>
      </c>
      <c r="D241" s="172" t="s">
        <v>238</v>
      </c>
      <c r="E241" s="173" t="s">
        <v>414</v>
      </c>
      <c r="F241" s="174" t="s">
        <v>415</v>
      </c>
      <c r="G241" s="175" t="s">
        <v>416</v>
      </c>
      <c r="H241" s="176">
        <v>74.200000000000003</v>
      </c>
      <c r="I241" s="177"/>
      <c r="J241" s="178">
        <f>ROUND(I241*H241,2)</f>
        <v>0</v>
      </c>
      <c r="K241" s="174" t="s">
        <v>242</v>
      </c>
      <c r="L241" s="38"/>
      <c r="M241" s="179" t="s">
        <v>3</v>
      </c>
      <c r="N241" s="180" t="s">
        <v>43</v>
      </c>
      <c r="O241" s="71"/>
      <c r="P241" s="181">
        <f>O241*H241</f>
        <v>0</v>
      </c>
      <c r="Q241" s="181">
        <v>0</v>
      </c>
      <c r="R241" s="181">
        <f>Q241*H241</f>
        <v>0</v>
      </c>
      <c r="S241" s="181">
        <v>0</v>
      </c>
      <c r="T241" s="18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3" t="s">
        <v>314</v>
      </c>
      <c r="AT241" s="183" t="s">
        <v>238</v>
      </c>
      <c r="AU241" s="183" t="s">
        <v>101</v>
      </c>
      <c r="AY241" s="18" t="s">
        <v>234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79</v>
      </c>
      <c r="BK241" s="184">
        <f>ROUND(I241*H241,2)</f>
        <v>0</v>
      </c>
      <c r="BL241" s="18" t="s">
        <v>314</v>
      </c>
      <c r="BM241" s="183" t="s">
        <v>417</v>
      </c>
    </row>
    <row r="242" s="2" customFormat="1">
      <c r="A242" s="37"/>
      <c r="B242" s="38"/>
      <c r="C242" s="37"/>
      <c r="D242" s="185" t="s">
        <v>244</v>
      </c>
      <c r="E242" s="37"/>
      <c r="F242" s="186" t="s">
        <v>418</v>
      </c>
      <c r="G242" s="37"/>
      <c r="H242" s="37"/>
      <c r="I242" s="187"/>
      <c r="J242" s="37"/>
      <c r="K242" s="37"/>
      <c r="L242" s="38"/>
      <c r="M242" s="188"/>
      <c r="N242" s="189"/>
      <c r="O242" s="71"/>
      <c r="P242" s="71"/>
      <c r="Q242" s="71"/>
      <c r="R242" s="71"/>
      <c r="S242" s="71"/>
      <c r="T242" s="72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8" t="s">
        <v>244</v>
      </c>
      <c r="AU242" s="18" t="s">
        <v>101</v>
      </c>
    </row>
    <row r="243" s="2" customFormat="1" ht="16.5" customHeight="1">
      <c r="A243" s="37"/>
      <c r="B243" s="171"/>
      <c r="C243" s="192" t="s">
        <v>419</v>
      </c>
      <c r="D243" s="192" t="s">
        <v>310</v>
      </c>
      <c r="E243" s="193" t="s">
        <v>420</v>
      </c>
      <c r="F243" s="194" t="s">
        <v>421</v>
      </c>
      <c r="G243" s="195" t="s">
        <v>422</v>
      </c>
      <c r="H243" s="196">
        <v>70.489999999999995</v>
      </c>
      <c r="I243" s="197"/>
      <c r="J243" s="198">
        <f>ROUND(I243*H243,2)</f>
        <v>0</v>
      </c>
      <c r="K243" s="194" t="s">
        <v>242</v>
      </c>
      <c r="L243" s="199"/>
      <c r="M243" s="200" t="s">
        <v>3</v>
      </c>
      <c r="N243" s="201" t="s">
        <v>43</v>
      </c>
      <c r="O243" s="71"/>
      <c r="P243" s="181">
        <f>O243*H243</f>
        <v>0</v>
      </c>
      <c r="Q243" s="181">
        <v>0.001</v>
      </c>
      <c r="R243" s="181">
        <f>Q243*H243</f>
        <v>0.070489999999999997</v>
      </c>
      <c r="S243" s="181">
        <v>0</v>
      </c>
      <c r="T243" s="18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3" t="s">
        <v>392</v>
      </c>
      <c r="AT243" s="183" t="s">
        <v>310</v>
      </c>
      <c r="AU243" s="183" t="s">
        <v>101</v>
      </c>
      <c r="AY243" s="18" t="s">
        <v>234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8" t="s">
        <v>79</v>
      </c>
      <c r="BK243" s="184">
        <f>ROUND(I243*H243,2)</f>
        <v>0</v>
      </c>
      <c r="BL243" s="18" t="s">
        <v>314</v>
      </c>
      <c r="BM243" s="183" t="s">
        <v>423</v>
      </c>
    </row>
    <row r="244" s="2" customFormat="1" ht="24.15" customHeight="1">
      <c r="A244" s="37"/>
      <c r="B244" s="171"/>
      <c r="C244" s="172" t="s">
        <v>424</v>
      </c>
      <c r="D244" s="172" t="s">
        <v>238</v>
      </c>
      <c r="E244" s="173" t="s">
        <v>425</v>
      </c>
      <c r="F244" s="174" t="s">
        <v>426</v>
      </c>
      <c r="G244" s="175" t="s">
        <v>427</v>
      </c>
      <c r="H244" s="176">
        <v>6</v>
      </c>
      <c r="I244" s="177"/>
      <c r="J244" s="178">
        <f>ROUND(I244*H244,2)</f>
        <v>0</v>
      </c>
      <c r="K244" s="174" t="s">
        <v>428</v>
      </c>
      <c r="L244" s="38"/>
      <c r="M244" s="179" t="s">
        <v>3</v>
      </c>
      <c r="N244" s="180" t="s">
        <v>43</v>
      </c>
      <c r="O244" s="71"/>
      <c r="P244" s="181">
        <f>O244*H244</f>
        <v>0</v>
      </c>
      <c r="Q244" s="181">
        <v>0</v>
      </c>
      <c r="R244" s="181">
        <f>Q244*H244</f>
        <v>0</v>
      </c>
      <c r="S244" s="181">
        <v>0</v>
      </c>
      <c r="T244" s="18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3" t="s">
        <v>104</v>
      </c>
      <c r="AT244" s="183" t="s">
        <v>238</v>
      </c>
      <c r="AU244" s="183" t="s">
        <v>101</v>
      </c>
      <c r="AY244" s="18" t="s">
        <v>234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8" t="s">
        <v>79</v>
      </c>
      <c r="BK244" s="184">
        <f>ROUND(I244*H244,2)</f>
        <v>0</v>
      </c>
      <c r="BL244" s="18" t="s">
        <v>104</v>
      </c>
      <c r="BM244" s="183" t="s">
        <v>429</v>
      </c>
    </row>
    <row r="245" s="2" customFormat="1" ht="24.15" customHeight="1">
      <c r="A245" s="37"/>
      <c r="B245" s="171"/>
      <c r="C245" s="172" t="s">
        <v>430</v>
      </c>
      <c r="D245" s="172" t="s">
        <v>238</v>
      </c>
      <c r="E245" s="173" t="s">
        <v>431</v>
      </c>
      <c r="F245" s="174" t="s">
        <v>432</v>
      </c>
      <c r="G245" s="175" t="s">
        <v>427</v>
      </c>
      <c r="H245" s="176">
        <v>4</v>
      </c>
      <c r="I245" s="177"/>
      <c r="J245" s="178">
        <f>ROUND(I245*H245,2)</f>
        <v>0</v>
      </c>
      <c r="K245" s="174" t="s">
        <v>428</v>
      </c>
      <c r="L245" s="38"/>
      <c r="M245" s="179" t="s">
        <v>3</v>
      </c>
      <c r="N245" s="180" t="s">
        <v>43</v>
      </c>
      <c r="O245" s="71"/>
      <c r="P245" s="181">
        <f>O245*H245</f>
        <v>0</v>
      </c>
      <c r="Q245" s="181">
        <v>0</v>
      </c>
      <c r="R245" s="181">
        <f>Q245*H245</f>
        <v>0</v>
      </c>
      <c r="S245" s="181">
        <v>0</v>
      </c>
      <c r="T245" s="18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3" t="s">
        <v>104</v>
      </c>
      <c r="AT245" s="183" t="s">
        <v>238</v>
      </c>
      <c r="AU245" s="183" t="s">
        <v>101</v>
      </c>
      <c r="AY245" s="18" t="s">
        <v>234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8" t="s">
        <v>79</v>
      </c>
      <c r="BK245" s="184">
        <f>ROUND(I245*H245,2)</f>
        <v>0</v>
      </c>
      <c r="BL245" s="18" t="s">
        <v>104</v>
      </c>
      <c r="BM245" s="183" t="s">
        <v>433</v>
      </c>
    </row>
    <row r="246" s="12" customFormat="1" ht="20.88" customHeight="1">
      <c r="A246" s="12"/>
      <c r="B246" s="158"/>
      <c r="C246" s="12"/>
      <c r="D246" s="159" t="s">
        <v>71</v>
      </c>
      <c r="E246" s="169" t="s">
        <v>98</v>
      </c>
      <c r="F246" s="169" t="s">
        <v>434</v>
      </c>
      <c r="G246" s="12"/>
      <c r="H246" s="12"/>
      <c r="I246" s="161"/>
      <c r="J246" s="170">
        <f>BK246</f>
        <v>0</v>
      </c>
      <c r="K246" s="12"/>
      <c r="L246" s="158"/>
      <c r="M246" s="163"/>
      <c r="N246" s="164"/>
      <c r="O246" s="164"/>
      <c r="P246" s="165">
        <f>SUM(P247:P266)</f>
        <v>0</v>
      </c>
      <c r="Q246" s="164"/>
      <c r="R246" s="165">
        <f>SUM(R247:R266)</f>
        <v>39.7318645</v>
      </c>
      <c r="S246" s="164"/>
      <c r="T246" s="166">
        <f>SUM(T247:T266)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59" t="s">
        <v>79</v>
      </c>
      <c r="AT246" s="167" t="s">
        <v>71</v>
      </c>
      <c r="AU246" s="167" t="s">
        <v>76</v>
      </c>
      <c r="AY246" s="159" t="s">
        <v>234</v>
      </c>
      <c r="BK246" s="168">
        <f>SUM(BK247:BK266)</f>
        <v>0</v>
      </c>
    </row>
    <row r="247" s="2" customFormat="1" ht="66.75" customHeight="1">
      <c r="A247" s="37"/>
      <c r="B247" s="171"/>
      <c r="C247" s="172" t="s">
        <v>435</v>
      </c>
      <c r="D247" s="172" t="s">
        <v>238</v>
      </c>
      <c r="E247" s="173" t="s">
        <v>436</v>
      </c>
      <c r="F247" s="174" t="s">
        <v>437</v>
      </c>
      <c r="G247" s="175" t="s">
        <v>248</v>
      </c>
      <c r="H247" s="176">
        <v>15</v>
      </c>
      <c r="I247" s="177"/>
      <c r="J247" s="178">
        <f>ROUND(I247*H247,2)</f>
        <v>0</v>
      </c>
      <c r="K247" s="174" t="s">
        <v>242</v>
      </c>
      <c r="L247" s="38"/>
      <c r="M247" s="179" t="s">
        <v>3</v>
      </c>
      <c r="N247" s="180" t="s">
        <v>43</v>
      </c>
      <c r="O247" s="71"/>
      <c r="P247" s="181">
        <f>O247*H247</f>
        <v>0</v>
      </c>
      <c r="Q247" s="181">
        <v>0</v>
      </c>
      <c r="R247" s="181">
        <f>Q247*H247</f>
        <v>0</v>
      </c>
      <c r="S247" s="181">
        <v>0</v>
      </c>
      <c r="T247" s="18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3" t="s">
        <v>314</v>
      </c>
      <c r="AT247" s="183" t="s">
        <v>238</v>
      </c>
      <c r="AU247" s="183" t="s">
        <v>101</v>
      </c>
      <c r="AY247" s="18" t="s">
        <v>234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8" t="s">
        <v>79</v>
      </c>
      <c r="BK247" s="184">
        <f>ROUND(I247*H247,2)</f>
        <v>0</v>
      </c>
      <c r="BL247" s="18" t="s">
        <v>314</v>
      </c>
      <c r="BM247" s="183" t="s">
        <v>438</v>
      </c>
    </row>
    <row r="248" s="2" customFormat="1">
      <c r="A248" s="37"/>
      <c r="B248" s="38"/>
      <c r="C248" s="37"/>
      <c r="D248" s="185" t="s">
        <v>244</v>
      </c>
      <c r="E248" s="37"/>
      <c r="F248" s="186" t="s">
        <v>439</v>
      </c>
      <c r="G248" s="37"/>
      <c r="H248" s="37"/>
      <c r="I248" s="187"/>
      <c r="J248" s="37"/>
      <c r="K248" s="37"/>
      <c r="L248" s="38"/>
      <c r="M248" s="188"/>
      <c r="N248" s="189"/>
      <c r="O248" s="71"/>
      <c r="P248" s="71"/>
      <c r="Q248" s="71"/>
      <c r="R248" s="71"/>
      <c r="S248" s="71"/>
      <c r="T248" s="72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8" t="s">
        <v>244</v>
      </c>
      <c r="AU248" s="18" t="s">
        <v>101</v>
      </c>
    </row>
    <row r="249" s="2" customFormat="1" ht="16.5" customHeight="1">
      <c r="A249" s="37"/>
      <c r="B249" s="171"/>
      <c r="C249" s="192" t="s">
        <v>440</v>
      </c>
      <c r="D249" s="192" t="s">
        <v>310</v>
      </c>
      <c r="E249" s="193" t="s">
        <v>441</v>
      </c>
      <c r="F249" s="194" t="s">
        <v>442</v>
      </c>
      <c r="G249" s="195" t="s">
        <v>298</v>
      </c>
      <c r="H249" s="196">
        <v>24</v>
      </c>
      <c r="I249" s="197"/>
      <c r="J249" s="198">
        <f>ROUND(I249*H249,2)</f>
        <v>0</v>
      </c>
      <c r="K249" s="194" t="s">
        <v>242</v>
      </c>
      <c r="L249" s="199"/>
      <c r="M249" s="200" t="s">
        <v>3</v>
      </c>
      <c r="N249" s="201" t="s">
        <v>43</v>
      </c>
      <c r="O249" s="71"/>
      <c r="P249" s="181">
        <f>O249*H249</f>
        <v>0</v>
      </c>
      <c r="Q249" s="181">
        <v>1</v>
      </c>
      <c r="R249" s="181">
        <f>Q249*H249</f>
        <v>24</v>
      </c>
      <c r="S249" s="181">
        <v>0</v>
      </c>
      <c r="T249" s="18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3" t="s">
        <v>392</v>
      </c>
      <c r="AT249" s="183" t="s">
        <v>310</v>
      </c>
      <c r="AU249" s="183" t="s">
        <v>101</v>
      </c>
      <c r="AY249" s="18" t="s">
        <v>234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8" t="s">
        <v>79</v>
      </c>
      <c r="BK249" s="184">
        <f>ROUND(I249*H249,2)</f>
        <v>0</v>
      </c>
      <c r="BL249" s="18" t="s">
        <v>314</v>
      </c>
      <c r="BM249" s="183" t="s">
        <v>443</v>
      </c>
    </row>
    <row r="250" s="2" customFormat="1" ht="55.5" customHeight="1">
      <c r="A250" s="37"/>
      <c r="B250" s="171"/>
      <c r="C250" s="172" t="s">
        <v>444</v>
      </c>
      <c r="D250" s="172" t="s">
        <v>238</v>
      </c>
      <c r="E250" s="173" t="s">
        <v>445</v>
      </c>
      <c r="F250" s="174" t="s">
        <v>446</v>
      </c>
      <c r="G250" s="175" t="s">
        <v>241</v>
      </c>
      <c r="H250" s="176">
        <v>150</v>
      </c>
      <c r="I250" s="177"/>
      <c r="J250" s="178">
        <f>ROUND(I250*H250,2)</f>
        <v>0</v>
      </c>
      <c r="K250" s="174" t="s">
        <v>242</v>
      </c>
      <c r="L250" s="38"/>
      <c r="M250" s="179" t="s">
        <v>3</v>
      </c>
      <c r="N250" s="180" t="s">
        <v>43</v>
      </c>
      <c r="O250" s="71"/>
      <c r="P250" s="181">
        <f>O250*H250</f>
        <v>0</v>
      </c>
      <c r="Q250" s="181">
        <v>0.00030945000000000001</v>
      </c>
      <c r="R250" s="181">
        <f>Q250*H250</f>
        <v>0.0464175</v>
      </c>
      <c r="S250" s="181">
        <v>0</v>
      </c>
      <c r="T250" s="182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3" t="s">
        <v>104</v>
      </c>
      <c r="AT250" s="183" t="s">
        <v>238</v>
      </c>
      <c r="AU250" s="183" t="s">
        <v>101</v>
      </c>
      <c r="AY250" s="18" t="s">
        <v>234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8" t="s">
        <v>79</v>
      </c>
      <c r="BK250" s="184">
        <f>ROUND(I250*H250,2)</f>
        <v>0</v>
      </c>
      <c r="BL250" s="18" t="s">
        <v>104</v>
      </c>
      <c r="BM250" s="183" t="s">
        <v>447</v>
      </c>
    </row>
    <row r="251" s="2" customFormat="1">
      <c r="A251" s="37"/>
      <c r="B251" s="38"/>
      <c r="C251" s="37"/>
      <c r="D251" s="185" t="s">
        <v>244</v>
      </c>
      <c r="E251" s="37"/>
      <c r="F251" s="186" t="s">
        <v>448</v>
      </c>
      <c r="G251" s="37"/>
      <c r="H251" s="37"/>
      <c r="I251" s="187"/>
      <c r="J251" s="37"/>
      <c r="K251" s="37"/>
      <c r="L251" s="38"/>
      <c r="M251" s="188"/>
      <c r="N251" s="189"/>
      <c r="O251" s="71"/>
      <c r="P251" s="71"/>
      <c r="Q251" s="71"/>
      <c r="R251" s="71"/>
      <c r="S251" s="71"/>
      <c r="T251" s="72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8" t="s">
        <v>244</v>
      </c>
      <c r="AU251" s="18" t="s">
        <v>101</v>
      </c>
    </row>
    <row r="252" s="2" customFormat="1" ht="24.15" customHeight="1">
      <c r="A252" s="37"/>
      <c r="B252" s="171"/>
      <c r="C252" s="192" t="s">
        <v>449</v>
      </c>
      <c r="D252" s="192" t="s">
        <v>310</v>
      </c>
      <c r="E252" s="193" t="s">
        <v>311</v>
      </c>
      <c r="F252" s="194" t="s">
        <v>312</v>
      </c>
      <c r="G252" s="195" t="s">
        <v>241</v>
      </c>
      <c r="H252" s="196">
        <v>177.67500000000001</v>
      </c>
      <c r="I252" s="197"/>
      <c r="J252" s="198">
        <f>ROUND(I252*H252,2)</f>
        <v>0</v>
      </c>
      <c r="K252" s="194" t="s">
        <v>242</v>
      </c>
      <c r="L252" s="199"/>
      <c r="M252" s="200" t="s">
        <v>3</v>
      </c>
      <c r="N252" s="201" t="s">
        <v>43</v>
      </c>
      <c r="O252" s="71"/>
      <c r="P252" s="181">
        <f>O252*H252</f>
        <v>0</v>
      </c>
      <c r="Q252" s="181">
        <v>0.00029999999999999997</v>
      </c>
      <c r="R252" s="181">
        <f>Q252*H252</f>
        <v>0.053302499999999996</v>
      </c>
      <c r="S252" s="181">
        <v>0</v>
      </c>
      <c r="T252" s="18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3" t="s">
        <v>278</v>
      </c>
      <c r="AT252" s="183" t="s">
        <v>310</v>
      </c>
      <c r="AU252" s="183" t="s">
        <v>101</v>
      </c>
      <c r="AY252" s="18" t="s">
        <v>234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8" t="s">
        <v>79</v>
      </c>
      <c r="BK252" s="184">
        <f>ROUND(I252*H252,2)</f>
        <v>0</v>
      </c>
      <c r="BL252" s="18" t="s">
        <v>104</v>
      </c>
      <c r="BM252" s="183" t="s">
        <v>450</v>
      </c>
    </row>
    <row r="253" s="2" customFormat="1" ht="16.5" customHeight="1">
      <c r="A253" s="37"/>
      <c r="B253" s="171"/>
      <c r="C253" s="172" t="s">
        <v>451</v>
      </c>
      <c r="D253" s="172" t="s">
        <v>238</v>
      </c>
      <c r="E253" s="173" t="s">
        <v>452</v>
      </c>
      <c r="F253" s="174" t="s">
        <v>453</v>
      </c>
      <c r="G253" s="175" t="s">
        <v>248</v>
      </c>
      <c r="H253" s="176">
        <v>6.75</v>
      </c>
      <c r="I253" s="177"/>
      <c r="J253" s="178">
        <f>ROUND(I253*H253,2)</f>
        <v>0</v>
      </c>
      <c r="K253" s="174" t="s">
        <v>242</v>
      </c>
      <c r="L253" s="38"/>
      <c r="M253" s="179" t="s">
        <v>3</v>
      </c>
      <c r="N253" s="180" t="s">
        <v>43</v>
      </c>
      <c r="O253" s="71"/>
      <c r="P253" s="181">
        <f>O253*H253</f>
        <v>0</v>
      </c>
      <c r="Q253" s="181">
        <v>2.3010199999999998</v>
      </c>
      <c r="R253" s="181">
        <f>Q253*H253</f>
        <v>15.531884999999999</v>
      </c>
      <c r="S253" s="181">
        <v>0</v>
      </c>
      <c r="T253" s="18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3" t="s">
        <v>104</v>
      </c>
      <c r="AT253" s="183" t="s">
        <v>238</v>
      </c>
      <c r="AU253" s="183" t="s">
        <v>101</v>
      </c>
      <c r="AY253" s="18" t="s">
        <v>234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8" t="s">
        <v>79</v>
      </c>
      <c r="BK253" s="184">
        <f>ROUND(I253*H253,2)</f>
        <v>0</v>
      </c>
      <c r="BL253" s="18" t="s">
        <v>104</v>
      </c>
      <c r="BM253" s="183" t="s">
        <v>454</v>
      </c>
    </row>
    <row r="254" s="2" customFormat="1">
      <c r="A254" s="37"/>
      <c r="B254" s="38"/>
      <c r="C254" s="37"/>
      <c r="D254" s="185" t="s">
        <v>244</v>
      </c>
      <c r="E254" s="37"/>
      <c r="F254" s="186" t="s">
        <v>455</v>
      </c>
      <c r="G254" s="37"/>
      <c r="H254" s="37"/>
      <c r="I254" s="187"/>
      <c r="J254" s="37"/>
      <c r="K254" s="37"/>
      <c r="L254" s="38"/>
      <c r="M254" s="188"/>
      <c r="N254" s="189"/>
      <c r="O254" s="71"/>
      <c r="P254" s="71"/>
      <c r="Q254" s="71"/>
      <c r="R254" s="71"/>
      <c r="S254" s="71"/>
      <c r="T254" s="72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244</v>
      </c>
      <c r="AU254" s="18" t="s">
        <v>101</v>
      </c>
    </row>
    <row r="255" s="2" customFormat="1" ht="24.15" customHeight="1">
      <c r="A255" s="37"/>
      <c r="B255" s="171"/>
      <c r="C255" s="172" t="s">
        <v>456</v>
      </c>
      <c r="D255" s="172" t="s">
        <v>238</v>
      </c>
      <c r="E255" s="173" t="s">
        <v>457</v>
      </c>
      <c r="F255" s="174" t="s">
        <v>458</v>
      </c>
      <c r="G255" s="175" t="s">
        <v>416</v>
      </c>
      <c r="H255" s="176">
        <v>75</v>
      </c>
      <c r="I255" s="177"/>
      <c r="J255" s="178">
        <f>ROUND(I255*H255,2)</f>
        <v>0</v>
      </c>
      <c r="K255" s="174" t="s">
        <v>242</v>
      </c>
      <c r="L255" s="38"/>
      <c r="M255" s="179" t="s">
        <v>3</v>
      </c>
      <c r="N255" s="180" t="s">
        <v>43</v>
      </c>
      <c r="O255" s="71"/>
      <c r="P255" s="181">
        <f>O255*H255</f>
        <v>0</v>
      </c>
      <c r="Q255" s="181">
        <v>0.00048959999999999997</v>
      </c>
      <c r="R255" s="181">
        <f>Q255*H255</f>
        <v>0.036719999999999996</v>
      </c>
      <c r="S255" s="181">
        <v>0</v>
      </c>
      <c r="T255" s="18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3" t="s">
        <v>104</v>
      </c>
      <c r="AT255" s="183" t="s">
        <v>238</v>
      </c>
      <c r="AU255" s="183" t="s">
        <v>101</v>
      </c>
      <c r="AY255" s="18" t="s">
        <v>234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79</v>
      </c>
      <c r="BK255" s="184">
        <f>ROUND(I255*H255,2)</f>
        <v>0</v>
      </c>
      <c r="BL255" s="18" t="s">
        <v>104</v>
      </c>
      <c r="BM255" s="183" t="s">
        <v>459</v>
      </c>
    </row>
    <row r="256" s="2" customFormat="1">
      <c r="A256" s="37"/>
      <c r="B256" s="38"/>
      <c r="C256" s="37"/>
      <c r="D256" s="185" t="s">
        <v>244</v>
      </c>
      <c r="E256" s="37"/>
      <c r="F256" s="186" t="s">
        <v>460</v>
      </c>
      <c r="G256" s="37"/>
      <c r="H256" s="37"/>
      <c r="I256" s="187"/>
      <c r="J256" s="37"/>
      <c r="K256" s="37"/>
      <c r="L256" s="38"/>
      <c r="M256" s="188"/>
      <c r="N256" s="189"/>
      <c r="O256" s="71"/>
      <c r="P256" s="71"/>
      <c r="Q256" s="71"/>
      <c r="R256" s="71"/>
      <c r="S256" s="71"/>
      <c r="T256" s="72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8" t="s">
        <v>244</v>
      </c>
      <c r="AU256" s="18" t="s">
        <v>101</v>
      </c>
    </row>
    <row r="257" s="2" customFormat="1" ht="33" customHeight="1">
      <c r="A257" s="37"/>
      <c r="B257" s="171"/>
      <c r="C257" s="172" t="s">
        <v>461</v>
      </c>
      <c r="D257" s="172" t="s">
        <v>238</v>
      </c>
      <c r="E257" s="173" t="s">
        <v>462</v>
      </c>
      <c r="F257" s="174" t="s">
        <v>463</v>
      </c>
      <c r="G257" s="175" t="s">
        <v>358</v>
      </c>
      <c r="H257" s="176">
        <v>3</v>
      </c>
      <c r="I257" s="177"/>
      <c r="J257" s="178">
        <f>ROUND(I257*H257,2)</f>
        <v>0</v>
      </c>
      <c r="K257" s="174" t="s">
        <v>242</v>
      </c>
      <c r="L257" s="38"/>
      <c r="M257" s="179" t="s">
        <v>3</v>
      </c>
      <c r="N257" s="180" t="s">
        <v>43</v>
      </c>
      <c r="O257" s="71"/>
      <c r="P257" s="181">
        <f>O257*H257</f>
        <v>0</v>
      </c>
      <c r="Q257" s="181">
        <v>0.00095949999999999996</v>
      </c>
      <c r="R257" s="181">
        <f>Q257*H257</f>
        <v>0.0028785</v>
      </c>
      <c r="S257" s="181">
        <v>0</v>
      </c>
      <c r="T257" s="182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3" t="s">
        <v>314</v>
      </c>
      <c r="AT257" s="183" t="s">
        <v>238</v>
      </c>
      <c r="AU257" s="183" t="s">
        <v>101</v>
      </c>
      <c r="AY257" s="18" t="s">
        <v>234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8" t="s">
        <v>79</v>
      </c>
      <c r="BK257" s="184">
        <f>ROUND(I257*H257,2)</f>
        <v>0</v>
      </c>
      <c r="BL257" s="18" t="s">
        <v>314</v>
      </c>
      <c r="BM257" s="183" t="s">
        <v>464</v>
      </c>
    </row>
    <row r="258" s="2" customFormat="1">
      <c r="A258" s="37"/>
      <c r="B258" s="38"/>
      <c r="C258" s="37"/>
      <c r="D258" s="185" t="s">
        <v>244</v>
      </c>
      <c r="E258" s="37"/>
      <c r="F258" s="186" t="s">
        <v>465</v>
      </c>
      <c r="G258" s="37"/>
      <c r="H258" s="37"/>
      <c r="I258" s="187"/>
      <c r="J258" s="37"/>
      <c r="K258" s="37"/>
      <c r="L258" s="38"/>
      <c r="M258" s="188"/>
      <c r="N258" s="189"/>
      <c r="O258" s="71"/>
      <c r="P258" s="71"/>
      <c r="Q258" s="71"/>
      <c r="R258" s="71"/>
      <c r="S258" s="71"/>
      <c r="T258" s="72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8" t="s">
        <v>244</v>
      </c>
      <c r="AU258" s="18" t="s">
        <v>101</v>
      </c>
    </row>
    <row r="259" s="2" customFormat="1" ht="44.25" customHeight="1">
      <c r="A259" s="37"/>
      <c r="B259" s="171"/>
      <c r="C259" s="172" t="s">
        <v>466</v>
      </c>
      <c r="D259" s="172" t="s">
        <v>238</v>
      </c>
      <c r="E259" s="173" t="s">
        <v>467</v>
      </c>
      <c r="F259" s="174" t="s">
        <v>468</v>
      </c>
      <c r="G259" s="175" t="s">
        <v>358</v>
      </c>
      <c r="H259" s="176">
        <v>4</v>
      </c>
      <c r="I259" s="177"/>
      <c r="J259" s="178">
        <f>ROUND(I259*H259,2)</f>
        <v>0</v>
      </c>
      <c r="K259" s="174" t="s">
        <v>242</v>
      </c>
      <c r="L259" s="38"/>
      <c r="M259" s="179" t="s">
        <v>3</v>
      </c>
      <c r="N259" s="180" t="s">
        <v>43</v>
      </c>
      <c r="O259" s="71"/>
      <c r="P259" s="181">
        <f>O259*H259</f>
        <v>0</v>
      </c>
      <c r="Q259" s="181">
        <v>0.0050612499999999998</v>
      </c>
      <c r="R259" s="181">
        <f>Q259*H259</f>
        <v>0.020244999999999999</v>
      </c>
      <c r="S259" s="181">
        <v>0</v>
      </c>
      <c r="T259" s="18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3" t="s">
        <v>314</v>
      </c>
      <c r="AT259" s="183" t="s">
        <v>238</v>
      </c>
      <c r="AU259" s="183" t="s">
        <v>101</v>
      </c>
      <c r="AY259" s="18" t="s">
        <v>234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8" t="s">
        <v>79</v>
      </c>
      <c r="BK259" s="184">
        <f>ROUND(I259*H259,2)</f>
        <v>0</v>
      </c>
      <c r="BL259" s="18" t="s">
        <v>314</v>
      </c>
      <c r="BM259" s="183" t="s">
        <v>469</v>
      </c>
    </row>
    <row r="260" s="2" customFormat="1">
      <c r="A260" s="37"/>
      <c r="B260" s="38"/>
      <c r="C260" s="37"/>
      <c r="D260" s="185" t="s">
        <v>244</v>
      </c>
      <c r="E260" s="37"/>
      <c r="F260" s="186" t="s">
        <v>470</v>
      </c>
      <c r="G260" s="37"/>
      <c r="H260" s="37"/>
      <c r="I260" s="187"/>
      <c r="J260" s="37"/>
      <c r="K260" s="37"/>
      <c r="L260" s="38"/>
      <c r="M260" s="188"/>
      <c r="N260" s="189"/>
      <c r="O260" s="71"/>
      <c r="P260" s="71"/>
      <c r="Q260" s="71"/>
      <c r="R260" s="71"/>
      <c r="S260" s="71"/>
      <c r="T260" s="72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8" t="s">
        <v>244</v>
      </c>
      <c r="AU260" s="18" t="s">
        <v>101</v>
      </c>
    </row>
    <row r="261" s="2" customFormat="1" ht="37.8" customHeight="1">
      <c r="A261" s="37"/>
      <c r="B261" s="171"/>
      <c r="C261" s="172" t="s">
        <v>471</v>
      </c>
      <c r="D261" s="172" t="s">
        <v>238</v>
      </c>
      <c r="E261" s="173" t="s">
        <v>472</v>
      </c>
      <c r="F261" s="174" t="s">
        <v>473</v>
      </c>
      <c r="G261" s="175" t="s">
        <v>358</v>
      </c>
      <c r="H261" s="176">
        <v>12</v>
      </c>
      <c r="I261" s="177"/>
      <c r="J261" s="178">
        <f>ROUND(I261*H261,2)</f>
        <v>0</v>
      </c>
      <c r="K261" s="174" t="s">
        <v>242</v>
      </c>
      <c r="L261" s="38"/>
      <c r="M261" s="179" t="s">
        <v>3</v>
      </c>
      <c r="N261" s="180" t="s">
        <v>43</v>
      </c>
      <c r="O261" s="71"/>
      <c r="P261" s="181">
        <f>O261*H261</f>
        <v>0</v>
      </c>
      <c r="Q261" s="181">
        <v>0.00334425</v>
      </c>
      <c r="R261" s="181">
        <f>Q261*H261</f>
        <v>0.040131</v>
      </c>
      <c r="S261" s="181">
        <v>0</v>
      </c>
      <c r="T261" s="18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3" t="s">
        <v>314</v>
      </c>
      <c r="AT261" s="183" t="s">
        <v>238</v>
      </c>
      <c r="AU261" s="183" t="s">
        <v>101</v>
      </c>
      <c r="AY261" s="18" t="s">
        <v>234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8" t="s">
        <v>79</v>
      </c>
      <c r="BK261" s="184">
        <f>ROUND(I261*H261,2)</f>
        <v>0</v>
      </c>
      <c r="BL261" s="18" t="s">
        <v>314</v>
      </c>
      <c r="BM261" s="183" t="s">
        <v>474</v>
      </c>
    </row>
    <row r="262" s="2" customFormat="1">
      <c r="A262" s="37"/>
      <c r="B262" s="38"/>
      <c r="C262" s="37"/>
      <c r="D262" s="185" t="s">
        <v>244</v>
      </c>
      <c r="E262" s="37"/>
      <c r="F262" s="186" t="s">
        <v>475</v>
      </c>
      <c r="G262" s="37"/>
      <c r="H262" s="37"/>
      <c r="I262" s="187"/>
      <c r="J262" s="37"/>
      <c r="K262" s="37"/>
      <c r="L262" s="38"/>
      <c r="M262" s="188"/>
      <c r="N262" s="189"/>
      <c r="O262" s="71"/>
      <c r="P262" s="71"/>
      <c r="Q262" s="71"/>
      <c r="R262" s="71"/>
      <c r="S262" s="71"/>
      <c r="T262" s="72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8" t="s">
        <v>244</v>
      </c>
      <c r="AU262" s="18" t="s">
        <v>101</v>
      </c>
    </row>
    <row r="263" s="2" customFormat="1" ht="37.8" customHeight="1">
      <c r="A263" s="37"/>
      <c r="B263" s="171"/>
      <c r="C263" s="172" t="s">
        <v>476</v>
      </c>
      <c r="D263" s="172" t="s">
        <v>238</v>
      </c>
      <c r="E263" s="173" t="s">
        <v>477</v>
      </c>
      <c r="F263" s="174" t="s">
        <v>478</v>
      </c>
      <c r="G263" s="175" t="s">
        <v>358</v>
      </c>
      <c r="H263" s="176">
        <v>4</v>
      </c>
      <c r="I263" s="177"/>
      <c r="J263" s="178">
        <f>ROUND(I263*H263,2)</f>
        <v>0</v>
      </c>
      <c r="K263" s="174" t="s">
        <v>242</v>
      </c>
      <c r="L263" s="38"/>
      <c r="M263" s="179" t="s">
        <v>3</v>
      </c>
      <c r="N263" s="180" t="s">
        <v>43</v>
      </c>
      <c r="O263" s="71"/>
      <c r="P263" s="181">
        <f>O263*H263</f>
        <v>0</v>
      </c>
      <c r="Q263" s="181">
        <v>7.1249999999999997E-05</v>
      </c>
      <c r="R263" s="181">
        <f>Q263*H263</f>
        <v>0.00028499999999999999</v>
      </c>
      <c r="S263" s="181">
        <v>0</v>
      </c>
      <c r="T263" s="182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3" t="s">
        <v>314</v>
      </c>
      <c r="AT263" s="183" t="s">
        <v>238</v>
      </c>
      <c r="AU263" s="183" t="s">
        <v>101</v>
      </c>
      <c r="AY263" s="18" t="s">
        <v>234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79</v>
      </c>
      <c r="BK263" s="184">
        <f>ROUND(I263*H263,2)</f>
        <v>0</v>
      </c>
      <c r="BL263" s="18" t="s">
        <v>314</v>
      </c>
      <c r="BM263" s="183" t="s">
        <v>479</v>
      </c>
    </row>
    <row r="264" s="2" customFormat="1">
      <c r="A264" s="37"/>
      <c r="B264" s="38"/>
      <c r="C264" s="37"/>
      <c r="D264" s="185" t="s">
        <v>244</v>
      </c>
      <c r="E264" s="37"/>
      <c r="F264" s="186" t="s">
        <v>480</v>
      </c>
      <c r="G264" s="37"/>
      <c r="H264" s="37"/>
      <c r="I264" s="187"/>
      <c r="J264" s="37"/>
      <c r="K264" s="37"/>
      <c r="L264" s="38"/>
      <c r="M264" s="188"/>
      <c r="N264" s="189"/>
      <c r="O264" s="71"/>
      <c r="P264" s="71"/>
      <c r="Q264" s="71"/>
      <c r="R264" s="71"/>
      <c r="S264" s="71"/>
      <c r="T264" s="72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8" t="s">
        <v>244</v>
      </c>
      <c r="AU264" s="18" t="s">
        <v>101</v>
      </c>
    </row>
    <row r="265" s="2" customFormat="1" ht="44.25" customHeight="1">
      <c r="A265" s="37"/>
      <c r="B265" s="171"/>
      <c r="C265" s="172" t="s">
        <v>481</v>
      </c>
      <c r="D265" s="172" t="s">
        <v>238</v>
      </c>
      <c r="E265" s="173" t="s">
        <v>482</v>
      </c>
      <c r="F265" s="174" t="s">
        <v>483</v>
      </c>
      <c r="G265" s="175" t="s">
        <v>358</v>
      </c>
      <c r="H265" s="176">
        <v>4</v>
      </c>
      <c r="I265" s="177"/>
      <c r="J265" s="178">
        <f>ROUND(I265*H265,2)</f>
        <v>0</v>
      </c>
      <c r="K265" s="174" t="s">
        <v>242</v>
      </c>
      <c r="L265" s="38"/>
      <c r="M265" s="179" t="s">
        <v>3</v>
      </c>
      <c r="N265" s="180" t="s">
        <v>43</v>
      </c>
      <c r="O265" s="71"/>
      <c r="P265" s="181">
        <f>O265*H265</f>
        <v>0</v>
      </c>
      <c r="Q265" s="181">
        <v>0</v>
      </c>
      <c r="R265" s="181">
        <f>Q265*H265</f>
        <v>0</v>
      </c>
      <c r="S265" s="181">
        <v>0</v>
      </c>
      <c r="T265" s="182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3" t="s">
        <v>314</v>
      </c>
      <c r="AT265" s="183" t="s">
        <v>238</v>
      </c>
      <c r="AU265" s="183" t="s">
        <v>101</v>
      </c>
      <c r="AY265" s="18" t="s">
        <v>234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79</v>
      </c>
      <c r="BK265" s="184">
        <f>ROUND(I265*H265,2)</f>
        <v>0</v>
      </c>
      <c r="BL265" s="18" t="s">
        <v>314</v>
      </c>
      <c r="BM265" s="183" t="s">
        <v>484</v>
      </c>
    </row>
    <row r="266" s="2" customFormat="1">
      <c r="A266" s="37"/>
      <c r="B266" s="38"/>
      <c r="C266" s="37"/>
      <c r="D266" s="185" t="s">
        <v>244</v>
      </c>
      <c r="E266" s="37"/>
      <c r="F266" s="186" t="s">
        <v>485</v>
      </c>
      <c r="G266" s="37"/>
      <c r="H266" s="37"/>
      <c r="I266" s="187"/>
      <c r="J266" s="37"/>
      <c r="K266" s="37"/>
      <c r="L266" s="38"/>
      <c r="M266" s="188"/>
      <c r="N266" s="189"/>
      <c r="O266" s="71"/>
      <c r="P266" s="71"/>
      <c r="Q266" s="71"/>
      <c r="R266" s="71"/>
      <c r="S266" s="71"/>
      <c r="T266" s="72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8" t="s">
        <v>244</v>
      </c>
      <c r="AU266" s="18" t="s">
        <v>101</v>
      </c>
    </row>
    <row r="267" s="12" customFormat="1" ht="20.88" customHeight="1">
      <c r="A267" s="12"/>
      <c r="B267" s="158"/>
      <c r="C267" s="12"/>
      <c r="D267" s="159" t="s">
        <v>71</v>
      </c>
      <c r="E267" s="169" t="s">
        <v>366</v>
      </c>
      <c r="F267" s="169" t="s">
        <v>486</v>
      </c>
      <c r="G267" s="12"/>
      <c r="H267" s="12"/>
      <c r="I267" s="161"/>
      <c r="J267" s="170">
        <f>BK267</f>
        <v>0</v>
      </c>
      <c r="K267" s="12"/>
      <c r="L267" s="158"/>
      <c r="M267" s="163"/>
      <c r="N267" s="164"/>
      <c r="O267" s="164"/>
      <c r="P267" s="165">
        <f>SUM(P268:P276)</f>
        <v>0</v>
      </c>
      <c r="Q267" s="164"/>
      <c r="R267" s="165">
        <f>SUM(R268:R276)</f>
        <v>2.35686806</v>
      </c>
      <c r="S267" s="164"/>
      <c r="T267" s="166">
        <f>SUM(T268:T276)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59" t="s">
        <v>79</v>
      </c>
      <c r="AT267" s="167" t="s">
        <v>71</v>
      </c>
      <c r="AU267" s="167" t="s">
        <v>76</v>
      </c>
      <c r="AY267" s="159" t="s">
        <v>234</v>
      </c>
      <c r="BK267" s="168">
        <f>SUM(BK268:BK276)</f>
        <v>0</v>
      </c>
    </row>
    <row r="268" s="2" customFormat="1" ht="66.75" customHeight="1">
      <c r="A268" s="37"/>
      <c r="B268" s="171"/>
      <c r="C268" s="172" t="s">
        <v>107</v>
      </c>
      <c r="D268" s="172" t="s">
        <v>238</v>
      </c>
      <c r="E268" s="173" t="s">
        <v>436</v>
      </c>
      <c r="F268" s="174" t="s">
        <v>437</v>
      </c>
      <c r="G268" s="175" t="s">
        <v>248</v>
      </c>
      <c r="H268" s="176">
        <v>1.4490000000000001</v>
      </c>
      <c r="I268" s="177"/>
      <c r="J268" s="178">
        <f>ROUND(I268*H268,2)</f>
        <v>0</v>
      </c>
      <c r="K268" s="174" t="s">
        <v>242</v>
      </c>
      <c r="L268" s="38"/>
      <c r="M268" s="179" t="s">
        <v>3</v>
      </c>
      <c r="N268" s="180" t="s">
        <v>43</v>
      </c>
      <c r="O268" s="71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3" t="s">
        <v>104</v>
      </c>
      <c r="AT268" s="183" t="s">
        <v>238</v>
      </c>
      <c r="AU268" s="183" t="s">
        <v>101</v>
      </c>
      <c r="AY268" s="18" t="s">
        <v>234</v>
      </c>
      <c r="BE268" s="184">
        <f>IF(N268="základní",J268,0)</f>
        <v>0</v>
      </c>
      <c r="BF268" s="184">
        <f>IF(N268="snížená",J268,0)</f>
        <v>0</v>
      </c>
      <c r="BG268" s="184">
        <f>IF(N268="zákl. přenesená",J268,0)</f>
        <v>0</v>
      </c>
      <c r="BH268" s="184">
        <f>IF(N268="sníž. přenesená",J268,0)</f>
        <v>0</v>
      </c>
      <c r="BI268" s="184">
        <f>IF(N268="nulová",J268,0)</f>
        <v>0</v>
      </c>
      <c r="BJ268" s="18" t="s">
        <v>79</v>
      </c>
      <c r="BK268" s="184">
        <f>ROUND(I268*H268,2)</f>
        <v>0</v>
      </c>
      <c r="BL268" s="18" t="s">
        <v>104</v>
      </c>
      <c r="BM268" s="183" t="s">
        <v>487</v>
      </c>
    </row>
    <row r="269" s="2" customFormat="1">
      <c r="A269" s="37"/>
      <c r="B269" s="38"/>
      <c r="C269" s="37"/>
      <c r="D269" s="185" t="s">
        <v>244</v>
      </c>
      <c r="E269" s="37"/>
      <c r="F269" s="186" t="s">
        <v>439</v>
      </c>
      <c r="G269" s="37"/>
      <c r="H269" s="37"/>
      <c r="I269" s="187"/>
      <c r="J269" s="37"/>
      <c r="K269" s="37"/>
      <c r="L269" s="38"/>
      <c r="M269" s="188"/>
      <c r="N269" s="189"/>
      <c r="O269" s="71"/>
      <c r="P269" s="71"/>
      <c r="Q269" s="71"/>
      <c r="R269" s="71"/>
      <c r="S269" s="71"/>
      <c r="T269" s="72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8" t="s">
        <v>244</v>
      </c>
      <c r="AU269" s="18" t="s">
        <v>101</v>
      </c>
    </row>
    <row r="270" s="2" customFormat="1" ht="16.5" customHeight="1">
      <c r="A270" s="37"/>
      <c r="B270" s="171"/>
      <c r="C270" s="192" t="s">
        <v>110</v>
      </c>
      <c r="D270" s="192" t="s">
        <v>310</v>
      </c>
      <c r="E270" s="193" t="s">
        <v>488</v>
      </c>
      <c r="F270" s="194" t="s">
        <v>489</v>
      </c>
      <c r="G270" s="195" t="s">
        <v>298</v>
      </c>
      <c r="H270" s="196">
        <v>2.3180000000000001</v>
      </c>
      <c r="I270" s="197"/>
      <c r="J270" s="198">
        <f>ROUND(I270*H270,2)</f>
        <v>0</v>
      </c>
      <c r="K270" s="194" t="s">
        <v>242</v>
      </c>
      <c r="L270" s="199"/>
      <c r="M270" s="200" t="s">
        <v>3</v>
      </c>
      <c r="N270" s="201" t="s">
        <v>43</v>
      </c>
      <c r="O270" s="71"/>
      <c r="P270" s="181">
        <f>O270*H270</f>
        <v>0</v>
      </c>
      <c r="Q270" s="181">
        <v>1</v>
      </c>
      <c r="R270" s="181">
        <f>Q270*H270</f>
        <v>2.3180000000000001</v>
      </c>
      <c r="S270" s="181">
        <v>0</v>
      </c>
      <c r="T270" s="182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3" t="s">
        <v>278</v>
      </c>
      <c r="AT270" s="183" t="s">
        <v>310</v>
      </c>
      <c r="AU270" s="183" t="s">
        <v>101</v>
      </c>
      <c r="AY270" s="18" t="s">
        <v>234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8" t="s">
        <v>79</v>
      </c>
      <c r="BK270" s="184">
        <f>ROUND(I270*H270,2)</f>
        <v>0</v>
      </c>
      <c r="BL270" s="18" t="s">
        <v>104</v>
      </c>
      <c r="BM270" s="183" t="s">
        <v>490</v>
      </c>
    </row>
    <row r="271" s="2" customFormat="1" ht="44.25" customHeight="1">
      <c r="A271" s="37"/>
      <c r="B271" s="171"/>
      <c r="C271" s="172" t="s">
        <v>113</v>
      </c>
      <c r="D271" s="172" t="s">
        <v>238</v>
      </c>
      <c r="E271" s="173" t="s">
        <v>491</v>
      </c>
      <c r="F271" s="174" t="s">
        <v>492</v>
      </c>
      <c r="G271" s="175" t="s">
        <v>416</v>
      </c>
      <c r="H271" s="176">
        <v>42.600000000000001</v>
      </c>
      <c r="I271" s="177"/>
      <c r="J271" s="178">
        <f>ROUND(I271*H271,2)</f>
        <v>0</v>
      </c>
      <c r="K271" s="174" t="s">
        <v>242</v>
      </c>
      <c r="L271" s="38"/>
      <c r="M271" s="179" t="s">
        <v>3</v>
      </c>
      <c r="N271" s="180" t="s">
        <v>43</v>
      </c>
      <c r="O271" s="71"/>
      <c r="P271" s="181">
        <f>O271*H271</f>
        <v>0</v>
      </c>
      <c r="Q271" s="181">
        <v>0.00034000000000000002</v>
      </c>
      <c r="R271" s="181">
        <f>Q271*H271</f>
        <v>0.014484000000000002</v>
      </c>
      <c r="S271" s="181">
        <v>0</v>
      </c>
      <c r="T271" s="182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3" t="s">
        <v>104</v>
      </c>
      <c r="AT271" s="183" t="s">
        <v>238</v>
      </c>
      <c r="AU271" s="183" t="s">
        <v>101</v>
      </c>
      <c r="AY271" s="18" t="s">
        <v>234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8" t="s">
        <v>79</v>
      </c>
      <c r="BK271" s="184">
        <f>ROUND(I271*H271,2)</f>
        <v>0</v>
      </c>
      <c r="BL271" s="18" t="s">
        <v>104</v>
      </c>
      <c r="BM271" s="183" t="s">
        <v>493</v>
      </c>
    </row>
    <row r="272" s="2" customFormat="1">
      <c r="A272" s="37"/>
      <c r="B272" s="38"/>
      <c r="C272" s="37"/>
      <c r="D272" s="185" t="s">
        <v>244</v>
      </c>
      <c r="E272" s="37"/>
      <c r="F272" s="186" t="s">
        <v>494</v>
      </c>
      <c r="G272" s="37"/>
      <c r="H272" s="37"/>
      <c r="I272" s="187"/>
      <c r="J272" s="37"/>
      <c r="K272" s="37"/>
      <c r="L272" s="38"/>
      <c r="M272" s="188"/>
      <c r="N272" s="189"/>
      <c r="O272" s="71"/>
      <c r="P272" s="71"/>
      <c r="Q272" s="71"/>
      <c r="R272" s="71"/>
      <c r="S272" s="71"/>
      <c r="T272" s="72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8" t="s">
        <v>244</v>
      </c>
      <c r="AU272" s="18" t="s">
        <v>101</v>
      </c>
    </row>
    <row r="273" s="2" customFormat="1" ht="44.25" customHeight="1">
      <c r="A273" s="37"/>
      <c r="B273" s="171"/>
      <c r="C273" s="172" t="s">
        <v>116</v>
      </c>
      <c r="D273" s="172" t="s">
        <v>238</v>
      </c>
      <c r="E273" s="173" t="s">
        <v>495</v>
      </c>
      <c r="F273" s="174" t="s">
        <v>496</v>
      </c>
      <c r="G273" s="175" t="s">
        <v>416</v>
      </c>
      <c r="H273" s="176">
        <v>21.800000000000001</v>
      </c>
      <c r="I273" s="177"/>
      <c r="J273" s="178">
        <f>ROUND(I273*H273,2)</f>
        <v>0</v>
      </c>
      <c r="K273" s="174" t="s">
        <v>242</v>
      </c>
      <c r="L273" s="38"/>
      <c r="M273" s="179" t="s">
        <v>3</v>
      </c>
      <c r="N273" s="180" t="s">
        <v>43</v>
      </c>
      <c r="O273" s="71"/>
      <c r="P273" s="181">
        <f>O273*H273</f>
        <v>0</v>
      </c>
      <c r="Q273" s="181">
        <v>0.000504</v>
      </c>
      <c r="R273" s="181">
        <f>Q273*H273</f>
        <v>0.010987200000000001</v>
      </c>
      <c r="S273" s="181">
        <v>0</v>
      </c>
      <c r="T273" s="18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3" t="s">
        <v>104</v>
      </c>
      <c r="AT273" s="183" t="s">
        <v>238</v>
      </c>
      <c r="AU273" s="183" t="s">
        <v>101</v>
      </c>
      <c r="AY273" s="18" t="s">
        <v>234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8" t="s">
        <v>79</v>
      </c>
      <c r="BK273" s="184">
        <f>ROUND(I273*H273,2)</f>
        <v>0</v>
      </c>
      <c r="BL273" s="18" t="s">
        <v>104</v>
      </c>
      <c r="BM273" s="183" t="s">
        <v>497</v>
      </c>
    </row>
    <row r="274" s="2" customFormat="1">
      <c r="A274" s="37"/>
      <c r="B274" s="38"/>
      <c r="C274" s="37"/>
      <c r="D274" s="185" t="s">
        <v>244</v>
      </c>
      <c r="E274" s="37"/>
      <c r="F274" s="186" t="s">
        <v>498</v>
      </c>
      <c r="G274" s="37"/>
      <c r="H274" s="37"/>
      <c r="I274" s="187"/>
      <c r="J274" s="37"/>
      <c r="K274" s="37"/>
      <c r="L274" s="38"/>
      <c r="M274" s="188"/>
      <c r="N274" s="189"/>
      <c r="O274" s="71"/>
      <c r="P274" s="71"/>
      <c r="Q274" s="71"/>
      <c r="R274" s="71"/>
      <c r="S274" s="71"/>
      <c r="T274" s="72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8" t="s">
        <v>244</v>
      </c>
      <c r="AU274" s="18" t="s">
        <v>101</v>
      </c>
    </row>
    <row r="275" s="2" customFormat="1" ht="24.15" customHeight="1">
      <c r="A275" s="37"/>
      <c r="B275" s="171"/>
      <c r="C275" s="172" t="s">
        <v>499</v>
      </c>
      <c r="D275" s="172" t="s">
        <v>238</v>
      </c>
      <c r="E275" s="173" t="s">
        <v>500</v>
      </c>
      <c r="F275" s="174" t="s">
        <v>501</v>
      </c>
      <c r="G275" s="175" t="s">
        <v>416</v>
      </c>
      <c r="H275" s="176">
        <v>9</v>
      </c>
      <c r="I275" s="177"/>
      <c r="J275" s="178">
        <f>ROUND(I275*H275,2)</f>
        <v>0</v>
      </c>
      <c r="K275" s="174" t="s">
        <v>242</v>
      </c>
      <c r="L275" s="38"/>
      <c r="M275" s="179" t="s">
        <v>3</v>
      </c>
      <c r="N275" s="180" t="s">
        <v>43</v>
      </c>
      <c r="O275" s="71"/>
      <c r="P275" s="181">
        <f>O275*H275</f>
        <v>0</v>
      </c>
      <c r="Q275" s="181">
        <v>0.00148854</v>
      </c>
      <c r="R275" s="181">
        <f>Q275*H275</f>
        <v>0.01339686</v>
      </c>
      <c r="S275" s="181">
        <v>0</v>
      </c>
      <c r="T275" s="18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3" t="s">
        <v>104</v>
      </c>
      <c r="AT275" s="183" t="s">
        <v>238</v>
      </c>
      <c r="AU275" s="183" t="s">
        <v>101</v>
      </c>
      <c r="AY275" s="18" t="s">
        <v>234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8" t="s">
        <v>79</v>
      </c>
      <c r="BK275" s="184">
        <f>ROUND(I275*H275,2)</f>
        <v>0</v>
      </c>
      <c r="BL275" s="18" t="s">
        <v>104</v>
      </c>
      <c r="BM275" s="183" t="s">
        <v>502</v>
      </c>
    </row>
    <row r="276" s="2" customFormat="1">
      <c r="A276" s="37"/>
      <c r="B276" s="38"/>
      <c r="C276" s="37"/>
      <c r="D276" s="185" t="s">
        <v>244</v>
      </c>
      <c r="E276" s="37"/>
      <c r="F276" s="186" t="s">
        <v>503</v>
      </c>
      <c r="G276" s="37"/>
      <c r="H276" s="37"/>
      <c r="I276" s="187"/>
      <c r="J276" s="37"/>
      <c r="K276" s="37"/>
      <c r="L276" s="38"/>
      <c r="M276" s="188"/>
      <c r="N276" s="189"/>
      <c r="O276" s="71"/>
      <c r="P276" s="71"/>
      <c r="Q276" s="71"/>
      <c r="R276" s="71"/>
      <c r="S276" s="71"/>
      <c r="T276" s="72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8" t="s">
        <v>244</v>
      </c>
      <c r="AU276" s="18" t="s">
        <v>101</v>
      </c>
    </row>
    <row r="277" s="12" customFormat="1" ht="22.8" customHeight="1">
      <c r="A277" s="12"/>
      <c r="B277" s="158"/>
      <c r="C277" s="12"/>
      <c r="D277" s="159" t="s">
        <v>71</v>
      </c>
      <c r="E277" s="169" t="s">
        <v>101</v>
      </c>
      <c r="F277" s="169" t="s">
        <v>504</v>
      </c>
      <c r="G277" s="12"/>
      <c r="H277" s="12"/>
      <c r="I277" s="161"/>
      <c r="J277" s="170">
        <f>BK277</f>
        <v>0</v>
      </c>
      <c r="K277" s="12"/>
      <c r="L277" s="158"/>
      <c r="M277" s="163"/>
      <c r="N277" s="164"/>
      <c r="O277" s="164"/>
      <c r="P277" s="165">
        <f>P278+SUM(P279:P284)+P289+P307</f>
        <v>0</v>
      </c>
      <c r="Q277" s="164"/>
      <c r="R277" s="165">
        <f>R278+SUM(R279:R284)+R289+R307</f>
        <v>272.95516722074757</v>
      </c>
      <c r="S277" s="164"/>
      <c r="T277" s="166">
        <f>T278+SUM(T279:T284)+T289+T307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59" t="s">
        <v>79</v>
      </c>
      <c r="AT277" s="167" t="s">
        <v>71</v>
      </c>
      <c r="AU277" s="167" t="s">
        <v>79</v>
      </c>
      <c r="AY277" s="159" t="s">
        <v>234</v>
      </c>
      <c r="BK277" s="168">
        <f>BK278+SUM(BK279:BK284)+BK289+BK307</f>
        <v>0</v>
      </c>
    </row>
    <row r="278" s="2" customFormat="1" ht="37.8" customHeight="1">
      <c r="A278" s="37"/>
      <c r="B278" s="171"/>
      <c r="C278" s="172" t="s">
        <v>119</v>
      </c>
      <c r="D278" s="172" t="s">
        <v>238</v>
      </c>
      <c r="E278" s="173" t="s">
        <v>505</v>
      </c>
      <c r="F278" s="174" t="s">
        <v>506</v>
      </c>
      <c r="G278" s="175" t="s">
        <v>241</v>
      </c>
      <c r="H278" s="176">
        <v>230.15299999999999</v>
      </c>
      <c r="I278" s="177"/>
      <c r="J278" s="178">
        <f>ROUND(I278*H278,2)</f>
        <v>0</v>
      </c>
      <c r="K278" s="174" t="s">
        <v>242</v>
      </c>
      <c r="L278" s="38"/>
      <c r="M278" s="179" t="s">
        <v>3</v>
      </c>
      <c r="N278" s="180" t="s">
        <v>43</v>
      </c>
      <c r="O278" s="71"/>
      <c r="P278" s="181">
        <f>O278*H278</f>
        <v>0</v>
      </c>
      <c r="Q278" s="181">
        <v>0.26904800000000001</v>
      </c>
      <c r="R278" s="181">
        <f>Q278*H278</f>
        <v>61.922204344000001</v>
      </c>
      <c r="S278" s="181">
        <v>0</v>
      </c>
      <c r="T278" s="182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3" t="s">
        <v>104</v>
      </c>
      <c r="AT278" s="183" t="s">
        <v>238</v>
      </c>
      <c r="AU278" s="183" t="s">
        <v>76</v>
      </c>
      <c r="AY278" s="18" t="s">
        <v>234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8" t="s">
        <v>79</v>
      </c>
      <c r="BK278" s="184">
        <f>ROUND(I278*H278,2)</f>
        <v>0</v>
      </c>
      <c r="BL278" s="18" t="s">
        <v>104</v>
      </c>
      <c r="BM278" s="183" t="s">
        <v>507</v>
      </c>
    </row>
    <row r="279" s="2" customFormat="1">
      <c r="A279" s="37"/>
      <c r="B279" s="38"/>
      <c r="C279" s="37"/>
      <c r="D279" s="185" t="s">
        <v>244</v>
      </c>
      <c r="E279" s="37"/>
      <c r="F279" s="186" t="s">
        <v>508</v>
      </c>
      <c r="G279" s="37"/>
      <c r="H279" s="37"/>
      <c r="I279" s="187"/>
      <c r="J279" s="37"/>
      <c r="K279" s="37"/>
      <c r="L279" s="38"/>
      <c r="M279" s="188"/>
      <c r="N279" s="189"/>
      <c r="O279" s="71"/>
      <c r="P279" s="71"/>
      <c r="Q279" s="71"/>
      <c r="R279" s="71"/>
      <c r="S279" s="71"/>
      <c r="T279" s="72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8" t="s">
        <v>244</v>
      </c>
      <c r="AU279" s="18" t="s">
        <v>76</v>
      </c>
    </row>
    <row r="280" s="2" customFormat="1" ht="44.25" customHeight="1">
      <c r="A280" s="37"/>
      <c r="B280" s="171"/>
      <c r="C280" s="172" t="s">
        <v>509</v>
      </c>
      <c r="D280" s="172" t="s">
        <v>238</v>
      </c>
      <c r="E280" s="173" t="s">
        <v>510</v>
      </c>
      <c r="F280" s="174" t="s">
        <v>511</v>
      </c>
      <c r="G280" s="175" t="s">
        <v>241</v>
      </c>
      <c r="H280" s="176">
        <v>229.928</v>
      </c>
      <c r="I280" s="177"/>
      <c r="J280" s="178">
        <f>ROUND(I280*H280,2)</f>
        <v>0</v>
      </c>
      <c r="K280" s="174" t="s">
        <v>242</v>
      </c>
      <c r="L280" s="38"/>
      <c r="M280" s="179" t="s">
        <v>3</v>
      </c>
      <c r="N280" s="180" t="s">
        <v>43</v>
      </c>
      <c r="O280" s="71"/>
      <c r="P280" s="181">
        <f>O280*H280</f>
        <v>0</v>
      </c>
      <c r="Q280" s="181">
        <v>0.34945999999999999</v>
      </c>
      <c r="R280" s="181">
        <f>Q280*H280</f>
        <v>80.350638879999991</v>
      </c>
      <c r="S280" s="181">
        <v>0</v>
      </c>
      <c r="T280" s="182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3" t="s">
        <v>104</v>
      </c>
      <c r="AT280" s="183" t="s">
        <v>238</v>
      </c>
      <c r="AU280" s="183" t="s">
        <v>76</v>
      </c>
      <c r="AY280" s="18" t="s">
        <v>234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79</v>
      </c>
      <c r="BK280" s="184">
        <f>ROUND(I280*H280,2)</f>
        <v>0</v>
      </c>
      <c r="BL280" s="18" t="s">
        <v>104</v>
      </c>
      <c r="BM280" s="183" t="s">
        <v>512</v>
      </c>
    </row>
    <row r="281" s="2" customFormat="1">
      <c r="A281" s="37"/>
      <c r="B281" s="38"/>
      <c r="C281" s="37"/>
      <c r="D281" s="185" t="s">
        <v>244</v>
      </c>
      <c r="E281" s="37"/>
      <c r="F281" s="186" t="s">
        <v>513</v>
      </c>
      <c r="G281" s="37"/>
      <c r="H281" s="37"/>
      <c r="I281" s="187"/>
      <c r="J281" s="37"/>
      <c r="K281" s="37"/>
      <c r="L281" s="38"/>
      <c r="M281" s="188"/>
      <c r="N281" s="189"/>
      <c r="O281" s="71"/>
      <c r="P281" s="71"/>
      <c r="Q281" s="71"/>
      <c r="R281" s="71"/>
      <c r="S281" s="71"/>
      <c r="T281" s="72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8" t="s">
        <v>244</v>
      </c>
      <c r="AU281" s="18" t="s">
        <v>76</v>
      </c>
    </row>
    <row r="282" s="2" customFormat="1" ht="24.15" customHeight="1">
      <c r="A282" s="37"/>
      <c r="B282" s="171"/>
      <c r="C282" s="172" t="s">
        <v>122</v>
      </c>
      <c r="D282" s="172" t="s">
        <v>238</v>
      </c>
      <c r="E282" s="173" t="s">
        <v>514</v>
      </c>
      <c r="F282" s="174" t="s">
        <v>515</v>
      </c>
      <c r="G282" s="175" t="s">
        <v>416</v>
      </c>
      <c r="H282" s="176">
        <v>216.83699999999999</v>
      </c>
      <c r="I282" s="177"/>
      <c r="J282" s="178">
        <f>ROUND(I282*H282,2)</f>
        <v>0</v>
      </c>
      <c r="K282" s="174" t="s">
        <v>242</v>
      </c>
      <c r="L282" s="38"/>
      <c r="M282" s="179" t="s">
        <v>3</v>
      </c>
      <c r="N282" s="180" t="s">
        <v>43</v>
      </c>
      <c r="O282" s="71"/>
      <c r="P282" s="181">
        <f>O282*H282</f>
        <v>0</v>
      </c>
      <c r="Q282" s="181">
        <v>0.01856</v>
      </c>
      <c r="R282" s="181">
        <f>Q282*H282</f>
        <v>4.0244947199999999</v>
      </c>
      <c r="S282" s="181">
        <v>0</v>
      </c>
      <c r="T282" s="182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3" t="s">
        <v>104</v>
      </c>
      <c r="AT282" s="183" t="s">
        <v>238</v>
      </c>
      <c r="AU282" s="183" t="s">
        <v>76</v>
      </c>
      <c r="AY282" s="18" t="s">
        <v>234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8" t="s">
        <v>79</v>
      </c>
      <c r="BK282" s="184">
        <f>ROUND(I282*H282,2)</f>
        <v>0</v>
      </c>
      <c r="BL282" s="18" t="s">
        <v>104</v>
      </c>
      <c r="BM282" s="183" t="s">
        <v>516</v>
      </c>
    </row>
    <row r="283" s="2" customFormat="1">
      <c r="A283" s="37"/>
      <c r="B283" s="38"/>
      <c r="C283" s="37"/>
      <c r="D283" s="185" t="s">
        <v>244</v>
      </c>
      <c r="E283" s="37"/>
      <c r="F283" s="186" t="s">
        <v>517</v>
      </c>
      <c r="G283" s="37"/>
      <c r="H283" s="37"/>
      <c r="I283" s="187"/>
      <c r="J283" s="37"/>
      <c r="K283" s="37"/>
      <c r="L283" s="38"/>
      <c r="M283" s="188"/>
      <c r="N283" s="189"/>
      <c r="O283" s="71"/>
      <c r="P283" s="71"/>
      <c r="Q283" s="71"/>
      <c r="R283" s="71"/>
      <c r="S283" s="71"/>
      <c r="T283" s="72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8" t="s">
        <v>244</v>
      </c>
      <c r="AU283" s="18" t="s">
        <v>76</v>
      </c>
    </row>
    <row r="284" s="12" customFormat="1" ht="20.88" customHeight="1">
      <c r="A284" s="12"/>
      <c r="B284" s="158"/>
      <c r="C284" s="12"/>
      <c r="D284" s="159" t="s">
        <v>71</v>
      </c>
      <c r="E284" s="169" t="s">
        <v>518</v>
      </c>
      <c r="F284" s="169" t="s">
        <v>519</v>
      </c>
      <c r="G284" s="12"/>
      <c r="H284" s="12"/>
      <c r="I284" s="161"/>
      <c r="J284" s="170">
        <f>BK284</f>
        <v>0</v>
      </c>
      <c r="K284" s="12"/>
      <c r="L284" s="158"/>
      <c r="M284" s="163"/>
      <c r="N284" s="164"/>
      <c r="O284" s="164"/>
      <c r="P284" s="165">
        <f>SUM(P285:P288)</f>
        <v>0</v>
      </c>
      <c r="Q284" s="164"/>
      <c r="R284" s="165">
        <f>SUM(R285:R288)</f>
        <v>77.395790264679988</v>
      </c>
      <c r="S284" s="164"/>
      <c r="T284" s="166">
        <f>SUM(T285:T288)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59" t="s">
        <v>79</v>
      </c>
      <c r="AT284" s="167" t="s">
        <v>71</v>
      </c>
      <c r="AU284" s="167" t="s">
        <v>76</v>
      </c>
      <c r="AY284" s="159" t="s">
        <v>234</v>
      </c>
      <c r="BK284" s="168">
        <f>SUM(BK285:BK288)</f>
        <v>0</v>
      </c>
    </row>
    <row r="285" s="2" customFormat="1" ht="37.8" customHeight="1">
      <c r="A285" s="37"/>
      <c r="B285" s="171"/>
      <c r="C285" s="172" t="s">
        <v>125</v>
      </c>
      <c r="D285" s="172" t="s">
        <v>238</v>
      </c>
      <c r="E285" s="173" t="s">
        <v>520</v>
      </c>
      <c r="F285" s="174" t="s">
        <v>521</v>
      </c>
      <c r="G285" s="175" t="s">
        <v>241</v>
      </c>
      <c r="H285" s="176">
        <v>100.08199999999999</v>
      </c>
      <c r="I285" s="177"/>
      <c r="J285" s="178">
        <f>ROUND(I285*H285,2)</f>
        <v>0</v>
      </c>
      <c r="K285" s="174" t="s">
        <v>242</v>
      </c>
      <c r="L285" s="38"/>
      <c r="M285" s="179" t="s">
        <v>3</v>
      </c>
      <c r="N285" s="180" t="s">
        <v>43</v>
      </c>
      <c r="O285" s="71"/>
      <c r="P285" s="181">
        <f>O285*H285</f>
        <v>0</v>
      </c>
      <c r="Q285" s="181">
        <v>0.73558274000000001</v>
      </c>
      <c r="R285" s="181">
        <f>Q285*H285</f>
        <v>73.618591784679992</v>
      </c>
      <c r="S285" s="181">
        <v>0</v>
      </c>
      <c r="T285" s="18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3" t="s">
        <v>104</v>
      </c>
      <c r="AT285" s="183" t="s">
        <v>238</v>
      </c>
      <c r="AU285" s="183" t="s">
        <v>101</v>
      </c>
      <c r="AY285" s="18" t="s">
        <v>234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79</v>
      </c>
      <c r="BK285" s="184">
        <f>ROUND(I285*H285,2)</f>
        <v>0</v>
      </c>
      <c r="BL285" s="18" t="s">
        <v>104</v>
      </c>
      <c r="BM285" s="183" t="s">
        <v>522</v>
      </c>
    </row>
    <row r="286" s="2" customFormat="1">
      <c r="A286" s="37"/>
      <c r="B286" s="38"/>
      <c r="C286" s="37"/>
      <c r="D286" s="185" t="s">
        <v>244</v>
      </c>
      <c r="E286" s="37"/>
      <c r="F286" s="186" t="s">
        <v>523</v>
      </c>
      <c r="G286" s="37"/>
      <c r="H286" s="37"/>
      <c r="I286" s="187"/>
      <c r="J286" s="37"/>
      <c r="K286" s="37"/>
      <c r="L286" s="38"/>
      <c r="M286" s="188"/>
      <c r="N286" s="189"/>
      <c r="O286" s="71"/>
      <c r="P286" s="71"/>
      <c r="Q286" s="71"/>
      <c r="R286" s="71"/>
      <c r="S286" s="71"/>
      <c r="T286" s="72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8" t="s">
        <v>244</v>
      </c>
      <c r="AU286" s="18" t="s">
        <v>101</v>
      </c>
    </row>
    <row r="287" s="2" customFormat="1" ht="37.8" customHeight="1">
      <c r="A287" s="37"/>
      <c r="B287" s="171"/>
      <c r="C287" s="172" t="s">
        <v>524</v>
      </c>
      <c r="D287" s="172" t="s">
        <v>238</v>
      </c>
      <c r="E287" s="173" t="s">
        <v>525</v>
      </c>
      <c r="F287" s="174" t="s">
        <v>526</v>
      </c>
      <c r="G287" s="175" t="s">
        <v>298</v>
      </c>
      <c r="H287" s="176">
        <v>3.6000000000000001</v>
      </c>
      <c r="I287" s="177"/>
      <c r="J287" s="178">
        <f>ROUND(I287*H287,2)</f>
        <v>0</v>
      </c>
      <c r="K287" s="174" t="s">
        <v>242</v>
      </c>
      <c r="L287" s="38"/>
      <c r="M287" s="179" t="s">
        <v>3</v>
      </c>
      <c r="N287" s="180" t="s">
        <v>43</v>
      </c>
      <c r="O287" s="71"/>
      <c r="P287" s="181">
        <f>O287*H287</f>
        <v>0</v>
      </c>
      <c r="Q287" s="181">
        <v>1.0492218</v>
      </c>
      <c r="R287" s="181">
        <f>Q287*H287</f>
        <v>3.77719848</v>
      </c>
      <c r="S287" s="181">
        <v>0</v>
      </c>
      <c r="T287" s="18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3" t="s">
        <v>104</v>
      </c>
      <c r="AT287" s="183" t="s">
        <v>238</v>
      </c>
      <c r="AU287" s="183" t="s">
        <v>101</v>
      </c>
      <c r="AY287" s="18" t="s">
        <v>234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79</v>
      </c>
      <c r="BK287" s="184">
        <f>ROUND(I287*H287,2)</f>
        <v>0</v>
      </c>
      <c r="BL287" s="18" t="s">
        <v>104</v>
      </c>
      <c r="BM287" s="183" t="s">
        <v>527</v>
      </c>
    </row>
    <row r="288" s="2" customFormat="1">
      <c r="A288" s="37"/>
      <c r="B288" s="38"/>
      <c r="C288" s="37"/>
      <c r="D288" s="185" t="s">
        <v>244</v>
      </c>
      <c r="E288" s="37"/>
      <c r="F288" s="186" t="s">
        <v>528</v>
      </c>
      <c r="G288" s="37"/>
      <c r="H288" s="37"/>
      <c r="I288" s="187"/>
      <c r="J288" s="37"/>
      <c r="K288" s="37"/>
      <c r="L288" s="38"/>
      <c r="M288" s="188"/>
      <c r="N288" s="189"/>
      <c r="O288" s="71"/>
      <c r="P288" s="71"/>
      <c r="Q288" s="71"/>
      <c r="R288" s="71"/>
      <c r="S288" s="71"/>
      <c r="T288" s="72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8" t="s">
        <v>244</v>
      </c>
      <c r="AU288" s="18" t="s">
        <v>101</v>
      </c>
    </row>
    <row r="289" s="12" customFormat="1" ht="20.88" customHeight="1">
      <c r="A289" s="12"/>
      <c r="B289" s="158"/>
      <c r="C289" s="12"/>
      <c r="D289" s="159" t="s">
        <v>71</v>
      </c>
      <c r="E289" s="169" t="s">
        <v>529</v>
      </c>
      <c r="F289" s="169" t="s">
        <v>530</v>
      </c>
      <c r="G289" s="12"/>
      <c r="H289" s="12"/>
      <c r="I289" s="161"/>
      <c r="J289" s="170">
        <f>BK289</f>
        <v>0</v>
      </c>
      <c r="K289" s="12"/>
      <c r="L289" s="158"/>
      <c r="M289" s="163"/>
      <c r="N289" s="164"/>
      <c r="O289" s="164"/>
      <c r="P289" s="165">
        <f>SUM(P290:P306)</f>
        <v>0</v>
      </c>
      <c r="Q289" s="164"/>
      <c r="R289" s="165">
        <f>SUM(R290:R306)</f>
        <v>5.6247163799999997</v>
      </c>
      <c r="S289" s="164"/>
      <c r="T289" s="166">
        <f>SUM(T290:T306)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59" t="s">
        <v>79</v>
      </c>
      <c r="AT289" s="167" t="s">
        <v>71</v>
      </c>
      <c r="AU289" s="167" t="s">
        <v>76</v>
      </c>
      <c r="AY289" s="159" t="s">
        <v>234</v>
      </c>
      <c r="BK289" s="168">
        <f>SUM(BK290:BK306)</f>
        <v>0</v>
      </c>
    </row>
    <row r="290" s="2" customFormat="1" ht="37.8" customHeight="1">
      <c r="A290" s="37"/>
      <c r="B290" s="171"/>
      <c r="C290" s="172" t="s">
        <v>531</v>
      </c>
      <c r="D290" s="172" t="s">
        <v>238</v>
      </c>
      <c r="E290" s="173" t="s">
        <v>532</v>
      </c>
      <c r="F290" s="174" t="s">
        <v>533</v>
      </c>
      <c r="G290" s="175" t="s">
        <v>358</v>
      </c>
      <c r="H290" s="176">
        <v>48</v>
      </c>
      <c r="I290" s="177"/>
      <c r="J290" s="178">
        <f>ROUND(I290*H290,2)</f>
        <v>0</v>
      </c>
      <c r="K290" s="174" t="s">
        <v>242</v>
      </c>
      <c r="L290" s="38"/>
      <c r="M290" s="179" t="s">
        <v>3</v>
      </c>
      <c r="N290" s="180" t="s">
        <v>43</v>
      </c>
      <c r="O290" s="71"/>
      <c r="P290" s="181">
        <f>O290*H290</f>
        <v>0</v>
      </c>
      <c r="Q290" s="181">
        <v>0.045547999999999998</v>
      </c>
      <c r="R290" s="181">
        <f>Q290*H290</f>
        <v>2.1863039999999998</v>
      </c>
      <c r="S290" s="181">
        <v>0</v>
      </c>
      <c r="T290" s="18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3" t="s">
        <v>104</v>
      </c>
      <c r="AT290" s="183" t="s">
        <v>238</v>
      </c>
      <c r="AU290" s="183" t="s">
        <v>101</v>
      </c>
      <c r="AY290" s="18" t="s">
        <v>234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79</v>
      </c>
      <c r="BK290" s="184">
        <f>ROUND(I290*H290,2)</f>
        <v>0</v>
      </c>
      <c r="BL290" s="18" t="s">
        <v>104</v>
      </c>
      <c r="BM290" s="183" t="s">
        <v>534</v>
      </c>
    </row>
    <row r="291" s="2" customFormat="1">
      <c r="A291" s="37"/>
      <c r="B291" s="38"/>
      <c r="C291" s="37"/>
      <c r="D291" s="185" t="s">
        <v>244</v>
      </c>
      <c r="E291" s="37"/>
      <c r="F291" s="186" t="s">
        <v>535</v>
      </c>
      <c r="G291" s="37"/>
      <c r="H291" s="37"/>
      <c r="I291" s="187"/>
      <c r="J291" s="37"/>
      <c r="K291" s="37"/>
      <c r="L291" s="38"/>
      <c r="M291" s="188"/>
      <c r="N291" s="189"/>
      <c r="O291" s="71"/>
      <c r="P291" s="71"/>
      <c r="Q291" s="71"/>
      <c r="R291" s="71"/>
      <c r="S291" s="71"/>
      <c r="T291" s="72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8" t="s">
        <v>244</v>
      </c>
      <c r="AU291" s="18" t="s">
        <v>101</v>
      </c>
    </row>
    <row r="292" s="2" customFormat="1" ht="37.8" customHeight="1">
      <c r="A292" s="37"/>
      <c r="B292" s="171"/>
      <c r="C292" s="172" t="s">
        <v>536</v>
      </c>
      <c r="D292" s="172" t="s">
        <v>238</v>
      </c>
      <c r="E292" s="173" t="s">
        <v>537</v>
      </c>
      <c r="F292" s="174" t="s">
        <v>538</v>
      </c>
      <c r="G292" s="175" t="s">
        <v>358</v>
      </c>
      <c r="H292" s="176">
        <v>19</v>
      </c>
      <c r="I292" s="177"/>
      <c r="J292" s="178">
        <f>ROUND(I292*H292,2)</f>
        <v>0</v>
      </c>
      <c r="K292" s="174" t="s">
        <v>242</v>
      </c>
      <c r="L292" s="38"/>
      <c r="M292" s="179" t="s">
        <v>3</v>
      </c>
      <c r="N292" s="180" t="s">
        <v>43</v>
      </c>
      <c r="O292" s="71"/>
      <c r="P292" s="181">
        <f>O292*H292</f>
        <v>0</v>
      </c>
      <c r="Q292" s="181">
        <v>0.054547999999999999</v>
      </c>
      <c r="R292" s="181">
        <f>Q292*H292</f>
        <v>1.0364119999999999</v>
      </c>
      <c r="S292" s="181">
        <v>0</v>
      </c>
      <c r="T292" s="18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3" t="s">
        <v>104</v>
      </c>
      <c r="AT292" s="183" t="s">
        <v>238</v>
      </c>
      <c r="AU292" s="183" t="s">
        <v>101</v>
      </c>
      <c r="AY292" s="18" t="s">
        <v>234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8" t="s">
        <v>79</v>
      </c>
      <c r="BK292" s="184">
        <f>ROUND(I292*H292,2)</f>
        <v>0</v>
      </c>
      <c r="BL292" s="18" t="s">
        <v>104</v>
      </c>
      <c r="BM292" s="183" t="s">
        <v>539</v>
      </c>
    </row>
    <row r="293" s="2" customFormat="1">
      <c r="A293" s="37"/>
      <c r="B293" s="38"/>
      <c r="C293" s="37"/>
      <c r="D293" s="185" t="s">
        <v>244</v>
      </c>
      <c r="E293" s="37"/>
      <c r="F293" s="186" t="s">
        <v>540</v>
      </c>
      <c r="G293" s="37"/>
      <c r="H293" s="37"/>
      <c r="I293" s="187"/>
      <c r="J293" s="37"/>
      <c r="K293" s="37"/>
      <c r="L293" s="38"/>
      <c r="M293" s="188"/>
      <c r="N293" s="189"/>
      <c r="O293" s="71"/>
      <c r="P293" s="71"/>
      <c r="Q293" s="71"/>
      <c r="R293" s="71"/>
      <c r="S293" s="71"/>
      <c r="T293" s="72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8" t="s">
        <v>244</v>
      </c>
      <c r="AU293" s="18" t="s">
        <v>101</v>
      </c>
    </row>
    <row r="294" s="2" customFormat="1" ht="37.8" customHeight="1">
      <c r="A294" s="37"/>
      <c r="B294" s="171"/>
      <c r="C294" s="172" t="s">
        <v>541</v>
      </c>
      <c r="D294" s="172" t="s">
        <v>238</v>
      </c>
      <c r="E294" s="173" t="s">
        <v>542</v>
      </c>
      <c r="F294" s="174" t="s">
        <v>543</v>
      </c>
      <c r="G294" s="175" t="s">
        <v>358</v>
      </c>
      <c r="H294" s="176">
        <v>6</v>
      </c>
      <c r="I294" s="177"/>
      <c r="J294" s="178">
        <f>ROUND(I294*H294,2)</f>
        <v>0</v>
      </c>
      <c r="K294" s="174" t="s">
        <v>242</v>
      </c>
      <c r="L294" s="38"/>
      <c r="M294" s="179" t="s">
        <v>3</v>
      </c>
      <c r="N294" s="180" t="s">
        <v>43</v>
      </c>
      <c r="O294" s="71"/>
      <c r="P294" s="181">
        <f>O294*H294</f>
        <v>0</v>
      </c>
      <c r="Q294" s="181">
        <v>0.081848000000000004</v>
      </c>
      <c r="R294" s="181">
        <f>Q294*H294</f>
        <v>0.49108800000000002</v>
      </c>
      <c r="S294" s="181">
        <v>0</v>
      </c>
      <c r="T294" s="182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3" t="s">
        <v>104</v>
      </c>
      <c r="AT294" s="183" t="s">
        <v>238</v>
      </c>
      <c r="AU294" s="183" t="s">
        <v>101</v>
      </c>
      <c r="AY294" s="18" t="s">
        <v>234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8" t="s">
        <v>79</v>
      </c>
      <c r="BK294" s="184">
        <f>ROUND(I294*H294,2)</f>
        <v>0</v>
      </c>
      <c r="BL294" s="18" t="s">
        <v>104</v>
      </c>
      <c r="BM294" s="183" t="s">
        <v>544</v>
      </c>
    </row>
    <row r="295" s="2" customFormat="1">
      <c r="A295" s="37"/>
      <c r="B295" s="38"/>
      <c r="C295" s="37"/>
      <c r="D295" s="185" t="s">
        <v>244</v>
      </c>
      <c r="E295" s="37"/>
      <c r="F295" s="186" t="s">
        <v>545</v>
      </c>
      <c r="G295" s="37"/>
      <c r="H295" s="37"/>
      <c r="I295" s="187"/>
      <c r="J295" s="37"/>
      <c r="K295" s="37"/>
      <c r="L295" s="38"/>
      <c r="M295" s="188"/>
      <c r="N295" s="189"/>
      <c r="O295" s="71"/>
      <c r="P295" s="71"/>
      <c r="Q295" s="71"/>
      <c r="R295" s="71"/>
      <c r="S295" s="71"/>
      <c r="T295" s="72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8" t="s">
        <v>244</v>
      </c>
      <c r="AU295" s="18" t="s">
        <v>101</v>
      </c>
    </row>
    <row r="296" s="2" customFormat="1" ht="37.8" customHeight="1">
      <c r="A296" s="37"/>
      <c r="B296" s="171"/>
      <c r="C296" s="172" t="s">
        <v>546</v>
      </c>
      <c r="D296" s="172" t="s">
        <v>238</v>
      </c>
      <c r="E296" s="173" t="s">
        <v>547</v>
      </c>
      <c r="F296" s="174" t="s">
        <v>548</v>
      </c>
      <c r="G296" s="175" t="s">
        <v>358</v>
      </c>
      <c r="H296" s="176">
        <v>9</v>
      </c>
      <c r="I296" s="177"/>
      <c r="J296" s="178">
        <f>ROUND(I296*H296,2)</f>
        <v>0</v>
      </c>
      <c r="K296" s="174" t="s">
        <v>242</v>
      </c>
      <c r="L296" s="38"/>
      <c r="M296" s="179" t="s">
        <v>3</v>
      </c>
      <c r="N296" s="180" t="s">
        <v>43</v>
      </c>
      <c r="O296" s="71"/>
      <c r="P296" s="181">
        <f>O296*H296</f>
        <v>0</v>
      </c>
      <c r="Q296" s="181">
        <v>0.091048000000000004</v>
      </c>
      <c r="R296" s="181">
        <f>Q296*H296</f>
        <v>0.81943200000000005</v>
      </c>
      <c r="S296" s="181">
        <v>0</v>
      </c>
      <c r="T296" s="18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3" t="s">
        <v>104</v>
      </c>
      <c r="AT296" s="183" t="s">
        <v>238</v>
      </c>
      <c r="AU296" s="183" t="s">
        <v>101</v>
      </c>
      <c r="AY296" s="18" t="s">
        <v>234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8" t="s">
        <v>79</v>
      </c>
      <c r="BK296" s="184">
        <f>ROUND(I296*H296,2)</f>
        <v>0</v>
      </c>
      <c r="BL296" s="18" t="s">
        <v>104</v>
      </c>
      <c r="BM296" s="183" t="s">
        <v>549</v>
      </c>
    </row>
    <row r="297" s="2" customFormat="1">
      <c r="A297" s="37"/>
      <c r="B297" s="38"/>
      <c r="C297" s="37"/>
      <c r="D297" s="185" t="s">
        <v>244</v>
      </c>
      <c r="E297" s="37"/>
      <c r="F297" s="186" t="s">
        <v>550</v>
      </c>
      <c r="G297" s="37"/>
      <c r="H297" s="37"/>
      <c r="I297" s="187"/>
      <c r="J297" s="37"/>
      <c r="K297" s="37"/>
      <c r="L297" s="38"/>
      <c r="M297" s="188"/>
      <c r="N297" s="189"/>
      <c r="O297" s="71"/>
      <c r="P297" s="71"/>
      <c r="Q297" s="71"/>
      <c r="R297" s="71"/>
      <c r="S297" s="71"/>
      <c r="T297" s="72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244</v>
      </c>
      <c r="AU297" s="18" t="s">
        <v>101</v>
      </c>
    </row>
    <row r="298" s="2" customFormat="1" ht="37.8" customHeight="1">
      <c r="A298" s="37"/>
      <c r="B298" s="171"/>
      <c r="C298" s="172" t="s">
        <v>551</v>
      </c>
      <c r="D298" s="172" t="s">
        <v>238</v>
      </c>
      <c r="E298" s="173" t="s">
        <v>552</v>
      </c>
      <c r="F298" s="174" t="s">
        <v>553</v>
      </c>
      <c r="G298" s="175" t="s">
        <v>358</v>
      </c>
      <c r="H298" s="176">
        <v>3</v>
      </c>
      <c r="I298" s="177"/>
      <c r="J298" s="178">
        <f>ROUND(I298*H298,2)</f>
        <v>0</v>
      </c>
      <c r="K298" s="174" t="s">
        <v>242</v>
      </c>
      <c r="L298" s="38"/>
      <c r="M298" s="179" t="s">
        <v>3</v>
      </c>
      <c r="N298" s="180" t="s">
        <v>43</v>
      </c>
      <c r="O298" s="71"/>
      <c r="P298" s="181">
        <f>O298*H298</f>
        <v>0</v>
      </c>
      <c r="Q298" s="181">
        <v>0.10904999999999999</v>
      </c>
      <c r="R298" s="181">
        <f>Q298*H298</f>
        <v>0.32715</v>
      </c>
      <c r="S298" s="181">
        <v>0</v>
      </c>
      <c r="T298" s="182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3" t="s">
        <v>104</v>
      </c>
      <c r="AT298" s="183" t="s">
        <v>238</v>
      </c>
      <c r="AU298" s="183" t="s">
        <v>101</v>
      </c>
      <c r="AY298" s="18" t="s">
        <v>234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8" t="s">
        <v>79</v>
      </c>
      <c r="BK298" s="184">
        <f>ROUND(I298*H298,2)</f>
        <v>0</v>
      </c>
      <c r="BL298" s="18" t="s">
        <v>104</v>
      </c>
      <c r="BM298" s="183" t="s">
        <v>554</v>
      </c>
    </row>
    <row r="299" s="2" customFormat="1">
      <c r="A299" s="37"/>
      <c r="B299" s="38"/>
      <c r="C299" s="37"/>
      <c r="D299" s="185" t="s">
        <v>244</v>
      </c>
      <c r="E299" s="37"/>
      <c r="F299" s="186" t="s">
        <v>555</v>
      </c>
      <c r="G299" s="37"/>
      <c r="H299" s="37"/>
      <c r="I299" s="187"/>
      <c r="J299" s="37"/>
      <c r="K299" s="37"/>
      <c r="L299" s="38"/>
      <c r="M299" s="188"/>
      <c r="N299" s="189"/>
      <c r="O299" s="71"/>
      <c r="P299" s="71"/>
      <c r="Q299" s="71"/>
      <c r="R299" s="71"/>
      <c r="S299" s="71"/>
      <c r="T299" s="72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8" t="s">
        <v>244</v>
      </c>
      <c r="AU299" s="18" t="s">
        <v>101</v>
      </c>
    </row>
    <row r="300" s="2" customFormat="1" ht="33" customHeight="1">
      <c r="A300" s="37"/>
      <c r="B300" s="171"/>
      <c r="C300" s="172" t="s">
        <v>556</v>
      </c>
      <c r="D300" s="172" t="s">
        <v>238</v>
      </c>
      <c r="E300" s="173" t="s">
        <v>557</v>
      </c>
      <c r="F300" s="174" t="s">
        <v>558</v>
      </c>
      <c r="G300" s="175" t="s">
        <v>416</v>
      </c>
      <c r="H300" s="176">
        <v>25.25</v>
      </c>
      <c r="I300" s="177"/>
      <c r="J300" s="178">
        <f>ROUND(I300*H300,2)</f>
        <v>0</v>
      </c>
      <c r="K300" s="174" t="s">
        <v>242</v>
      </c>
      <c r="L300" s="38"/>
      <c r="M300" s="179" t="s">
        <v>3</v>
      </c>
      <c r="N300" s="180" t="s">
        <v>43</v>
      </c>
      <c r="O300" s="71"/>
      <c r="P300" s="181">
        <f>O300*H300</f>
        <v>0</v>
      </c>
      <c r="Q300" s="181">
        <v>0.00044999999999999999</v>
      </c>
      <c r="R300" s="181">
        <f>Q300*H300</f>
        <v>0.011362499999999999</v>
      </c>
      <c r="S300" s="181">
        <v>0</v>
      </c>
      <c r="T300" s="182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3" t="s">
        <v>104</v>
      </c>
      <c r="AT300" s="183" t="s">
        <v>238</v>
      </c>
      <c r="AU300" s="183" t="s">
        <v>101</v>
      </c>
      <c r="AY300" s="18" t="s">
        <v>234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8" t="s">
        <v>79</v>
      </c>
      <c r="BK300" s="184">
        <f>ROUND(I300*H300,2)</f>
        <v>0</v>
      </c>
      <c r="BL300" s="18" t="s">
        <v>104</v>
      </c>
      <c r="BM300" s="183" t="s">
        <v>559</v>
      </c>
    </row>
    <row r="301" s="2" customFormat="1">
      <c r="A301" s="37"/>
      <c r="B301" s="38"/>
      <c r="C301" s="37"/>
      <c r="D301" s="185" t="s">
        <v>244</v>
      </c>
      <c r="E301" s="37"/>
      <c r="F301" s="186" t="s">
        <v>560</v>
      </c>
      <c r="G301" s="37"/>
      <c r="H301" s="37"/>
      <c r="I301" s="187"/>
      <c r="J301" s="37"/>
      <c r="K301" s="37"/>
      <c r="L301" s="38"/>
      <c r="M301" s="188"/>
      <c r="N301" s="189"/>
      <c r="O301" s="71"/>
      <c r="P301" s="71"/>
      <c r="Q301" s="71"/>
      <c r="R301" s="71"/>
      <c r="S301" s="71"/>
      <c r="T301" s="72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8" t="s">
        <v>244</v>
      </c>
      <c r="AU301" s="18" t="s">
        <v>101</v>
      </c>
    </row>
    <row r="302" s="2" customFormat="1" ht="37.8" customHeight="1">
      <c r="A302" s="37"/>
      <c r="B302" s="171"/>
      <c r="C302" s="172" t="s">
        <v>561</v>
      </c>
      <c r="D302" s="172" t="s">
        <v>238</v>
      </c>
      <c r="E302" s="173" t="s">
        <v>562</v>
      </c>
      <c r="F302" s="174" t="s">
        <v>563</v>
      </c>
      <c r="G302" s="175" t="s">
        <v>298</v>
      </c>
      <c r="H302" s="176">
        <v>0.021999999999999999</v>
      </c>
      <c r="I302" s="177"/>
      <c r="J302" s="178">
        <f>ROUND(I302*H302,2)</f>
        <v>0</v>
      </c>
      <c r="K302" s="174" t="s">
        <v>242</v>
      </c>
      <c r="L302" s="38"/>
      <c r="M302" s="179" t="s">
        <v>3</v>
      </c>
      <c r="N302" s="180" t="s">
        <v>43</v>
      </c>
      <c r="O302" s="71"/>
      <c r="P302" s="181">
        <f>O302*H302</f>
        <v>0</v>
      </c>
      <c r="Q302" s="181">
        <v>0.019539999999999998</v>
      </c>
      <c r="R302" s="181">
        <f>Q302*H302</f>
        <v>0.00042987999999999994</v>
      </c>
      <c r="S302" s="181">
        <v>0</v>
      </c>
      <c r="T302" s="18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3" t="s">
        <v>104</v>
      </c>
      <c r="AT302" s="183" t="s">
        <v>238</v>
      </c>
      <c r="AU302" s="183" t="s">
        <v>101</v>
      </c>
      <c r="AY302" s="18" t="s">
        <v>234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8" t="s">
        <v>79</v>
      </c>
      <c r="BK302" s="184">
        <f>ROUND(I302*H302,2)</f>
        <v>0</v>
      </c>
      <c r="BL302" s="18" t="s">
        <v>104</v>
      </c>
      <c r="BM302" s="183" t="s">
        <v>564</v>
      </c>
    </row>
    <row r="303" s="2" customFormat="1">
      <c r="A303" s="37"/>
      <c r="B303" s="38"/>
      <c r="C303" s="37"/>
      <c r="D303" s="185" t="s">
        <v>244</v>
      </c>
      <c r="E303" s="37"/>
      <c r="F303" s="186" t="s">
        <v>565</v>
      </c>
      <c r="G303" s="37"/>
      <c r="H303" s="37"/>
      <c r="I303" s="187"/>
      <c r="J303" s="37"/>
      <c r="K303" s="37"/>
      <c r="L303" s="38"/>
      <c r="M303" s="188"/>
      <c r="N303" s="189"/>
      <c r="O303" s="71"/>
      <c r="P303" s="71"/>
      <c r="Q303" s="71"/>
      <c r="R303" s="71"/>
      <c r="S303" s="71"/>
      <c r="T303" s="72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8" t="s">
        <v>244</v>
      </c>
      <c r="AU303" s="18" t="s">
        <v>101</v>
      </c>
    </row>
    <row r="304" s="2" customFormat="1" ht="24.15" customHeight="1">
      <c r="A304" s="37"/>
      <c r="B304" s="171"/>
      <c r="C304" s="192" t="s">
        <v>566</v>
      </c>
      <c r="D304" s="192" t="s">
        <v>310</v>
      </c>
      <c r="E304" s="193" t="s">
        <v>567</v>
      </c>
      <c r="F304" s="194" t="s">
        <v>568</v>
      </c>
      <c r="G304" s="195" t="s">
        <v>298</v>
      </c>
      <c r="H304" s="196">
        <v>0.021999999999999999</v>
      </c>
      <c r="I304" s="197"/>
      <c r="J304" s="198">
        <f>ROUND(I304*H304,2)</f>
        <v>0</v>
      </c>
      <c r="K304" s="194" t="s">
        <v>242</v>
      </c>
      <c r="L304" s="199"/>
      <c r="M304" s="200" t="s">
        <v>3</v>
      </c>
      <c r="N304" s="201" t="s">
        <v>43</v>
      </c>
      <c r="O304" s="71"/>
      <c r="P304" s="181">
        <f>O304*H304</f>
        <v>0</v>
      </c>
      <c r="Q304" s="181">
        <v>1</v>
      </c>
      <c r="R304" s="181">
        <f>Q304*H304</f>
        <v>0.021999999999999999</v>
      </c>
      <c r="S304" s="181">
        <v>0</v>
      </c>
      <c r="T304" s="18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3" t="s">
        <v>278</v>
      </c>
      <c r="AT304" s="183" t="s">
        <v>310</v>
      </c>
      <c r="AU304" s="183" t="s">
        <v>101</v>
      </c>
      <c r="AY304" s="18" t="s">
        <v>234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8" t="s">
        <v>79</v>
      </c>
      <c r="BK304" s="184">
        <f>ROUND(I304*H304,2)</f>
        <v>0</v>
      </c>
      <c r="BL304" s="18" t="s">
        <v>104</v>
      </c>
      <c r="BM304" s="183" t="s">
        <v>569</v>
      </c>
    </row>
    <row r="305" s="2" customFormat="1" ht="37.8" customHeight="1">
      <c r="A305" s="37"/>
      <c r="B305" s="171"/>
      <c r="C305" s="172" t="s">
        <v>570</v>
      </c>
      <c r="D305" s="172" t="s">
        <v>238</v>
      </c>
      <c r="E305" s="173" t="s">
        <v>571</v>
      </c>
      <c r="F305" s="174" t="s">
        <v>572</v>
      </c>
      <c r="G305" s="175" t="s">
        <v>241</v>
      </c>
      <c r="H305" s="176">
        <v>4.0999999999999996</v>
      </c>
      <c r="I305" s="177"/>
      <c r="J305" s="178">
        <f>ROUND(I305*H305,2)</f>
        <v>0</v>
      </c>
      <c r="K305" s="174" t="s">
        <v>242</v>
      </c>
      <c r="L305" s="38"/>
      <c r="M305" s="179" t="s">
        <v>3</v>
      </c>
      <c r="N305" s="180" t="s">
        <v>43</v>
      </c>
      <c r="O305" s="71"/>
      <c r="P305" s="181">
        <f>O305*H305</f>
        <v>0</v>
      </c>
      <c r="Q305" s="181">
        <v>0.17818000000000001</v>
      </c>
      <c r="R305" s="181">
        <f>Q305*H305</f>
        <v>0.73053799999999991</v>
      </c>
      <c r="S305" s="181">
        <v>0</v>
      </c>
      <c r="T305" s="182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3" t="s">
        <v>104</v>
      </c>
      <c r="AT305" s="183" t="s">
        <v>238</v>
      </c>
      <c r="AU305" s="183" t="s">
        <v>101</v>
      </c>
      <c r="AY305" s="18" t="s">
        <v>234</v>
      </c>
      <c r="BE305" s="184">
        <f>IF(N305="základní",J305,0)</f>
        <v>0</v>
      </c>
      <c r="BF305" s="184">
        <f>IF(N305="snížená",J305,0)</f>
        <v>0</v>
      </c>
      <c r="BG305" s="184">
        <f>IF(N305="zákl. přenesená",J305,0)</f>
        <v>0</v>
      </c>
      <c r="BH305" s="184">
        <f>IF(N305="sníž. přenesená",J305,0)</f>
        <v>0</v>
      </c>
      <c r="BI305" s="184">
        <f>IF(N305="nulová",J305,0)</f>
        <v>0</v>
      </c>
      <c r="BJ305" s="18" t="s">
        <v>79</v>
      </c>
      <c r="BK305" s="184">
        <f>ROUND(I305*H305,2)</f>
        <v>0</v>
      </c>
      <c r="BL305" s="18" t="s">
        <v>104</v>
      </c>
      <c r="BM305" s="183" t="s">
        <v>573</v>
      </c>
    </row>
    <row r="306" s="2" customFormat="1">
      <c r="A306" s="37"/>
      <c r="B306" s="38"/>
      <c r="C306" s="37"/>
      <c r="D306" s="185" t="s">
        <v>244</v>
      </c>
      <c r="E306" s="37"/>
      <c r="F306" s="186" t="s">
        <v>574</v>
      </c>
      <c r="G306" s="37"/>
      <c r="H306" s="37"/>
      <c r="I306" s="187"/>
      <c r="J306" s="37"/>
      <c r="K306" s="37"/>
      <c r="L306" s="38"/>
      <c r="M306" s="188"/>
      <c r="N306" s="189"/>
      <c r="O306" s="71"/>
      <c r="P306" s="71"/>
      <c r="Q306" s="71"/>
      <c r="R306" s="71"/>
      <c r="S306" s="71"/>
      <c r="T306" s="72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8" t="s">
        <v>244</v>
      </c>
      <c r="AU306" s="18" t="s">
        <v>101</v>
      </c>
    </row>
    <row r="307" s="12" customFormat="1" ht="20.88" customHeight="1">
      <c r="A307" s="12"/>
      <c r="B307" s="158"/>
      <c r="C307" s="12"/>
      <c r="D307" s="159" t="s">
        <v>71</v>
      </c>
      <c r="E307" s="169" t="s">
        <v>397</v>
      </c>
      <c r="F307" s="169" t="s">
        <v>575</v>
      </c>
      <c r="G307" s="12"/>
      <c r="H307" s="12"/>
      <c r="I307" s="161"/>
      <c r="J307" s="170">
        <f>BK307</f>
        <v>0</v>
      </c>
      <c r="K307" s="12"/>
      <c r="L307" s="158"/>
      <c r="M307" s="163"/>
      <c r="N307" s="164"/>
      <c r="O307" s="164"/>
      <c r="P307" s="165">
        <f>SUM(P308:P335)</f>
        <v>0</v>
      </c>
      <c r="Q307" s="164"/>
      <c r="R307" s="165">
        <f>SUM(R308:R335)</f>
        <v>43.637322632067601</v>
      </c>
      <c r="S307" s="164"/>
      <c r="T307" s="166">
        <f>SUM(T308:T335)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59" t="s">
        <v>79</v>
      </c>
      <c r="AT307" s="167" t="s">
        <v>71</v>
      </c>
      <c r="AU307" s="167" t="s">
        <v>76</v>
      </c>
      <c r="AY307" s="159" t="s">
        <v>234</v>
      </c>
      <c r="BK307" s="168">
        <f>SUM(BK308:BK335)</f>
        <v>0</v>
      </c>
    </row>
    <row r="308" s="2" customFormat="1" ht="37.8" customHeight="1">
      <c r="A308" s="37"/>
      <c r="B308" s="171"/>
      <c r="C308" s="172" t="s">
        <v>576</v>
      </c>
      <c r="D308" s="172" t="s">
        <v>238</v>
      </c>
      <c r="E308" s="173" t="s">
        <v>577</v>
      </c>
      <c r="F308" s="174" t="s">
        <v>578</v>
      </c>
      <c r="G308" s="175" t="s">
        <v>358</v>
      </c>
      <c r="H308" s="176">
        <v>1</v>
      </c>
      <c r="I308" s="177"/>
      <c r="J308" s="178">
        <f>ROUND(I308*H308,2)</f>
        <v>0</v>
      </c>
      <c r="K308" s="174" t="s">
        <v>242</v>
      </c>
      <c r="L308" s="38"/>
      <c r="M308" s="179" t="s">
        <v>3</v>
      </c>
      <c r="N308" s="180" t="s">
        <v>43</v>
      </c>
      <c r="O308" s="71"/>
      <c r="P308" s="181">
        <f>O308*H308</f>
        <v>0</v>
      </c>
      <c r="Q308" s="181">
        <v>0.017940000000000001</v>
      </c>
      <c r="R308" s="181">
        <f>Q308*H308</f>
        <v>0.017940000000000001</v>
      </c>
      <c r="S308" s="181">
        <v>0</v>
      </c>
      <c r="T308" s="182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3" t="s">
        <v>104</v>
      </c>
      <c r="AT308" s="183" t="s">
        <v>238</v>
      </c>
      <c r="AU308" s="183" t="s">
        <v>101</v>
      </c>
      <c r="AY308" s="18" t="s">
        <v>234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8" t="s">
        <v>79</v>
      </c>
      <c r="BK308" s="184">
        <f>ROUND(I308*H308,2)</f>
        <v>0</v>
      </c>
      <c r="BL308" s="18" t="s">
        <v>104</v>
      </c>
      <c r="BM308" s="183" t="s">
        <v>579</v>
      </c>
    </row>
    <row r="309" s="2" customFormat="1">
      <c r="A309" s="37"/>
      <c r="B309" s="38"/>
      <c r="C309" s="37"/>
      <c r="D309" s="185" t="s">
        <v>244</v>
      </c>
      <c r="E309" s="37"/>
      <c r="F309" s="186" t="s">
        <v>580</v>
      </c>
      <c r="G309" s="37"/>
      <c r="H309" s="37"/>
      <c r="I309" s="187"/>
      <c r="J309" s="37"/>
      <c r="K309" s="37"/>
      <c r="L309" s="38"/>
      <c r="M309" s="188"/>
      <c r="N309" s="189"/>
      <c r="O309" s="71"/>
      <c r="P309" s="71"/>
      <c r="Q309" s="71"/>
      <c r="R309" s="71"/>
      <c r="S309" s="71"/>
      <c r="T309" s="72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8" t="s">
        <v>244</v>
      </c>
      <c r="AU309" s="18" t="s">
        <v>101</v>
      </c>
    </row>
    <row r="310" s="2" customFormat="1" ht="37.8" customHeight="1">
      <c r="A310" s="37"/>
      <c r="B310" s="171"/>
      <c r="C310" s="172" t="s">
        <v>581</v>
      </c>
      <c r="D310" s="172" t="s">
        <v>238</v>
      </c>
      <c r="E310" s="173" t="s">
        <v>582</v>
      </c>
      <c r="F310" s="174" t="s">
        <v>583</v>
      </c>
      <c r="G310" s="175" t="s">
        <v>358</v>
      </c>
      <c r="H310" s="176">
        <v>18</v>
      </c>
      <c r="I310" s="177"/>
      <c r="J310" s="178">
        <f>ROUND(I310*H310,2)</f>
        <v>0</v>
      </c>
      <c r="K310" s="174" t="s">
        <v>242</v>
      </c>
      <c r="L310" s="38"/>
      <c r="M310" s="179" t="s">
        <v>3</v>
      </c>
      <c r="N310" s="180" t="s">
        <v>43</v>
      </c>
      <c r="O310" s="71"/>
      <c r="P310" s="181">
        <f>O310*H310</f>
        <v>0</v>
      </c>
      <c r="Q310" s="181">
        <v>0.022783500000000002</v>
      </c>
      <c r="R310" s="181">
        <f>Q310*H310</f>
        <v>0.41010300000000005</v>
      </c>
      <c r="S310" s="181">
        <v>0</v>
      </c>
      <c r="T310" s="182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3" t="s">
        <v>104</v>
      </c>
      <c r="AT310" s="183" t="s">
        <v>238</v>
      </c>
      <c r="AU310" s="183" t="s">
        <v>101</v>
      </c>
      <c r="AY310" s="18" t="s">
        <v>234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8" t="s">
        <v>79</v>
      </c>
      <c r="BK310" s="184">
        <f>ROUND(I310*H310,2)</f>
        <v>0</v>
      </c>
      <c r="BL310" s="18" t="s">
        <v>104</v>
      </c>
      <c r="BM310" s="183" t="s">
        <v>584</v>
      </c>
    </row>
    <row r="311" s="2" customFormat="1">
      <c r="A311" s="37"/>
      <c r="B311" s="38"/>
      <c r="C311" s="37"/>
      <c r="D311" s="185" t="s">
        <v>244</v>
      </c>
      <c r="E311" s="37"/>
      <c r="F311" s="186" t="s">
        <v>585</v>
      </c>
      <c r="G311" s="37"/>
      <c r="H311" s="37"/>
      <c r="I311" s="187"/>
      <c r="J311" s="37"/>
      <c r="K311" s="37"/>
      <c r="L311" s="38"/>
      <c r="M311" s="188"/>
      <c r="N311" s="189"/>
      <c r="O311" s="71"/>
      <c r="P311" s="71"/>
      <c r="Q311" s="71"/>
      <c r="R311" s="71"/>
      <c r="S311" s="71"/>
      <c r="T311" s="72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8" t="s">
        <v>244</v>
      </c>
      <c r="AU311" s="18" t="s">
        <v>101</v>
      </c>
    </row>
    <row r="312" s="2" customFormat="1" ht="37.8" customHeight="1">
      <c r="A312" s="37"/>
      <c r="B312" s="171"/>
      <c r="C312" s="172" t="s">
        <v>586</v>
      </c>
      <c r="D312" s="172" t="s">
        <v>238</v>
      </c>
      <c r="E312" s="173" t="s">
        <v>587</v>
      </c>
      <c r="F312" s="174" t="s">
        <v>588</v>
      </c>
      <c r="G312" s="175" t="s">
        <v>358</v>
      </c>
      <c r="H312" s="176">
        <v>3</v>
      </c>
      <c r="I312" s="177"/>
      <c r="J312" s="178">
        <f>ROUND(I312*H312,2)</f>
        <v>0</v>
      </c>
      <c r="K312" s="174" t="s">
        <v>242</v>
      </c>
      <c r="L312" s="38"/>
      <c r="M312" s="179" t="s">
        <v>3</v>
      </c>
      <c r="N312" s="180" t="s">
        <v>43</v>
      </c>
      <c r="O312" s="71"/>
      <c r="P312" s="181">
        <f>O312*H312</f>
        <v>0</v>
      </c>
      <c r="Q312" s="181">
        <v>0.027109999999999999</v>
      </c>
      <c r="R312" s="181">
        <f>Q312*H312</f>
        <v>0.08133</v>
      </c>
      <c r="S312" s="181">
        <v>0</v>
      </c>
      <c r="T312" s="182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3" t="s">
        <v>104</v>
      </c>
      <c r="AT312" s="183" t="s">
        <v>238</v>
      </c>
      <c r="AU312" s="183" t="s">
        <v>101</v>
      </c>
      <c r="AY312" s="18" t="s">
        <v>234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8" t="s">
        <v>79</v>
      </c>
      <c r="BK312" s="184">
        <f>ROUND(I312*H312,2)</f>
        <v>0</v>
      </c>
      <c r="BL312" s="18" t="s">
        <v>104</v>
      </c>
      <c r="BM312" s="183" t="s">
        <v>589</v>
      </c>
    </row>
    <row r="313" s="2" customFormat="1">
      <c r="A313" s="37"/>
      <c r="B313" s="38"/>
      <c r="C313" s="37"/>
      <c r="D313" s="185" t="s">
        <v>244</v>
      </c>
      <c r="E313" s="37"/>
      <c r="F313" s="186" t="s">
        <v>590</v>
      </c>
      <c r="G313" s="37"/>
      <c r="H313" s="37"/>
      <c r="I313" s="187"/>
      <c r="J313" s="37"/>
      <c r="K313" s="37"/>
      <c r="L313" s="38"/>
      <c r="M313" s="188"/>
      <c r="N313" s="189"/>
      <c r="O313" s="71"/>
      <c r="P313" s="71"/>
      <c r="Q313" s="71"/>
      <c r="R313" s="71"/>
      <c r="S313" s="71"/>
      <c r="T313" s="72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244</v>
      </c>
      <c r="AU313" s="18" t="s">
        <v>101</v>
      </c>
    </row>
    <row r="314" s="2" customFormat="1" ht="37.8" customHeight="1">
      <c r="A314" s="37"/>
      <c r="B314" s="171"/>
      <c r="C314" s="172" t="s">
        <v>591</v>
      </c>
      <c r="D314" s="172" t="s">
        <v>238</v>
      </c>
      <c r="E314" s="173" t="s">
        <v>592</v>
      </c>
      <c r="F314" s="174" t="s">
        <v>593</v>
      </c>
      <c r="G314" s="175" t="s">
        <v>358</v>
      </c>
      <c r="H314" s="176">
        <v>2</v>
      </c>
      <c r="I314" s="177"/>
      <c r="J314" s="178">
        <f>ROUND(I314*H314,2)</f>
        <v>0</v>
      </c>
      <c r="K314" s="174" t="s">
        <v>242</v>
      </c>
      <c r="L314" s="38"/>
      <c r="M314" s="179" t="s">
        <v>3</v>
      </c>
      <c r="N314" s="180" t="s">
        <v>43</v>
      </c>
      <c r="O314" s="71"/>
      <c r="P314" s="181">
        <f>O314*H314</f>
        <v>0</v>
      </c>
      <c r="Q314" s="181">
        <v>0.046389</v>
      </c>
      <c r="R314" s="181">
        <f>Q314*H314</f>
        <v>0.092777999999999999</v>
      </c>
      <c r="S314" s="181">
        <v>0</v>
      </c>
      <c r="T314" s="182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3" t="s">
        <v>104</v>
      </c>
      <c r="AT314" s="183" t="s">
        <v>238</v>
      </c>
      <c r="AU314" s="183" t="s">
        <v>101</v>
      </c>
      <c r="AY314" s="18" t="s">
        <v>234</v>
      </c>
      <c r="BE314" s="184">
        <f>IF(N314="základní",J314,0)</f>
        <v>0</v>
      </c>
      <c r="BF314" s="184">
        <f>IF(N314="snížená",J314,0)</f>
        <v>0</v>
      </c>
      <c r="BG314" s="184">
        <f>IF(N314="zákl. přenesená",J314,0)</f>
        <v>0</v>
      </c>
      <c r="BH314" s="184">
        <f>IF(N314="sníž. přenesená",J314,0)</f>
        <v>0</v>
      </c>
      <c r="BI314" s="184">
        <f>IF(N314="nulová",J314,0)</f>
        <v>0</v>
      </c>
      <c r="BJ314" s="18" t="s">
        <v>79</v>
      </c>
      <c r="BK314" s="184">
        <f>ROUND(I314*H314,2)</f>
        <v>0</v>
      </c>
      <c r="BL314" s="18" t="s">
        <v>104</v>
      </c>
      <c r="BM314" s="183" t="s">
        <v>594</v>
      </c>
    </row>
    <row r="315" s="2" customFormat="1">
      <c r="A315" s="37"/>
      <c r="B315" s="38"/>
      <c r="C315" s="37"/>
      <c r="D315" s="185" t="s">
        <v>244</v>
      </c>
      <c r="E315" s="37"/>
      <c r="F315" s="186" t="s">
        <v>595</v>
      </c>
      <c r="G315" s="37"/>
      <c r="H315" s="37"/>
      <c r="I315" s="187"/>
      <c r="J315" s="37"/>
      <c r="K315" s="37"/>
      <c r="L315" s="38"/>
      <c r="M315" s="188"/>
      <c r="N315" s="189"/>
      <c r="O315" s="71"/>
      <c r="P315" s="71"/>
      <c r="Q315" s="71"/>
      <c r="R315" s="71"/>
      <c r="S315" s="71"/>
      <c r="T315" s="72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8" t="s">
        <v>244</v>
      </c>
      <c r="AU315" s="18" t="s">
        <v>101</v>
      </c>
    </row>
    <row r="316" s="2" customFormat="1" ht="37.8" customHeight="1">
      <c r="A316" s="37"/>
      <c r="B316" s="171"/>
      <c r="C316" s="172" t="s">
        <v>596</v>
      </c>
      <c r="D316" s="172" t="s">
        <v>238</v>
      </c>
      <c r="E316" s="173" t="s">
        <v>597</v>
      </c>
      <c r="F316" s="174" t="s">
        <v>598</v>
      </c>
      <c r="G316" s="175" t="s">
        <v>358</v>
      </c>
      <c r="H316" s="176">
        <v>2</v>
      </c>
      <c r="I316" s="177"/>
      <c r="J316" s="178">
        <f>ROUND(I316*H316,2)</f>
        <v>0</v>
      </c>
      <c r="K316" s="174" t="s">
        <v>242</v>
      </c>
      <c r="L316" s="38"/>
      <c r="M316" s="179" t="s">
        <v>3</v>
      </c>
      <c r="N316" s="180" t="s">
        <v>43</v>
      </c>
      <c r="O316" s="71"/>
      <c r="P316" s="181">
        <f>O316*H316</f>
        <v>0</v>
      </c>
      <c r="Q316" s="181">
        <v>0.040550500000000003</v>
      </c>
      <c r="R316" s="181">
        <f>Q316*H316</f>
        <v>0.081101000000000006</v>
      </c>
      <c r="S316" s="181">
        <v>0</v>
      </c>
      <c r="T316" s="182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3" t="s">
        <v>104</v>
      </c>
      <c r="AT316" s="183" t="s">
        <v>238</v>
      </c>
      <c r="AU316" s="183" t="s">
        <v>101</v>
      </c>
      <c r="AY316" s="18" t="s">
        <v>234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8" t="s">
        <v>79</v>
      </c>
      <c r="BK316" s="184">
        <f>ROUND(I316*H316,2)</f>
        <v>0</v>
      </c>
      <c r="BL316" s="18" t="s">
        <v>104</v>
      </c>
      <c r="BM316" s="183" t="s">
        <v>599</v>
      </c>
    </row>
    <row r="317" s="2" customFormat="1">
      <c r="A317" s="37"/>
      <c r="B317" s="38"/>
      <c r="C317" s="37"/>
      <c r="D317" s="185" t="s">
        <v>244</v>
      </c>
      <c r="E317" s="37"/>
      <c r="F317" s="186" t="s">
        <v>600</v>
      </c>
      <c r="G317" s="37"/>
      <c r="H317" s="37"/>
      <c r="I317" s="187"/>
      <c r="J317" s="37"/>
      <c r="K317" s="37"/>
      <c r="L317" s="38"/>
      <c r="M317" s="188"/>
      <c r="N317" s="189"/>
      <c r="O317" s="71"/>
      <c r="P317" s="71"/>
      <c r="Q317" s="71"/>
      <c r="R317" s="71"/>
      <c r="S317" s="71"/>
      <c r="T317" s="72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8" t="s">
        <v>244</v>
      </c>
      <c r="AU317" s="18" t="s">
        <v>101</v>
      </c>
    </row>
    <row r="318" s="2" customFormat="1" ht="37.8" customHeight="1">
      <c r="A318" s="37"/>
      <c r="B318" s="171"/>
      <c r="C318" s="172" t="s">
        <v>601</v>
      </c>
      <c r="D318" s="172" t="s">
        <v>238</v>
      </c>
      <c r="E318" s="173" t="s">
        <v>602</v>
      </c>
      <c r="F318" s="174" t="s">
        <v>603</v>
      </c>
      <c r="G318" s="175" t="s">
        <v>358</v>
      </c>
      <c r="H318" s="176">
        <v>2</v>
      </c>
      <c r="I318" s="177"/>
      <c r="J318" s="178">
        <f>ROUND(I318*H318,2)</f>
        <v>0</v>
      </c>
      <c r="K318" s="174" t="s">
        <v>242</v>
      </c>
      <c r="L318" s="38"/>
      <c r="M318" s="179" t="s">
        <v>3</v>
      </c>
      <c r="N318" s="180" t="s">
        <v>43</v>
      </c>
      <c r="O318" s="71"/>
      <c r="P318" s="181">
        <f>O318*H318</f>
        <v>0</v>
      </c>
      <c r="Q318" s="181">
        <v>0.035639999999999998</v>
      </c>
      <c r="R318" s="181">
        <f>Q318*H318</f>
        <v>0.071279999999999996</v>
      </c>
      <c r="S318" s="181">
        <v>0</v>
      </c>
      <c r="T318" s="182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3" t="s">
        <v>104</v>
      </c>
      <c r="AT318" s="183" t="s">
        <v>238</v>
      </c>
      <c r="AU318" s="183" t="s">
        <v>101</v>
      </c>
      <c r="AY318" s="18" t="s">
        <v>234</v>
      </c>
      <c r="BE318" s="184">
        <f>IF(N318="základní",J318,0)</f>
        <v>0</v>
      </c>
      <c r="BF318" s="184">
        <f>IF(N318="snížená",J318,0)</f>
        <v>0</v>
      </c>
      <c r="BG318" s="184">
        <f>IF(N318="zákl. přenesená",J318,0)</f>
        <v>0</v>
      </c>
      <c r="BH318" s="184">
        <f>IF(N318="sníž. přenesená",J318,0)</f>
        <v>0</v>
      </c>
      <c r="BI318" s="184">
        <f>IF(N318="nulová",J318,0)</f>
        <v>0</v>
      </c>
      <c r="BJ318" s="18" t="s">
        <v>79</v>
      </c>
      <c r="BK318" s="184">
        <f>ROUND(I318*H318,2)</f>
        <v>0</v>
      </c>
      <c r="BL318" s="18" t="s">
        <v>104</v>
      </c>
      <c r="BM318" s="183" t="s">
        <v>604</v>
      </c>
    </row>
    <row r="319" s="2" customFormat="1">
      <c r="A319" s="37"/>
      <c r="B319" s="38"/>
      <c r="C319" s="37"/>
      <c r="D319" s="185" t="s">
        <v>244</v>
      </c>
      <c r="E319" s="37"/>
      <c r="F319" s="186" t="s">
        <v>605</v>
      </c>
      <c r="G319" s="37"/>
      <c r="H319" s="37"/>
      <c r="I319" s="187"/>
      <c r="J319" s="37"/>
      <c r="K319" s="37"/>
      <c r="L319" s="38"/>
      <c r="M319" s="188"/>
      <c r="N319" s="189"/>
      <c r="O319" s="71"/>
      <c r="P319" s="71"/>
      <c r="Q319" s="71"/>
      <c r="R319" s="71"/>
      <c r="S319" s="71"/>
      <c r="T319" s="72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8" t="s">
        <v>244</v>
      </c>
      <c r="AU319" s="18" t="s">
        <v>101</v>
      </c>
    </row>
    <row r="320" s="2" customFormat="1" ht="37.8" customHeight="1">
      <c r="A320" s="37"/>
      <c r="B320" s="171"/>
      <c r="C320" s="172" t="s">
        <v>606</v>
      </c>
      <c r="D320" s="172" t="s">
        <v>238</v>
      </c>
      <c r="E320" s="173" t="s">
        <v>607</v>
      </c>
      <c r="F320" s="174" t="s">
        <v>608</v>
      </c>
      <c r="G320" s="175" t="s">
        <v>358</v>
      </c>
      <c r="H320" s="176">
        <v>1</v>
      </c>
      <c r="I320" s="177"/>
      <c r="J320" s="178">
        <f>ROUND(I320*H320,2)</f>
        <v>0</v>
      </c>
      <c r="K320" s="174" t="s">
        <v>242</v>
      </c>
      <c r="L320" s="38"/>
      <c r="M320" s="179" t="s">
        <v>3</v>
      </c>
      <c r="N320" s="180" t="s">
        <v>43</v>
      </c>
      <c r="O320" s="71"/>
      <c r="P320" s="181">
        <f>O320*H320</f>
        <v>0</v>
      </c>
      <c r="Q320" s="181">
        <v>0.04487</v>
      </c>
      <c r="R320" s="181">
        <f>Q320*H320</f>
        <v>0.04487</v>
      </c>
      <c r="S320" s="181">
        <v>0</v>
      </c>
      <c r="T320" s="182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3" t="s">
        <v>104</v>
      </c>
      <c r="AT320" s="183" t="s">
        <v>238</v>
      </c>
      <c r="AU320" s="183" t="s">
        <v>101</v>
      </c>
      <c r="AY320" s="18" t="s">
        <v>234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8" t="s">
        <v>79</v>
      </c>
      <c r="BK320" s="184">
        <f>ROUND(I320*H320,2)</f>
        <v>0</v>
      </c>
      <c r="BL320" s="18" t="s">
        <v>104</v>
      </c>
      <c r="BM320" s="183" t="s">
        <v>609</v>
      </c>
    </row>
    <row r="321" s="2" customFormat="1">
      <c r="A321" s="37"/>
      <c r="B321" s="38"/>
      <c r="C321" s="37"/>
      <c r="D321" s="185" t="s">
        <v>244</v>
      </c>
      <c r="E321" s="37"/>
      <c r="F321" s="186" t="s">
        <v>610</v>
      </c>
      <c r="G321" s="37"/>
      <c r="H321" s="37"/>
      <c r="I321" s="187"/>
      <c r="J321" s="37"/>
      <c r="K321" s="37"/>
      <c r="L321" s="38"/>
      <c r="M321" s="188"/>
      <c r="N321" s="189"/>
      <c r="O321" s="71"/>
      <c r="P321" s="71"/>
      <c r="Q321" s="71"/>
      <c r="R321" s="71"/>
      <c r="S321" s="71"/>
      <c r="T321" s="72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8" t="s">
        <v>244</v>
      </c>
      <c r="AU321" s="18" t="s">
        <v>101</v>
      </c>
    </row>
    <row r="322" s="2" customFormat="1" ht="37.8" customHeight="1">
      <c r="A322" s="37"/>
      <c r="B322" s="171"/>
      <c r="C322" s="172" t="s">
        <v>611</v>
      </c>
      <c r="D322" s="172" t="s">
        <v>238</v>
      </c>
      <c r="E322" s="173" t="s">
        <v>612</v>
      </c>
      <c r="F322" s="174" t="s">
        <v>613</v>
      </c>
      <c r="G322" s="175" t="s">
        <v>241</v>
      </c>
      <c r="H322" s="176">
        <v>51.264000000000003</v>
      </c>
      <c r="I322" s="177"/>
      <c r="J322" s="178">
        <f>ROUND(I322*H322,2)</f>
        <v>0</v>
      </c>
      <c r="K322" s="174" t="s">
        <v>242</v>
      </c>
      <c r="L322" s="38"/>
      <c r="M322" s="179" t="s">
        <v>3</v>
      </c>
      <c r="N322" s="180" t="s">
        <v>43</v>
      </c>
      <c r="O322" s="71"/>
      <c r="P322" s="181">
        <f>O322*H322</f>
        <v>0</v>
      </c>
      <c r="Q322" s="181">
        <v>0.068479999999999999</v>
      </c>
      <c r="R322" s="181">
        <f>Q322*H322</f>
        <v>3.5105587200000001</v>
      </c>
      <c r="S322" s="181">
        <v>0</v>
      </c>
      <c r="T322" s="182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3" t="s">
        <v>104</v>
      </c>
      <c r="AT322" s="183" t="s">
        <v>238</v>
      </c>
      <c r="AU322" s="183" t="s">
        <v>101</v>
      </c>
      <c r="AY322" s="18" t="s">
        <v>234</v>
      </c>
      <c r="BE322" s="184">
        <f>IF(N322="základní",J322,0)</f>
        <v>0</v>
      </c>
      <c r="BF322" s="184">
        <f>IF(N322="snížená",J322,0)</f>
        <v>0</v>
      </c>
      <c r="BG322" s="184">
        <f>IF(N322="zákl. přenesená",J322,0)</f>
        <v>0</v>
      </c>
      <c r="BH322" s="184">
        <f>IF(N322="sníž. přenesená",J322,0)</f>
        <v>0</v>
      </c>
      <c r="BI322" s="184">
        <f>IF(N322="nulová",J322,0)</f>
        <v>0</v>
      </c>
      <c r="BJ322" s="18" t="s">
        <v>79</v>
      </c>
      <c r="BK322" s="184">
        <f>ROUND(I322*H322,2)</f>
        <v>0</v>
      </c>
      <c r="BL322" s="18" t="s">
        <v>104</v>
      </c>
      <c r="BM322" s="183" t="s">
        <v>614</v>
      </c>
    </row>
    <row r="323" s="2" customFormat="1">
      <c r="A323" s="37"/>
      <c r="B323" s="38"/>
      <c r="C323" s="37"/>
      <c r="D323" s="185" t="s">
        <v>244</v>
      </c>
      <c r="E323" s="37"/>
      <c r="F323" s="186" t="s">
        <v>615</v>
      </c>
      <c r="G323" s="37"/>
      <c r="H323" s="37"/>
      <c r="I323" s="187"/>
      <c r="J323" s="37"/>
      <c r="K323" s="37"/>
      <c r="L323" s="38"/>
      <c r="M323" s="188"/>
      <c r="N323" s="189"/>
      <c r="O323" s="71"/>
      <c r="P323" s="71"/>
      <c r="Q323" s="71"/>
      <c r="R323" s="71"/>
      <c r="S323" s="71"/>
      <c r="T323" s="72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8" t="s">
        <v>244</v>
      </c>
      <c r="AU323" s="18" t="s">
        <v>101</v>
      </c>
    </row>
    <row r="324" s="2" customFormat="1" ht="37.8" customHeight="1">
      <c r="A324" s="37"/>
      <c r="B324" s="171"/>
      <c r="C324" s="172" t="s">
        <v>616</v>
      </c>
      <c r="D324" s="172" t="s">
        <v>238</v>
      </c>
      <c r="E324" s="173" t="s">
        <v>617</v>
      </c>
      <c r="F324" s="174" t="s">
        <v>618</v>
      </c>
      <c r="G324" s="175" t="s">
        <v>241</v>
      </c>
      <c r="H324" s="176">
        <v>327.274</v>
      </c>
      <c r="I324" s="177"/>
      <c r="J324" s="178">
        <f>ROUND(I324*H324,2)</f>
        <v>0</v>
      </c>
      <c r="K324" s="174" t="s">
        <v>242</v>
      </c>
      <c r="L324" s="38"/>
      <c r="M324" s="179" t="s">
        <v>3</v>
      </c>
      <c r="N324" s="180" t="s">
        <v>43</v>
      </c>
      <c r="O324" s="71"/>
      <c r="P324" s="181">
        <f>O324*H324</f>
        <v>0</v>
      </c>
      <c r="Q324" s="181">
        <v>0.094480999999999996</v>
      </c>
      <c r="R324" s="181">
        <f>Q324*H324</f>
        <v>30.921174793999999</v>
      </c>
      <c r="S324" s="181">
        <v>0</v>
      </c>
      <c r="T324" s="182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3" t="s">
        <v>104</v>
      </c>
      <c r="AT324" s="183" t="s">
        <v>238</v>
      </c>
      <c r="AU324" s="183" t="s">
        <v>101</v>
      </c>
      <c r="AY324" s="18" t="s">
        <v>234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8" t="s">
        <v>79</v>
      </c>
      <c r="BK324" s="184">
        <f>ROUND(I324*H324,2)</f>
        <v>0</v>
      </c>
      <c r="BL324" s="18" t="s">
        <v>104</v>
      </c>
      <c r="BM324" s="183" t="s">
        <v>619</v>
      </c>
    </row>
    <row r="325" s="2" customFormat="1">
      <c r="A325" s="37"/>
      <c r="B325" s="38"/>
      <c r="C325" s="37"/>
      <c r="D325" s="185" t="s">
        <v>244</v>
      </c>
      <c r="E325" s="37"/>
      <c r="F325" s="186" t="s">
        <v>620</v>
      </c>
      <c r="G325" s="37"/>
      <c r="H325" s="37"/>
      <c r="I325" s="187"/>
      <c r="J325" s="37"/>
      <c r="K325" s="37"/>
      <c r="L325" s="38"/>
      <c r="M325" s="188"/>
      <c r="N325" s="189"/>
      <c r="O325" s="71"/>
      <c r="P325" s="71"/>
      <c r="Q325" s="71"/>
      <c r="R325" s="71"/>
      <c r="S325" s="71"/>
      <c r="T325" s="72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8" t="s">
        <v>244</v>
      </c>
      <c r="AU325" s="18" t="s">
        <v>101</v>
      </c>
    </row>
    <row r="326" s="2" customFormat="1" ht="37.8" customHeight="1">
      <c r="A326" s="37"/>
      <c r="B326" s="171"/>
      <c r="C326" s="172" t="s">
        <v>621</v>
      </c>
      <c r="D326" s="172" t="s">
        <v>238</v>
      </c>
      <c r="E326" s="173" t="s">
        <v>622</v>
      </c>
      <c r="F326" s="174" t="s">
        <v>623</v>
      </c>
      <c r="G326" s="175" t="s">
        <v>241</v>
      </c>
      <c r="H326" s="176">
        <v>67.530000000000001</v>
      </c>
      <c r="I326" s="177"/>
      <c r="J326" s="178">
        <f>ROUND(I326*H326,2)</f>
        <v>0</v>
      </c>
      <c r="K326" s="174" t="s">
        <v>242</v>
      </c>
      <c r="L326" s="38"/>
      <c r="M326" s="179" t="s">
        <v>3</v>
      </c>
      <c r="N326" s="180" t="s">
        <v>43</v>
      </c>
      <c r="O326" s="71"/>
      <c r="P326" s="181">
        <f>O326*H326</f>
        <v>0</v>
      </c>
      <c r="Q326" s="181">
        <v>0.113955</v>
      </c>
      <c r="R326" s="181">
        <f>Q326*H326</f>
        <v>7.6953811500000002</v>
      </c>
      <c r="S326" s="181">
        <v>0</v>
      </c>
      <c r="T326" s="182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3" t="s">
        <v>104</v>
      </c>
      <c r="AT326" s="183" t="s">
        <v>238</v>
      </c>
      <c r="AU326" s="183" t="s">
        <v>101</v>
      </c>
      <c r="AY326" s="18" t="s">
        <v>234</v>
      </c>
      <c r="BE326" s="184">
        <f>IF(N326="základní",J326,0)</f>
        <v>0</v>
      </c>
      <c r="BF326" s="184">
        <f>IF(N326="snížená",J326,0)</f>
        <v>0</v>
      </c>
      <c r="BG326" s="184">
        <f>IF(N326="zákl. přenesená",J326,0)</f>
        <v>0</v>
      </c>
      <c r="BH326" s="184">
        <f>IF(N326="sníž. přenesená",J326,0)</f>
        <v>0</v>
      </c>
      <c r="BI326" s="184">
        <f>IF(N326="nulová",J326,0)</f>
        <v>0</v>
      </c>
      <c r="BJ326" s="18" t="s">
        <v>79</v>
      </c>
      <c r="BK326" s="184">
        <f>ROUND(I326*H326,2)</f>
        <v>0</v>
      </c>
      <c r="BL326" s="18" t="s">
        <v>104</v>
      </c>
      <c r="BM326" s="183" t="s">
        <v>624</v>
      </c>
    </row>
    <row r="327" s="2" customFormat="1">
      <c r="A327" s="37"/>
      <c r="B327" s="38"/>
      <c r="C327" s="37"/>
      <c r="D327" s="185" t="s">
        <v>244</v>
      </c>
      <c r="E327" s="37"/>
      <c r="F327" s="186" t="s">
        <v>625</v>
      </c>
      <c r="G327" s="37"/>
      <c r="H327" s="37"/>
      <c r="I327" s="187"/>
      <c r="J327" s="37"/>
      <c r="K327" s="37"/>
      <c r="L327" s="38"/>
      <c r="M327" s="188"/>
      <c r="N327" s="189"/>
      <c r="O327" s="71"/>
      <c r="P327" s="71"/>
      <c r="Q327" s="71"/>
      <c r="R327" s="71"/>
      <c r="S327" s="71"/>
      <c r="T327" s="72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244</v>
      </c>
      <c r="AU327" s="18" t="s">
        <v>101</v>
      </c>
    </row>
    <row r="328" s="2" customFormat="1" ht="24.15" customHeight="1">
      <c r="A328" s="37"/>
      <c r="B328" s="171"/>
      <c r="C328" s="172" t="s">
        <v>626</v>
      </c>
      <c r="D328" s="172" t="s">
        <v>238</v>
      </c>
      <c r="E328" s="173" t="s">
        <v>627</v>
      </c>
      <c r="F328" s="174" t="s">
        <v>628</v>
      </c>
      <c r="G328" s="175" t="s">
        <v>416</v>
      </c>
      <c r="H328" s="176">
        <v>15.439</v>
      </c>
      <c r="I328" s="177"/>
      <c r="J328" s="178">
        <f>ROUND(I328*H328,2)</f>
        <v>0</v>
      </c>
      <c r="K328" s="174" t="s">
        <v>242</v>
      </c>
      <c r="L328" s="38"/>
      <c r="M328" s="179" t="s">
        <v>3</v>
      </c>
      <c r="N328" s="180" t="s">
        <v>43</v>
      </c>
      <c r="O328" s="71"/>
      <c r="P328" s="181">
        <f>O328*H328</f>
        <v>0</v>
      </c>
      <c r="Q328" s="181">
        <v>8.0271400000000005E-05</v>
      </c>
      <c r="R328" s="181">
        <f>Q328*H328</f>
        <v>0.0012393101446000001</v>
      </c>
      <c r="S328" s="181">
        <v>0</v>
      </c>
      <c r="T328" s="182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3" t="s">
        <v>104</v>
      </c>
      <c r="AT328" s="183" t="s">
        <v>238</v>
      </c>
      <c r="AU328" s="183" t="s">
        <v>101</v>
      </c>
      <c r="AY328" s="18" t="s">
        <v>234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8" t="s">
        <v>79</v>
      </c>
      <c r="BK328" s="184">
        <f>ROUND(I328*H328,2)</f>
        <v>0</v>
      </c>
      <c r="BL328" s="18" t="s">
        <v>104</v>
      </c>
      <c r="BM328" s="183" t="s">
        <v>629</v>
      </c>
    </row>
    <row r="329" s="2" customFormat="1">
      <c r="A329" s="37"/>
      <c r="B329" s="38"/>
      <c r="C329" s="37"/>
      <c r="D329" s="185" t="s">
        <v>244</v>
      </c>
      <c r="E329" s="37"/>
      <c r="F329" s="186" t="s">
        <v>630</v>
      </c>
      <c r="G329" s="37"/>
      <c r="H329" s="37"/>
      <c r="I329" s="187"/>
      <c r="J329" s="37"/>
      <c r="K329" s="37"/>
      <c r="L329" s="38"/>
      <c r="M329" s="188"/>
      <c r="N329" s="189"/>
      <c r="O329" s="71"/>
      <c r="P329" s="71"/>
      <c r="Q329" s="71"/>
      <c r="R329" s="71"/>
      <c r="S329" s="71"/>
      <c r="T329" s="72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244</v>
      </c>
      <c r="AU329" s="18" t="s">
        <v>101</v>
      </c>
    </row>
    <row r="330" s="2" customFormat="1" ht="24.15" customHeight="1">
      <c r="A330" s="37"/>
      <c r="B330" s="171"/>
      <c r="C330" s="172" t="s">
        <v>631</v>
      </c>
      <c r="D330" s="172" t="s">
        <v>238</v>
      </c>
      <c r="E330" s="173" t="s">
        <v>632</v>
      </c>
      <c r="F330" s="174" t="s">
        <v>633</v>
      </c>
      <c r="G330" s="175" t="s">
        <v>416</v>
      </c>
      <c r="H330" s="176">
        <v>150.13</v>
      </c>
      <c r="I330" s="177"/>
      <c r="J330" s="178">
        <f>ROUND(I330*H330,2)</f>
        <v>0</v>
      </c>
      <c r="K330" s="174" t="s">
        <v>242</v>
      </c>
      <c r="L330" s="38"/>
      <c r="M330" s="179" t="s">
        <v>3</v>
      </c>
      <c r="N330" s="180" t="s">
        <v>43</v>
      </c>
      <c r="O330" s="71"/>
      <c r="P330" s="181">
        <f>O330*H330</f>
        <v>0</v>
      </c>
      <c r="Q330" s="181">
        <v>0.00012040709999999999</v>
      </c>
      <c r="R330" s="181">
        <f>Q330*H330</f>
        <v>0.018076717922999998</v>
      </c>
      <c r="S330" s="181">
        <v>0</v>
      </c>
      <c r="T330" s="182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3" t="s">
        <v>104</v>
      </c>
      <c r="AT330" s="183" t="s">
        <v>238</v>
      </c>
      <c r="AU330" s="183" t="s">
        <v>101</v>
      </c>
      <c r="AY330" s="18" t="s">
        <v>234</v>
      </c>
      <c r="BE330" s="184">
        <f>IF(N330="základní",J330,0)</f>
        <v>0</v>
      </c>
      <c r="BF330" s="184">
        <f>IF(N330="snížená",J330,0)</f>
        <v>0</v>
      </c>
      <c r="BG330" s="184">
        <f>IF(N330="zákl. přenesená",J330,0)</f>
        <v>0</v>
      </c>
      <c r="BH330" s="184">
        <f>IF(N330="sníž. přenesená",J330,0)</f>
        <v>0</v>
      </c>
      <c r="BI330" s="184">
        <f>IF(N330="nulová",J330,0)</f>
        <v>0</v>
      </c>
      <c r="BJ330" s="18" t="s">
        <v>79</v>
      </c>
      <c r="BK330" s="184">
        <f>ROUND(I330*H330,2)</f>
        <v>0</v>
      </c>
      <c r="BL330" s="18" t="s">
        <v>104</v>
      </c>
      <c r="BM330" s="183" t="s">
        <v>634</v>
      </c>
    </row>
    <row r="331" s="2" customFormat="1">
      <c r="A331" s="37"/>
      <c r="B331" s="38"/>
      <c r="C331" s="37"/>
      <c r="D331" s="185" t="s">
        <v>244</v>
      </c>
      <c r="E331" s="37"/>
      <c r="F331" s="186" t="s">
        <v>635</v>
      </c>
      <c r="G331" s="37"/>
      <c r="H331" s="37"/>
      <c r="I331" s="187"/>
      <c r="J331" s="37"/>
      <c r="K331" s="37"/>
      <c r="L331" s="38"/>
      <c r="M331" s="188"/>
      <c r="N331" s="189"/>
      <c r="O331" s="71"/>
      <c r="P331" s="71"/>
      <c r="Q331" s="71"/>
      <c r="R331" s="71"/>
      <c r="S331" s="71"/>
      <c r="T331" s="72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8" t="s">
        <v>244</v>
      </c>
      <c r="AU331" s="18" t="s">
        <v>101</v>
      </c>
    </row>
    <row r="332" s="2" customFormat="1" ht="24.15" customHeight="1">
      <c r="A332" s="37"/>
      <c r="B332" s="171"/>
      <c r="C332" s="172" t="s">
        <v>636</v>
      </c>
      <c r="D332" s="172" t="s">
        <v>238</v>
      </c>
      <c r="E332" s="173" t="s">
        <v>637</v>
      </c>
      <c r="F332" s="174" t="s">
        <v>638</v>
      </c>
      <c r="G332" s="175" t="s">
        <v>416</v>
      </c>
      <c r="H332" s="176">
        <v>201.31999999999999</v>
      </c>
      <c r="I332" s="177"/>
      <c r="J332" s="178">
        <f>ROUND(I332*H332,2)</f>
        <v>0</v>
      </c>
      <c r="K332" s="174" t="s">
        <v>242</v>
      </c>
      <c r="L332" s="38"/>
      <c r="M332" s="179" t="s">
        <v>3</v>
      </c>
      <c r="N332" s="180" t="s">
        <v>43</v>
      </c>
      <c r="O332" s="71"/>
      <c r="P332" s="181">
        <f>O332*H332</f>
        <v>0</v>
      </c>
      <c r="Q332" s="181">
        <v>0.000136</v>
      </c>
      <c r="R332" s="181">
        <f>Q332*H332</f>
        <v>0.027379519999999997</v>
      </c>
      <c r="S332" s="181">
        <v>0</v>
      </c>
      <c r="T332" s="182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3" t="s">
        <v>104</v>
      </c>
      <c r="AT332" s="183" t="s">
        <v>238</v>
      </c>
      <c r="AU332" s="183" t="s">
        <v>101</v>
      </c>
      <c r="AY332" s="18" t="s">
        <v>234</v>
      </c>
      <c r="BE332" s="184">
        <f>IF(N332="základní",J332,0)</f>
        <v>0</v>
      </c>
      <c r="BF332" s="184">
        <f>IF(N332="snížená",J332,0)</f>
        <v>0</v>
      </c>
      <c r="BG332" s="184">
        <f>IF(N332="zákl. přenesená",J332,0)</f>
        <v>0</v>
      </c>
      <c r="BH332" s="184">
        <f>IF(N332="sníž. přenesená",J332,0)</f>
        <v>0</v>
      </c>
      <c r="BI332" s="184">
        <f>IF(N332="nulová",J332,0)</f>
        <v>0</v>
      </c>
      <c r="BJ332" s="18" t="s">
        <v>79</v>
      </c>
      <c r="BK332" s="184">
        <f>ROUND(I332*H332,2)</f>
        <v>0</v>
      </c>
      <c r="BL332" s="18" t="s">
        <v>104</v>
      </c>
      <c r="BM332" s="183" t="s">
        <v>639</v>
      </c>
    </row>
    <row r="333" s="2" customFormat="1">
      <c r="A333" s="37"/>
      <c r="B333" s="38"/>
      <c r="C333" s="37"/>
      <c r="D333" s="185" t="s">
        <v>244</v>
      </c>
      <c r="E333" s="37"/>
      <c r="F333" s="186" t="s">
        <v>640</v>
      </c>
      <c r="G333" s="37"/>
      <c r="H333" s="37"/>
      <c r="I333" s="187"/>
      <c r="J333" s="37"/>
      <c r="K333" s="37"/>
      <c r="L333" s="38"/>
      <c r="M333" s="188"/>
      <c r="N333" s="189"/>
      <c r="O333" s="71"/>
      <c r="P333" s="71"/>
      <c r="Q333" s="71"/>
      <c r="R333" s="71"/>
      <c r="S333" s="71"/>
      <c r="T333" s="72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8" t="s">
        <v>244</v>
      </c>
      <c r="AU333" s="18" t="s">
        <v>101</v>
      </c>
    </row>
    <row r="334" s="2" customFormat="1" ht="37.8" customHeight="1">
      <c r="A334" s="37"/>
      <c r="B334" s="171"/>
      <c r="C334" s="172" t="s">
        <v>641</v>
      </c>
      <c r="D334" s="172" t="s">
        <v>238</v>
      </c>
      <c r="E334" s="173" t="s">
        <v>642</v>
      </c>
      <c r="F334" s="174" t="s">
        <v>643</v>
      </c>
      <c r="G334" s="175" t="s">
        <v>241</v>
      </c>
      <c r="H334" s="176">
        <v>7.9619999999999997</v>
      </c>
      <c r="I334" s="177"/>
      <c r="J334" s="178">
        <f>ROUND(I334*H334,2)</f>
        <v>0</v>
      </c>
      <c r="K334" s="174" t="s">
        <v>242</v>
      </c>
      <c r="L334" s="38"/>
      <c r="M334" s="179" t="s">
        <v>3</v>
      </c>
      <c r="N334" s="180" t="s">
        <v>43</v>
      </c>
      <c r="O334" s="71"/>
      <c r="P334" s="181">
        <f>O334*H334</f>
        <v>0</v>
      </c>
      <c r="Q334" s="181">
        <v>0.083409999999999998</v>
      </c>
      <c r="R334" s="181">
        <f>Q334*H334</f>
        <v>0.66411041999999998</v>
      </c>
      <c r="S334" s="181">
        <v>0</v>
      </c>
      <c r="T334" s="182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3" t="s">
        <v>104</v>
      </c>
      <c r="AT334" s="183" t="s">
        <v>238</v>
      </c>
      <c r="AU334" s="183" t="s">
        <v>101</v>
      </c>
      <c r="AY334" s="18" t="s">
        <v>234</v>
      </c>
      <c r="BE334" s="184">
        <f>IF(N334="základní",J334,0)</f>
        <v>0</v>
      </c>
      <c r="BF334" s="184">
        <f>IF(N334="snížená",J334,0)</f>
        <v>0</v>
      </c>
      <c r="BG334" s="184">
        <f>IF(N334="zákl. přenesená",J334,0)</f>
        <v>0</v>
      </c>
      <c r="BH334" s="184">
        <f>IF(N334="sníž. přenesená",J334,0)</f>
        <v>0</v>
      </c>
      <c r="BI334" s="184">
        <f>IF(N334="nulová",J334,0)</f>
        <v>0</v>
      </c>
      <c r="BJ334" s="18" t="s">
        <v>79</v>
      </c>
      <c r="BK334" s="184">
        <f>ROUND(I334*H334,2)</f>
        <v>0</v>
      </c>
      <c r="BL334" s="18" t="s">
        <v>104</v>
      </c>
      <c r="BM334" s="183" t="s">
        <v>644</v>
      </c>
    </row>
    <row r="335" s="2" customFormat="1">
      <c r="A335" s="37"/>
      <c r="B335" s="38"/>
      <c r="C335" s="37"/>
      <c r="D335" s="185" t="s">
        <v>244</v>
      </c>
      <c r="E335" s="37"/>
      <c r="F335" s="186" t="s">
        <v>645</v>
      </c>
      <c r="G335" s="37"/>
      <c r="H335" s="37"/>
      <c r="I335" s="187"/>
      <c r="J335" s="37"/>
      <c r="K335" s="37"/>
      <c r="L335" s="38"/>
      <c r="M335" s="188"/>
      <c r="N335" s="189"/>
      <c r="O335" s="71"/>
      <c r="P335" s="71"/>
      <c r="Q335" s="71"/>
      <c r="R335" s="71"/>
      <c r="S335" s="71"/>
      <c r="T335" s="72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8" t="s">
        <v>244</v>
      </c>
      <c r="AU335" s="18" t="s">
        <v>101</v>
      </c>
    </row>
    <row r="336" s="12" customFormat="1" ht="22.8" customHeight="1">
      <c r="A336" s="12"/>
      <c r="B336" s="158"/>
      <c r="C336" s="12"/>
      <c r="D336" s="159" t="s">
        <v>71</v>
      </c>
      <c r="E336" s="169" t="s">
        <v>104</v>
      </c>
      <c r="F336" s="169" t="s">
        <v>646</v>
      </c>
      <c r="G336" s="12"/>
      <c r="H336" s="12"/>
      <c r="I336" s="161"/>
      <c r="J336" s="170">
        <f>BK336</f>
        <v>0</v>
      </c>
      <c r="K336" s="12"/>
      <c r="L336" s="158"/>
      <c r="M336" s="163"/>
      <c r="N336" s="164"/>
      <c r="O336" s="164"/>
      <c r="P336" s="165">
        <f>P337+P338+P351+P367+P380</f>
        <v>0</v>
      </c>
      <c r="Q336" s="164"/>
      <c r="R336" s="165">
        <f>R337+R338+R351+R367+R380</f>
        <v>335.63166044637995</v>
      </c>
      <c r="S336" s="164"/>
      <c r="T336" s="166">
        <f>T337+T338+T351+T367+T380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59" t="s">
        <v>79</v>
      </c>
      <c r="AT336" s="167" t="s">
        <v>71</v>
      </c>
      <c r="AU336" s="167" t="s">
        <v>79</v>
      </c>
      <c r="AY336" s="159" t="s">
        <v>234</v>
      </c>
      <c r="BK336" s="168">
        <f>BK337+BK338+BK351+BK367+BK380</f>
        <v>0</v>
      </c>
    </row>
    <row r="337" s="2" customFormat="1" ht="21.75" customHeight="1">
      <c r="A337" s="37"/>
      <c r="B337" s="171"/>
      <c r="C337" s="172" t="s">
        <v>647</v>
      </c>
      <c r="D337" s="172" t="s">
        <v>238</v>
      </c>
      <c r="E337" s="173" t="s">
        <v>648</v>
      </c>
      <c r="F337" s="174" t="s">
        <v>649</v>
      </c>
      <c r="G337" s="175" t="s">
        <v>241</v>
      </c>
      <c r="H337" s="176">
        <v>37.920000000000002</v>
      </c>
      <c r="I337" s="177"/>
      <c r="J337" s="178">
        <f>ROUND(I337*H337,2)</f>
        <v>0</v>
      </c>
      <c r="K337" s="174" t="s">
        <v>428</v>
      </c>
      <c r="L337" s="38"/>
      <c r="M337" s="179" t="s">
        <v>3</v>
      </c>
      <c r="N337" s="180" t="s">
        <v>43</v>
      </c>
      <c r="O337" s="71"/>
      <c r="P337" s="181">
        <f>O337*H337</f>
        <v>0</v>
      </c>
      <c r="Q337" s="181">
        <v>0.0017899999999999999</v>
      </c>
      <c r="R337" s="181">
        <f>Q337*H337</f>
        <v>0.067876800000000001</v>
      </c>
      <c r="S337" s="181">
        <v>0</v>
      </c>
      <c r="T337" s="182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3" t="s">
        <v>104</v>
      </c>
      <c r="AT337" s="183" t="s">
        <v>238</v>
      </c>
      <c r="AU337" s="183" t="s">
        <v>76</v>
      </c>
      <c r="AY337" s="18" t="s">
        <v>234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8" t="s">
        <v>79</v>
      </c>
      <c r="BK337" s="184">
        <f>ROUND(I337*H337,2)</f>
        <v>0</v>
      </c>
      <c r="BL337" s="18" t="s">
        <v>104</v>
      </c>
      <c r="BM337" s="183" t="s">
        <v>650</v>
      </c>
    </row>
    <row r="338" s="12" customFormat="1" ht="20.88" customHeight="1">
      <c r="A338" s="12"/>
      <c r="B338" s="158"/>
      <c r="C338" s="12"/>
      <c r="D338" s="159" t="s">
        <v>71</v>
      </c>
      <c r="E338" s="169" t="s">
        <v>651</v>
      </c>
      <c r="F338" s="169" t="s">
        <v>652</v>
      </c>
      <c r="G338" s="12"/>
      <c r="H338" s="12"/>
      <c r="I338" s="161"/>
      <c r="J338" s="170">
        <f>BK338</f>
        <v>0</v>
      </c>
      <c r="K338" s="12"/>
      <c r="L338" s="158"/>
      <c r="M338" s="163"/>
      <c r="N338" s="164"/>
      <c r="O338" s="164"/>
      <c r="P338" s="165">
        <f>SUM(P339:P350)</f>
        <v>0</v>
      </c>
      <c r="Q338" s="164"/>
      <c r="R338" s="165">
        <f>SUM(R339:R350)</f>
        <v>26.344835889420001</v>
      </c>
      <c r="S338" s="164"/>
      <c r="T338" s="166">
        <f>SUM(T339:T350)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59" t="s">
        <v>79</v>
      </c>
      <c r="AT338" s="167" t="s">
        <v>71</v>
      </c>
      <c r="AU338" s="167" t="s">
        <v>76</v>
      </c>
      <c r="AY338" s="159" t="s">
        <v>234</v>
      </c>
      <c r="BK338" s="168">
        <f>SUM(BK339:BK350)</f>
        <v>0</v>
      </c>
    </row>
    <row r="339" s="2" customFormat="1" ht="24.15" customHeight="1">
      <c r="A339" s="37"/>
      <c r="B339" s="171"/>
      <c r="C339" s="172" t="s">
        <v>653</v>
      </c>
      <c r="D339" s="172" t="s">
        <v>238</v>
      </c>
      <c r="E339" s="173" t="s">
        <v>654</v>
      </c>
      <c r="F339" s="174" t="s">
        <v>655</v>
      </c>
      <c r="G339" s="175" t="s">
        <v>248</v>
      </c>
      <c r="H339" s="176">
        <v>9.4900000000000002</v>
      </c>
      <c r="I339" s="177"/>
      <c r="J339" s="178">
        <f>ROUND(I339*H339,2)</f>
        <v>0</v>
      </c>
      <c r="K339" s="174" t="s">
        <v>242</v>
      </c>
      <c r="L339" s="38"/>
      <c r="M339" s="179" t="s">
        <v>3</v>
      </c>
      <c r="N339" s="180" t="s">
        <v>43</v>
      </c>
      <c r="O339" s="71"/>
      <c r="P339" s="181">
        <f>O339*H339</f>
        <v>0</v>
      </c>
      <c r="Q339" s="181">
        <v>2.5019749999999998</v>
      </c>
      <c r="R339" s="181">
        <f>Q339*H339</f>
        <v>23.743742749999999</v>
      </c>
      <c r="S339" s="181">
        <v>0</v>
      </c>
      <c r="T339" s="182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3" t="s">
        <v>104</v>
      </c>
      <c r="AT339" s="183" t="s">
        <v>238</v>
      </c>
      <c r="AU339" s="183" t="s">
        <v>101</v>
      </c>
      <c r="AY339" s="18" t="s">
        <v>234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8" t="s">
        <v>79</v>
      </c>
      <c r="BK339" s="184">
        <f>ROUND(I339*H339,2)</f>
        <v>0</v>
      </c>
      <c r="BL339" s="18" t="s">
        <v>104</v>
      </c>
      <c r="BM339" s="183" t="s">
        <v>656</v>
      </c>
    </row>
    <row r="340" s="2" customFormat="1">
      <c r="A340" s="37"/>
      <c r="B340" s="38"/>
      <c r="C340" s="37"/>
      <c r="D340" s="185" t="s">
        <v>244</v>
      </c>
      <c r="E340" s="37"/>
      <c r="F340" s="186" t="s">
        <v>657</v>
      </c>
      <c r="G340" s="37"/>
      <c r="H340" s="37"/>
      <c r="I340" s="187"/>
      <c r="J340" s="37"/>
      <c r="K340" s="37"/>
      <c r="L340" s="38"/>
      <c r="M340" s="188"/>
      <c r="N340" s="189"/>
      <c r="O340" s="71"/>
      <c r="P340" s="71"/>
      <c r="Q340" s="71"/>
      <c r="R340" s="71"/>
      <c r="S340" s="71"/>
      <c r="T340" s="72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8" t="s">
        <v>244</v>
      </c>
      <c r="AU340" s="18" t="s">
        <v>101</v>
      </c>
    </row>
    <row r="341" s="2" customFormat="1" ht="24.15" customHeight="1">
      <c r="A341" s="37"/>
      <c r="B341" s="171"/>
      <c r="C341" s="172" t="s">
        <v>658</v>
      </c>
      <c r="D341" s="172" t="s">
        <v>238</v>
      </c>
      <c r="E341" s="173" t="s">
        <v>659</v>
      </c>
      <c r="F341" s="174" t="s">
        <v>660</v>
      </c>
      <c r="G341" s="175" t="s">
        <v>241</v>
      </c>
      <c r="H341" s="176">
        <v>134.03299999999999</v>
      </c>
      <c r="I341" s="177"/>
      <c r="J341" s="178">
        <f>ROUND(I341*H341,2)</f>
        <v>0</v>
      </c>
      <c r="K341" s="174" t="s">
        <v>242</v>
      </c>
      <c r="L341" s="38"/>
      <c r="M341" s="179" t="s">
        <v>3</v>
      </c>
      <c r="N341" s="180" t="s">
        <v>43</v>
      </c>
      <c r="O341" s="71"/>
      <c r="P341" s="181">
        <f>O341*H341</f>
        <v>0</v>
      </c>
      <c r="Q341" s="181">
        <v>0.0111725</v>
      </c>
      <c r="R341" s="181">
        <f>Q341*H341</f>
        <v>1.4974836924999999</v>
      </c>
      <c r="S341" s="181">
        <v>0</v>
      </c>
      <c r="T341" s="182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3" t="s">
        <v>104</v>
      </c>
      <c r="AT341" s="183" t="s">
        <v>238</v>
      </c>
      <c r="AU341" s="183" t="s">
        <v>101</v>
      </c>
      <c r="AY341" s="18" t="s">
        <v>234</v>
      </c>
      <c r="BE341" s="184">
        <f>IF(N341="základní",J341,0)</f>
        <v>0</v>
      </c>
      <c r="BF341" s="184">
        <f>IF(N341="snížená",J341,0)</f>
        <v>0</v>
      </c>
      <c r="BG341" s="184">
        <f>IF(N341="zákl. přenesená",J341,0)</f>
        <v>0</v>
      </c>
      <c r="BH341" s="184">
        <f>IF(N341="sníž. přenesená",J341,0)</f>
        <v>0</v>
      </c>
      <c r="BI341" s="184">
        <f>IF(N341="nulová",J341,0)</f>
        <v>0</v>
      </c>
      <c r="BJ341" s="18" t="s">
        <v>79</v>
      </c>
      <c r="BK341" s="184">
        <f>ROUND(I341*H341,2)</f>
        <v>0</v>
      </c>
      <c r="BL341" s="18" t="s">
        <v>104</v>
      </c>
      <c r="BM341" s="183" t="s">
        <v>661</v>
      </c>
    </row>
    <row r="342" s="2" customFormat="1">
      <c r="A342" s="37"/>
      <c r="B342" s="38"/>
      <c r="C342" s="37"/>
      <c r="D342" s="185" t="s">
        <v>244</v>
      </c>
      <c r="E342" s="37"/>
      <c r="F342" s="186" t="s">
        <v>662</v>
      </c>
      <c r="G342" s="37"/>
      <c r="H342" s="37"/>
      <c r="I342" s="187"/>
      <c r="J342" s="37"/>
      <c r="K342" s="37"/>
      <c r="L342" s="38"/>
      <c r="M342" s="188"/>
      <c r="N342" s="189"/>
      <c r="O342" s="71"/>
      <c r="P342" s="71"/>
      <c r="Q342" s="71"/>
      <c r="R342" s="71"/>
      <c r="S342" s="71"/>
      <c r="T342" s="72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8" t="s">
        <v>244</v>
      </c>
      <c r="AU342" s="18" t="s">
        <v>101</v>
      </c>
    </row>
    <row r="343" s="2" customFormat="1" ht="24.15" customHeight="1">
      <c r="A343" s="37"/>
      <c r="B343" s="171"/>
      <c r="C343" s="172" t="s">
        <v>663</v>
      </c>
      <c r="D343" s="172" t="s">
        <v>238</v>
      </c>
      <c r="E343" s="173" t="s">
        <v>664</v>
      </c>
      <c r="F343" s="174" t="s">
        <v>665</v>
      </c>
      <c r="G343" s="175" t="s">
        <v>241</v>
      </c>
      <c r="H343" s="176">
        <v>134.03299999999999</v>
      </c>
      <c r="I343" s="177"/>
      <c r="J343" s="178">
        <f>ROUND(I343*H343,2)</f>
        <v>0</v>
      </c>
      <c r="K343" s="174" t="s">
        <v>242</v>
      </c>
      <c r="L343" s="38"/>
      <c r="M343" s="179" t="s">
        <v>3</v>
      </c>
      <c r="N343" s="180" t="s">
        <v>43</v>
      </c>
      <c r="O343" s="71"/>
      <c r="P343" s="181">
        <f>O343*H343</f>
        <v>0</v>
      </c>
      <c r="Q343" s="181">
        <v>0</v>
      </c>
      <c r="R343" s="181">
        <f>Q343*H343</f>
        <v>0</v>
      </c>
      <c r="S343" s="181">
        <v>0</v>
      </c>
      <c r="T343" s="182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3" t="s">
        <v>104</v>
      </c>
      <c r="AT343" s="183" t="s">
        <v>238</v>
      </c>
      <c r="AU343" s="183" t="s">
        <v>101</v>
      </c>
      <c r="AY343" s="18" t="s">
        <v>234</v>
      </c>
      <c r="BE343" s="184">
        <f>IF(N343="základní",J343,0)</f>
        <v>0</v>
      </c>
      <c r="BF343" s="184">
        <f>IF(N343="snížená",J343,0)</f>
        <v>0</v>
      </c>
      <c r="BG343" s="184">
        <f>IF(N343="zákl. přenesená",J343,0)</f>
        <v>0</v>
      </c>
      <c r="BH343" s="184">
        <f>IF(N343="sníž. přenesená",J343,0)</f>
        <v>0</v>
      </c>
      <c r="BI343" s="184">
        <f>IF(N343="nulová",J343,0)</f>
        <v>0</v>
      </c>
      <c r="BJ343" s="18" t="s">
        <v>79</v>
      </c>
      <c r="BK343" s="184">
        <f>ROUND(I343*H343,2)</f>
        <v>0</v>
      </c>
      <c r="BL343" s="18" t="s">
        <v>104</v>
      </c>
      <c r="BM343" s="183" t="s">
        <v>666</v>
      </c>
    </row>
    <row r="344" s="2" customFormat="1">
      <c r="A344" s="37"/>
      <c r="B344" s="38"/>
      <c r="C344" s="37"/>
      <c r="D344" s="185" t="s">
        <v>244</v>
      </c>
      <c r="E344" s="37"/>
      <c r="F344" s="186" t="s">
        <v>667</v>
      </c>
      <c r="G344" s="37"/>
      <c r="H344" s="37"/>
      <c r="I344" s="187"/>
      <c r="J344" s="37"/>
      <c r="K344" s="37"/>
      <c r="L344" s="38"/>
      <c r="M344" s="188"/>
      <c r="N344" s="189"/>
      <c r="O344" s="71"/>
      <c r="P344" s="71"/>
      <c r="Q344" s="71"/>
      <c r="R344" s="71"/>
      <c r="S344" s="71"/>
      <c r="T344" s="72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8" t="s">
        <v>244</v>
      </c>
      <c r="AU344" s="18" t="s">
        <v>101</v>
      </c>
    </row>
    <row r="345" s="2" customFormat="1" ht="24.15" customHeight="1">
      <c r="A345" s="37"/>
      <c r="B345" s="171"/>
      <c r="C345" s="172" t="s">
        <v>668</v>
      </c>
      <c r="D345" s="172" t="s">
        <v>238</v>
      </c>
      <c r="E345" s="173" t="s">
        <v>669</v>
      </c>
      <c r="F345" s="174" t="s">
        <v>670</v>
      </c>
      <c r="G345" s="175" t="s">
        <v>298</v>
      </c>
      <c r="H345" s="176">
        <v>1.044</v>
      </c>
      <c r="I345" s="177"/>
      <c r="J345" s="178">
        <f>ROUND(I345*H345,2)</f>
        <v>0</v>
      </c>
      <c r="K345" s="174" t="s">
        <v>242</v>
      </c>
      <c r="L345" s="38"/>
      <c r="M345" s="179" t="s">
        <v>3</v>
      </c>
      <c r="N345" s="180" t="s">
        <v>43</v>
      </c>
      <c r="O345" s="71"/>
      <c r="P345" s="181">
        <f>O345*H345</f>
        <v>0</v>
      </c>
      <c r="Q345" s="181">
        <v>1.0529056800000001</v>
      </c>
      <c r="R345" s="181">
        <f>Q345*H345</f>
        <v>1.09923352992</v>
      </c>
      <c r="S345" s="181">
        <v>0</v>
      </c>
      <c r="T345" s="182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3" t="s">
        <v>104</v>
      </c>
      <c r="AT345" s="183" t="s">
        <v>238</v>
      </c>
      <c r="AU345" s="183" t="s">
        <v>101</v>
      </c>
      <c r="AY345" s="18" t="s">
        <v>234</v>
      </c>
      <c r="BE345" s="184">
        <f>IF(N345="základní",J345,0)</f>
        <v>0</v>
      </c>
      <c r="BF345" s="184">
        <f>IF(N345="snížená",J345,0)</f>
        <v>0</v>
      </c>
      <c r="BG345" s="184">
        <f>IF(N345="zákl. přenesená",J345,0)</f>
        <v>0</v>
      </c>
      <c r="BH345" s="184">
        <f>IF(N345="sníž. přenesená",J345,0)</f>
        <v>0</v>
      </c>
      <c r="BI345" s="184">
        <f>IF(N345="nulová",J345,0)</f>
        <v>0</v>
      </c>
      <c r="BJ345" s="18" t="s">
        <v>79</v>
      </c>
      <c r="BK345" s="184">
        <f>ROUND(I345*H345,2)</f>
        <v>0</v>
      </c>
      <c r="BL345" s="18" t="s">
        <v>104</v>
      </c>
      <c r="BM345" s="183" t="s">
        <v>671</v>
      </c>
    </row>
    <row r="346" s="2" customFormat="1">
      <c r="A346" s="37"/>
      <c r="B346" s="38"/>
      <c r="C346" s="37"/>
      <c r="D346" s="185" t="s">
        <v>244</v>
      </c>
      <c r="E346" s="37"/>
      <c r="F346" s="186" t="s">
        <v>672</v>
      </c>
      <c r="G346" s="37"/>
      <c r="H346" s="37"/>
      <c r="I346" s="187"/>
      <c r="J346" s="37"/>
      <c r="K346" s="37"/>
      <c r="L346" s="38"/>
      <c r="M346" s="188"/>
      <c r="N346" s="189"/>
      <c r="O346" s="71"/>
      <c r="P346" s="71"/>
      <c r="Q346" s="71"/>
      <c r="R346" s="71"/>
      <c r="S346" s="71"/>
      <c r="T346" s="72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18" t="s">
        <v>244</v>
      </c>
      <c r="AU346" s="18" t="s">
        <v>101</v>
      </c>
    </row>
    <row r="347" s="2" customFormat="1" ht="37.8" customHeight="1">
      <c r="A347" s="37"/>
      <c r="B347" s="171"/>
      <c r="C347" s="172" t="s">
        <v>673</v>
      </c>
      <c r="D347" s="172" t="s">
        <v>238</v>
      </c>
      <c r="E347" s="173" t="s">
        <v>674</v>
      </c>
      <c r="F347" s="174" t="s">
        <v>675</v>
      </c>
      <c r="G347" s="175" t="s">
        <v>241</v>
      </c>
      <c r="H347" s="176">
        <v>2.9249999999999998</v>
      </c>
      <c r="I347" s="177"/>
      <c r="J347" s="178">
        <f>ROUND(I347*H347,2)</f>
        <v>0</v>
      </c>
      <c r="K347" s="174" t="s">
        <v>242</v>
      </c>
      <c r="L347" s="38"/>
      <c r="M347" s="179" t="s">
        <v>3</v>
      </c>
      <c r="N347" s="180" t="s">
        <v>43</v>
      </c>
      <c r="O347" s="71"/>
      <c r="P347" s="181">
        <f>O347*H347</f>
        <v>0</v>
      </c>
      <c r="Q347" s="181">
        <v>0.0014960399999999999</v>
      </c>
      <c r="R347" s="181">
        <f>Q347*H347</f>
        <v>0.0043759169999999991</v>
      </c>
      <c r="S347" s="181">
        <v>0</v>
      </c>
      <c r="T347" s="182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3" t="s">
        <v>104</v>
      </c>
      <c r="AT347" s="183" t="s">
        <v>238</v>
      </c>
      <c r="AU347" s="183" t="s">
        <v>101</v>
      </c>
      <c r="AY347" s="18" t="s">
        <v>234</v>
      </c>
      <c r="BE347" s="184">
        <f>IF(N347="základní",J347,0)</f>
        <v>0</v>
      </c>
      <c r="BF347" s="184">
        <f>IF(N347="snížená",J347,0)</f>
        <v>0</v>
      </c>
      <c r="BG347" s="184">
        <f>IF(N347="zákl. přenesená",J347,0)</f>
        <v>0</v>
      </c>
      <c r="BH347" s="184">
        <f>IF(N347="sníž. přenesená",J347,0)</f>
        <v>0</v>
      </c>
      <c r="BI347" s="184">
        <f>IF(N347="nulová",J347,0)</f>
        <v>0</v>
      </c>
      <c r="BJ347" s="18" t="s">
        <v>79</v>
      </c>
      <c r="BK347" s="184">
        <f>ROUND(I347*H347,2)</f>
        <v>0</v>
      </c>
      <c r="BL347" s="18" t="s">
        <v>104</v>
      </c>
      <c r="BM347" s="183" t="s">
        <v>676</v>
      </c>
    </row>
    <row r="348" s="2" customFormat="1">
      <c r="A348" s="37"/>
      <c r="B348" s="38"/>
      <c r="C348" s="37"/>
      <c r="D348" s="185" t="s">
        <v>244</v>
      </c>
      <c r="E348" s="37"/>
      <c r="F348" s="186" t="s">
        <v>677</v>
      </c>
      <c r="G348" s="37"/>
      <c r="H348" s="37"/>
      <c r="I348" s="187"/>
      <c r="J348" s="37"/>
      <c r="K348" s="37"/>
      <c r="L348" s="38"/>
      <c r="M348" s="188"/>
      <c r="N348" s="189"/>
      <c r="O348" s="71"/>
      <c r="P348" s="71"/>
      <c r="Q348" s="71"/>
      <c r="R348" s="71"/>
      <c r="S348" s="71"/>
      <c r="T348" s="72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8" t="s">
        <v>244</v>
      </c>
      <c r="AU348" s="18" t="s">
        <v>101</v>
      </c>
    </row>
    <row r="349" s="2" customFormat="1" ht="37.8" customHeight="1">
      <c r="A349" s="37"/>
      <c r="B349" s="171"/>
      <c r="C349" s="172" t="s">
        <v>678</v>
      </c>
      <c r="D349" s="172" t="s">
        <v>238</v>
      </c>
      <c r="E349" s="173" t="s">
        <v>679</v>
      </c>
      <c r="F349" s="174" t="s">
        <v>680</v>
      </c>
      <c r="G349" s="175" t="s">
        <v>241</v>
      </c>
      <c r="H349" s="176">
        <v>2.9249999999999998</v>
      </c>
      <c r="I349" s="177"/>
      <c r="J349" s="178">
        <f>ROUND(I349*H349,2)</f>
        <v>0</v>
      </c>
      <c r="K349" s="174" t="s">
        <v>242</v>
      </c>
      <c r="L349" s="38"/>
      <c r="M349" s="179" t="s">
        <v>3</v>
      </c>
      <c r="N349" s="180" t="s">
        <v>43</v>
      </c>
      <c r="O349" s="71"/>
      <c r="P349" s="181">
        <f>O349*H349</f>
        <v>0</v>
      </c>
      <c r="Q349" s="181">
        <v>0</v>
      </c>
      <c r="R349" s="181">
        <f>Q349*H349</f>
        <v>0</v>
      </c>
      <c r="S349" s="181">
        <v>0</v>
      </c>
      <c r="T349" s="182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3" t="s">
        <v>104</v>
      </c>
      <c r="AT349" s="183" t="s">
        <v>238</v>
      </c>
      <c r="AU349" s="183" t="s">
        <v>101</v>
      </c>
      <c r="AY349" s="18" t="s">
        <v>234</v>
      </c>
      <c r="BE349" s="184">
        <f>IF(N349="základní",J349,0)</f>
        <v>0</v>
      </c>
      <c r="BF349" s="184">
        <f>IF(N349="snížená",J349,0)</f>
        <v>0</v>
      </c>
      <c r="BG349" s="184">
        <f>IF(N349="zákl. přenesená",J349,0)</f>
        <v>0</v>
      </c>
      <c r="BH349" s="184">
        <f>IF(N349="sníž. přenesená",J349,0)</f>
        <v>0</v>
      </c>
      <c r="BI349" s="184">
        <f>IF(N349="nulová",J349,0)</f>
        <v>0</v>
      </c>
      <c r="BJ349" s="18" t="s">
        <v>79</v>
      </c>
      <c r="BK349" s="184">
        <f>ROUND(I349*H349,2)</f>
        <v>0</v>
      </c>
      <c r="BL349" s="18" t="s">
        <v>104</v>
      </c>
      <c r="BM349" s="183" t="s">
        <v>681</v>
      </c>
    </row>
    <row r="350" s="2" customFormat="1">
      <c r="A350" s="37"/>
      <c r="B350" s="38"/>
      <c r="C350" s="37"/>
      <c r="D350" s="185" t="s">
        <v>244</v>
      </c>
      <c r="E350" s="37"/>
      <c r="F350" s="186" t="s">
        <v>682</v>
      </c>
      <c r="G350" s="37"/>
      <c r="H350" s="37"/>
      <c r="I350" s="187"/>
      <c r="J350" s="37"/>
      <c r="K350" s="37"/>
      <c r="L350" s="38"/>
      <c r="M350" s="188"/>
      <c r="N350" s="189"/>
      <c r="O350" s="71"/>
      <c r="P350" s="71"/>
      <c r="Q350" s="71"/>
      <c r="R350" s="71"/>
      <c r="S350" s="71"/>
      <c r="T350" s="72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8" t="s">
        <v>244</v>
      </c>
      <c r="AU350" s="18" t="s">
        <v>101</v>
      </c>
    </row>
    <row r="351" s="12" customFormat="1" ht="20.88" customHeight="1">
      <c r="A351" s="12"/>
      <c r="B351" s="158"/>
      <c r="C351" s="12"/>
      <c r="D351" s="159" t="s">
        <v>71</v>
      </c>
      <c r="E351" s="169" t="s">
        <v>683</v>
      </c>
      <c r="F351" s="169" t="s">
        <v>684</v>
      </c>
      <c r="G351" s="12"/>
      <c r="H351" s="12"/>
      <c r="I351" s="161"/>
      <c r="J351" s="170">
        <f>BK351</f>
        <v>0</v>
      </c>
      <c r="K351" s="12"/>
      <c r="L351" s="158"/>
      <c r="M351" s="163"/>
      <c r="N351" s="164"/>
      <c r="O351" s="164"/>
      <c r="P351" s="165">
        <f>SUM(P352:P366)</f>
        <v>0</v>
      </c>
      <c r="Q351" s="164"/>
      <c r="R351" s="165">
        <f>SUM(R352:R366)</f>
        <v>271.98035045895995</v>
      </c>
      <c r="S351" s="164"/>
      <c r="T351" s="166">
        <f>SUM(T352:T366)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59" t="s">
        <v>79</v>
      </c>
      <c r="AT351" s="167" t="s">
        <v>71</v>
      </c>
      <c r="AU351" s="167" t="s">
        <v>76</v>
      </c>
      <c r="AY351" s="159" t="s">
        <v>234</v>
      </c>
      <c r="BK351" s="168">
        <f>SUM(BK352:BK366)</f>
        <v>0</v>
      </c>
    </row>
    <row r="352" s="2" customFormat="1" ht="49.05" customHeight="1">
      <c r="A352" s="37"/>
      <c r="B352" s="171"/>
      <c r="C352" s="172" t="s">
        <v>685</v>
      </c>
      <c r="D352" s="172" t="s">
        <v>238</v>
      </c>
      <c r="E352" s="173" t="s">
        <v>686</v>
      </c>
      <c r="F352" s="174" t="s">
        <v>687</v>
      </c>
      <c r="G352" s="175" t="s">
        <v>248</v>
      </c>
      <c r="H352" s="176">
        <v>101.069</v>
      </c>
      <c r="I352" s="177"/>
      <c r="J352" s="178">
        <f>ROUND(I352*H352,2)</f>
        <v>0</v>
      </c>
      <c r="K352" s="174" t="s">
        <v>242</v>
      </c>
      <c r="L352" s="38"/>
      <c r="M352" s="179" t="s">
        <v>3</v>
      </c>
      <c r="N352" s="180" t="s">
        <v>43</v>
      </c>
      <c r="O352" s="71"/>
      <c r="P352" s="181">
        <f>O352*H352</f>
        <v>0</v>
      </c>
      <c r="Q352" s="181">
        <v>2.5020099999999998</v>
      </c>
      <c r="R352" s="181">
        <f>Q352*H352</f>
        <v>252.87564868999999</v>
      </c>
      <c r="S352" s="181">
        <v>0</v>
      </c>
      <c r="T352" s="182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3" t="s">
        <v>104</v>
      </c>
      <c r="AT352" s="183" t="s">
        <v>238</v>
      </c>
      <c r="AU352" s="183" t="s">
        <v>101</v>
      </c>
      <c r="AY352" s="18" t="s">
        <v>234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8" t="s">
        <v>79</v>
      </c>
      <c r="BK352" s="184">
        <f>ROUND(I352*H352,2)</f>
        <v>0</v>
      </c>
      <c r="BL352" s="18" t="s">
        <v>104</v>
      </c>
      <c r="BM352" s="183" t="s">
        <v>688</v>
      </c>
    </row>
    <row r="353" s="2" customFormat="1">
      <c r="A353" s="37"/>
      <c r="B353" s="38"/>
      <c r="C353" s="37"/>
      <c r="D353" s="185" t="s">
        <v>244</v>
      </c>
      <c r="E353" s="37"/>
      <c r="F353" s="186" t="s">
        <v>689</v>
      </c>
      <c r="G353" s="37"/>
      <c r="H353" s="37"/>
      <c r="I353" s="187"/>
      <c r="J353" s="37"/>
      <c r="K353" s="37"/>
      <c r="L353" s="38"/>
      <c r="M353" s="188"/>
      <c r="N353" s="189"/>
      <c r="O353" s="71"/>
      <c r="P353" s="71"/>
      <c r="Q353" s="71"/>
      <c r="R353" s="71"/>
      <c r="S353" s="71"/>
      <c r="T353" s="72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8" t="s">
        <v>244</v>
      </c>
      <c r="AU353" s="18" t="s">
        <v>101</v>
      </c>
    </row>
    <row r="354" s="2" customFormat="1" ht="78" customHeight="1">
      <c r="A354" s="37"/>
      <c r="B354" s="171"/>
      <c r="C354" s="172" t="s">
        <v>690</v>
      </c>
      <c r="D354" s="172" t="s">
        <v>238</v>
      </c>
      <c r="E354" s="173" t="s">
        <v>691</v>
      </c>
      <c r="F354" s="174" t="s">
        <v>692</v>
      </c>
      <c r="G354" s="175" t="s">
        <v>298</v>
      </c>
      <c r="H354" s="176">
        <v>15.169000000000001</v>
      </c>
      <c r="I354" s="177"/>
      <c r="J354" s="178">
        <f>ROUND(I354*H354,2)</f>
        <v>0</v>
      </c>
      <c r="K354" s="174" t="s">
        <v>242</v>
      </c>
      <c r="L354" s="38"/>
      <c r="M354" s="179" t="s">
        <v>3</v>
      </c>
      <c r="N354" s="180" t="s">
        <v>43</v>
      </c>
      <c r="O354" s="71"/>
      <c r="P354" s="181">
        <f>O354*H354</f>
        <v>0</v>
      </c>
      <c r="Q354" s="181">
        <v>1.0555522399999999</v>
      </c>
      <c r="R354" s="181">
        <f>Q354*H354</f>
        <v>16.011671928559998</v>
      </c>
      <c r="S354" s="181">
        <v>0</v>
      </c>
      <c r="T354" s="182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3" t="s">
        <v>104</v>
      </c>
      <c r="AT354" s="183" t="s">
        <v>238</v>
      </c>
      <c r="AU354" s="183" t="s">
        <v>101</v>
      </c>
      <c r="AY354" s="18" t="s">
        <v>234</v>
      </c>
      <c r="BE354" s="184">
        <f>IF(N354="základní",J354,0)</f>
        <v>0</v>
      </c>
      <c r="BF354" s="184">
        <f>IF(N354="snížená",J354,0)</f>
        <v>0</v>
      </c>
      <c r="BG354" s="184">
        <f>IF(N354="zákl. přenesená",J354,0)</f>
        <v>0</v>
      </c>
      <c r="BH354" s="184">
        <f>IF(N354="sníž. přenesená",J354,0)</f>
        <v>0</v>
      </c>
      <c r="BI354" s="184">
        <f>IF(N354="nulová",J354,0)</f>
        <v>0</v>
      </c>
      <c r="BJ354" s="18" t="s">
        <v>79</v>
      </c>
      <c r="BK354" s="184">
        <f>ROUND(I354*H354,2)</f>
        <v>0</v>
      </c>
      <c r="BL354" s="18" t="s">
        <v>104</v>
      </c>
      <c r="BM354" s="183" t="s">
        <v>693</v>
      </c>
    </row>
    <row r="355" s="2" customFormat="1">
      <c r="A355" s="37"/>
      <c r="B355" s="38"/>
      <c r="C355" s="37"/>
      <c r="D355" s="185" t="s">
        <v>244</v>
      </c>
      <c r="E355" s="37"/>
      <c r="F355" s="186" t="s">
        <v>694</v>
      </c>
      <c r="G355" s="37"/>
      <c r="H355" s="37"/>
      <c r="I355" s="187"/>
      <c r="J355" s="37"/>
      <c r="K355" s="37"/>
      <c r="L355" s="38"/>
      <c r="M355" s="188"/>
      <c r="N355" s="189"/>
      <c r="O355" s="71"/>
      <c r="P355" s="71"/>
      <c r="Q355" s="71"/>
      <c r="R355" s="71"/>
      <c r="S355" s="71"/>
      <c r="T355" s="72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8" t="s">
        <v>244</v>
      </c>
      <c r="AU355" s="18" t="s">
        <v>101</v>
      </c>
    </row>
    <row r="356" s="2" customFormat="1" ht="37.8" customHeight="1">
      <c r="A356" s="37"/>
      <c r="B356" s="171"/>
      <c r="C356" s="172" t="s">
        <v>695</v>
      </c>
      <c r="D356" s="172" t="s">
        <v>238</v>
      </c>
      <c r="E356" s="173" t="s">
        <v>696</v>
      </c>
      <c r="F356" s="174" t="s">
        <v>697</v>
      </c>
      <c r="G356" s="175" t="s">
        <v>241</v>
      </c>
      <c r="H356" s="176">
        <v>500.88999999999999</v>
      </c>
      <c r="I356" s="177"/>
      <c r="J356" s="178">
        <f>ROUND(I356*H356,2)</f>
        <v>0</v>
      </c>
      <c r="K356" s="174" t="s">
        <v>242</v>
      </c>
      <c r="L356" s="38"/>
      <c r="M356" s="179" t="s">
        <v>3</v>
      </c>
      <c r="N356" s="180" t="s">
        <v>43</v>
      </c>
      <c r="O356" s="71"/>
      <c r="P356" s="181">
        <f>O356*H356</f>
        <v>0</v>
      </c>
      <c r="Q356" s="181">
        <v>0.0053261999999999997</v>
      </c>
      <c r="R356" s="181">
        <f>Q356*H356</f>
        <v>2.6678403179999997</v>
      </c>
      <c r="S356" s="181">
        <v>0</v>
      </c>
      <c r="T356" s="182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3" t="s">
        <v>104</v>
      </c>
      <c r="AT356" s="183" t="s">
        <v>238</v>
      </c>
      <c r="AU356" s="183" t="s">
        <v>101</v>
      </c>
      <c r="AY356" s="18" t="s">
        <v>234</v>
      </c>
      <c r="BE356" s="184">
        <f>IF(N356="základní",J356,0)</f>
        <v>0</v>
      </c>
      <c r="BF356" s="184">
        <f>IF(N356="snížená",J356,0)</f>
        <v>0</v>
      </c>
      <c r="BG356" s="184">
        <f>IF(N356="zákl. přenesená",J356,0)</f>
        <v>0</v>
      </c>
      <c r="BH356" s="184">
        <f>IF(N356="sníž. přenesená",J356,0)</f>
        <v>0</v>
      </c>
      <c r="BI356" s="184">
        <f>IF(N356="nulová",J356,0)</f>
        <v>0</v>
      </c>
      <c r="BJ356" s="18" t="s">
        <v>79</v>
      </c>
      <c r="BK356" s="184">
        <f>ROUND(I356*H356,2)</f>
        <v>0</v>
      </c>
      <c r="BL356" s="18" t="s">
        <v>104</v>
      </c>
      <c r="BM356" s="183" t="s">
        <v>698</v>
      </c>
    </row>
    <row r="357" s="2" customFormat="1">
      <c r="A357" s="37"/>
      <c r="B357" s="38"/>
      <c r="C357" s="37"/>
      <c r="D357" s="185" t="s">
        <v>244</v>
      </c>
      <c r="E357" s="37"/>
      <c r="F357" s="186" t="s">
        <v>699</v>
      </c>
      <c r="G357" s="37"/>
      <c r="H357" s="37"/>
      <c r="I357" s="187"/>
      <c r="J357" s="37"/>
      <c r="K357" s="37"/>
      <c r="L357" s="38"/>
      <c r="M357" s="188"/>
      <c r="N357" s="189"/>
      <c r="O357" s="71"/>
      <c r="P357" s="71"/>
      <c r="Q357" s="71"/>
      <c r="R357" s="71"/>
      <c r="S357" s="71"/>
      <c r="T357" s="72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8" t="s">
        <v>244</v>
      </c>
      <c r="AU357" s="18" t="s">
        <v>101</v>
      </c>
    </row>
    <row r="358" s="2" customFormat="1" ht="37.8" customHeight="1">
      <c r="A358" s="37"/>
      <c r="B358" s="171"/>
      <c r="C358" s="172" t="s">
        <v>700</v>
      </c>
      <c r="D358" s="172" t="s">
        <v>238</v>
      </c>
      <c r="E358" s="173" t="s">
        <v>701</v>
      </c>
      <c r="F358" s="174" t="s">
        <v>702</v>
      </c>
      <c r="G358" s="175" t="s">
        <v>241</v>
      </c>
      <c r="H358" s="176">
        <v>500.88999999999999</v>
      </c>
      <c r="I358" s="177"/>
      <c r="J358" s="178">
        <f>ROUND(I358*H358,2)</f>
        <v>0</v>
      </c>
      <c r="K358" s="174" t="s">
        <v>242</v>
      </c>
      <c r="L358" s="38"/>
      <c r="M358" s="179" t="s">
        <v>3</v>
      </c>
      <c r="N358" s="180" t="s">
        <v>43</v>
      </c>
      <c r="O358" s="71"/>
      <c r="P358" s="181">
        <f>O358*H358</f>
        <v>0</v>
      </c>
      <c r="Q358" s="181">
        <v>0</v>
      </c>
      <c r="R358" s="181">
        <f>Q358*H358</f>
        <v>0</v>
      </c>
      <c r="S358" s="181">
        <v>0</v>
      </c>
      <c r="T358" s="182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3" t="s">
        <v>104</v>
      </c>
      <c r="AT358" s="183" t="s">
        <v>238</v>
      </c>
      <c r="AU358" s="183" t="s">
        <v>101</v>
      </c>
      <c r="AY358" s="18" t="s">
        <v>234</v>
      </c>
      <c r="BE358" s="184">
        <f>IF(N358="základní",J358,0)</f>
        <v>0</v>
      </c>
      <c r="BF358" s="184">
        <f>IF(N358="snížená",J358,0)</f>
        <v>0</v>
      </c>
      <c r="BG358" s="184">
        <f>IF(N358="zákl. přenesená",J358,0)</f>
        <v>0</v>
      </c>
      <c r="BH358" s="184">
        <f>IF(N358="sníž. přenesená",J358,0)</f>
        <v>0</v>
      </c>
      <c r="BI358" s="184">
        <f>IF(N358="nulová",J358,0)</f>
        <v>0</v>
      </c>
      <c r="BJ358" s="18" t="s">
        <v>79</v>
      </c>
      <c r="BK358" s="184">
        <f>ROUND(I358*H358,2)</f>
        <v>0</v>
      </c>
      <c r="BL358" s="18" t="s">
        <v>104</v>
      </c>
      <c r="BM358" s="183" t="s">
        <v>703</v>
      </c>
    </row>
    <row r="359" s="2" customFormat="1">
      <c r="A359" s="37"/>
      <c r="B359" s="38"/>
      <c r="C359" s="37"/>
      <c r="D359" s="185" t="s">
        <v>244</v>
      </c>
      <c r="E359" s="37"/>
      <c r="F359" s="186" t="s">
        <v>704</v>
      </c>
      <c r="G359" s="37"/>
      <c r="H359" s="37"/>
      <c r="I359" s="187"/>
      <c r="J359" s="37"/>
      <c r="K359" s="37"/>
      <c r="L359" s="38"/>
      <c r="M359" s="188"/>
      <c r="N359" s="189"/>
      <c r="O359" s="71"/>
      <c r="P359" s="71"/>
      <c r="Q359" s="71"/>
      <c r="R359" s="71"/>
      <c r="S359" s="71"/>
      <c r="T359" s="72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8" t="s">
        <v>244</v>
      </c>
      <c r="AU359" s="18" t="s">
        <v>101</v>
      </c>
    </row>
    <row r="360" s="2" customFormat="1" ht="37.8" customHeight="1">
      <c r="A360" s="37"/>
      <c r="B360" s="171"/>
      <c r="C360" s="172" t="s">
        <v>705</v>
      </c>
      <c r="D360" s="172" t="s">
        <v>238</v>
      </c>
      <c r="E360" s="173" t="s">
        <v>706</v>
      </c>
      <c r="F360" s="174" t="s">
        <v>707</v>
      </c>
      <c r="G360" s="175" t="s">
        <v>241</v>
      </c>
      <c r="H360" s="176">
        <v>385.57999999999998</v>
      </c>
      <c r="I360" s="177"/>
      <c r="J360" s="178">
        <f>ROUND(I360*H360,2)</f>
        <v>0</v>
      </c>
      <c r="K360" s="174" t="s">
        <v>242</v>
      </c>
      <c r="L360" s="38"/>
      <c r="M360" s="179" t="s">
        <v>3</v>
      </c>
      <c r="N360" s="180" t="s">
        <v>43</v>
      </c>
      <c r="O360" s="71"/>
      <c r="P360" s="181">
        <f>O360*H360</f>
        <v>0</v>
      </c>
      <c r="Q360" s="181">
        <v>0.00088228000000000004</v>
      </c>
      <c r="R360" s="181">
        <f>Q360*H360</f>
        <v>0.3401895224</v>
      </c>
      <c r="S360" s="181">
        <v>0</v>
      </c>
      <c r="T360" s="182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3" t="s">
        <v>104</v>
      </c>
      <c r="AT360" s="183" t="s">
        <v>238</v>
      </c>
      <c r="AU360" s="183" t="s">
        <v>101</v>
      </c>
      <c r="AY360" s="18" t="s">
        <v>234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8" t="s">
        <v>79</v>
      </c>
      <c r="BK360" s="184">
        <f>ROUND(I360*H360,2)</f>
        <v>0</v>
      </c>
      <c r="BL360" s="18" t="s">
        <v>104</v>
      </c>
      <c r="BM360" s="183" t="s">
        <v>708</v>
      </c>
    </row>
    <row r="361" s="2" customFormat="1">
      <c r="A361" s="37"/>
      <c r="B361" s="38"/>
      <c r="C361" s="37"/>
      <c r="D361" s="185" t="s">
        <v>244</v>
      </c>
      <c r="E361" s="37"/>
      <c r="F361" s="186" t="s">
        <v>709</v>
      </c>
      <c r="G361" s="37"/>
      <c r="H361" s="37"/>
      <c r="I361" s="187"/>
      <c r="J361" s="37"/>
      <c r="K361" s="37"/>
      <c r="L361" s="38"/>
      <c r="M361" s="188"/>
      <c r="N361" s="189"/>
      <c r="O361" s="71"/>
      <c r="P361" s="71"/>
      <c r="Q361" s="71"/>
      <c r="R361" s="71"/>
      <c r="S361" s="71"/>
      <c r="T361" s="72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8" t="s">
        <v>244</v>
      </c>
      <c r="AU361" s="18" t="s">
        <v>101</v>
      </c>
    </row>
    <row r="362" s="2" customFormat="1" ht="37.8" customHeight="1">
      <c r="A362" s="37"/>
      <c r="B362" s="171"/>
      <c r="C362" s="172" t="s">
        <v>710</v>
      </c>
      <c r="D362" s="172" t="s">
        <v>238</v>
      </c>
      <c r="E362" s="173" t="s">
        <v>711</v>
      </c>
      <c r="F362" s="174" t="s">
        <v>712</v>
      </c>
      <c r="G362" s="175" t="s">
        <v>241</v>
      </c>
      <c r="H362" s="176">
        <v>385.57999999999998</v>
      </c>
      <c r="I362" s="177"/>
      <c r="J362" s="178">
        <f>ROUND(I362*H362,2)</f>
        <v>0</v>
      </c>
      <c r="K362" s="174" t="s">
        <v>242</v>
      </c>
      <c r="L362" s="38"/>
      <c r="M362" s="179" t="s">
        <v>3</v>
      </c>
      <c r="N362" s="180" t="s">
        <v>43</v>
      </c>
      <c r="O362" s="71"/>
      <c r="P362" s="181">
        <f>O362*H362</f>
        <v>0</v>
      </c>
      <c r="Q362" s="181">
        <v>0</v>
      </c>
      <c r="R362" s="181">
        <f>Q362*H362</f>
        <v>0</v>
      </c>
      <c r="S362" s="181">
        <v>0</v>
      </c>
      <c r="T362" s="182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3" t="s">
        <v>104</v>
      </c>
      <c r="AT362" s="183" t="s">
        <v>238</v>
      </c>
      <c r="AU362" s="183" t="s">
        <v>101</v>
      </c>
      <c r="AY362" s="18" t="s">
        <v>234</v>
      </c>
      <c r="BE362" s="184">
        <f>IF(N362="základní",J362,0)</f>
        <v>0</v>
      </c>
      <c r="BF362" s="184">
        <f>IF(N362="snížená",J362,0)</f>
        <v>0</v>
      </c>
      <c r="BG362" s="184">
        <f>IF(N362="zákl. přenesená",J362,0)</f>
        <v>0</v>
      </c>
      <c r="BH362" s="184">
        <f>IF(N362="sníž. přenesená",J362,0)</f>
        <v>0</v>
      </c>
      <c r="BI362" s="184">
        <f>IF(N362="nulová",J362,0)</f>
        <v>0</v>
      </c>
      <c r="BJ362" s="18" t="s">
        <v>79</v>
      </c>
      <c r="BK362" s="184">
        <f>ROUND(I362*H362,2)</f>
        <v>0</v>
      </c>
      <c r="BL362" s="18" t="s">
        <v>104</v>
      </c>
      <c r="BM362" s="183" t="s">
        <v>713</v>
      </c>
    </row>
    <row r="363" s="2" customFormat="1">
      <c r="A363" s="37"/>
      <c r="B363" s="38"/>
      <c r="C363" s="37"/>
      <c r="D363" s="185" t="s">
        <v>244</v>
      </c>
      <c r="E363" s="37"/>
      <c r="F363" s="186" t="s">
        <v>714</v>
      </c>
      <c r="G363" s="37"/>
      <c r="H363" s="37"/>
      <c r="I363" s="187"/>
      <c r="J363" s="37"/>
      <c r="K363" s="37"/>
      <c r="L363" s="38"/>
      <c r="M363" s="188"/>
      <c r="N363" s="189"/>
      <c r="O363" s="71"/>
      <c r="P363" s="71"/>
      <c r="Q363" s="71"/>
      <c r="R363" s="71"/>
      <c r="S363" s="71"/>
      <c r="T363" s="72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18" t="s">
        <v>244</v>
      </c>
      <c r="AU363" s="18" t="s">
        <v>101</v>
      </c>
    </row>
    <row r="364" s="2" customFormat="1" ht="55.5" customHeight="1">
      <c r="A364" s="37"/>
      <c r="B364" s="171"/>
      <c r="C364" s="172" t="s">
        <v>715</v>
      </c>
      <c r="D364" s="172" t="s">
        <v>238</v>
      </c>
      <c r="E364" s="173" t="s">
        <v>716</v>
      </c>
      <c r="F364" s="174" t="s">
        <v>717</v>
      </c>
      <c r="G364" s="175" t="s">
        <v>358</v>
      </c>
      <c r="H364" s="176">
        <v>17</v>
      </c>
      <c r="I364" s="177"/>
      <c r="J364" s="178">
        <f>ROUND(I364*H364,2)</f>
        <v>0</v>
      </c>
      <c r="K364" s="174" t="s">
        <v>242</v>
      </c>
      <c r="L364" s="38"/>
      <c r="M364" s="179" t="s">
        <v>3</v>
      </c>
      <c r="N364" s="180" t="s">
        <v>43</v>
      </c>
      <c r="O364" s="71"/>
      <c r="P364" s="181">
        <f>O364*H364</f>
        <v>0</v>
      </c>
      <c r="Q364" s="181">
        <v>0.0050000000000000001</v>
      </c>
      <c r="R364" s="181">
        <f>Q364*H364</f>
        <v>0.085000000000000006</v>
      </c>
      <c r="S364" s="181">
        <v>0</v>
      </c>
      <c r="T364" s="182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3" t="s">
        <v>104</v>
      </c>
      <c r="AT364" s="183" t="s">
        <v>238</v>
      </c>
      <c r="AU364" s="183" t="s">
        <v>101</v>
      </c>
      <c r="AY364" s="18" t="s">
        <v>234</v>
      </c>
      <c r="BE364" s="184">
        <f>IF(N364="základní",J364,0)</f>
        <v>0</v>
      </c>
      <c r="BF364" s="184">
        <f>IF(N364="snížená",J364,0)</f>
        <v>0</v>
      </c>
      <c r="BG364" s="184">
        <f>IF(N364="zákl. přenesená",J364,0)</f>
        <v>0</v>
      </c>
      <c r="BH364" s="184">
        <f>IF(N364="sníž. přenesená",J364,0)</f>
        <v>0</v>
      </c>
      <c r="BI364" s="184">
        <f>IF(N364="nulová",J364,0)</f>
        <v>0</v>
      </c>
      <c r="BJ364" s="18" t="s">
        <v>79</v>
      </c>
      <c r="BK364" s="184">
        <f>ROUND(I364*H364,2)</f>
        <v>0</v>
      </c>
      <c r="BL364" s="18" t="s">
        <v>104</v>
      </c>
      <c r="BM364" s="183" t="s">
        <v>718</v>
      </c>
    </row>
    <row r="365" s="2" customFormat="1">
      <c r="A365" s="37"/>
      <c r="B365" s="38"/>
      <c r="C365" s="37"/>
      <c r="D365" s="185" t="s">
        <v>244</v>
      </c>
      <c r="E365" s="37"/>
      <c r="F365" s="186" t="s">
        <v>719</v>
      </c>
      <c r="G365" s="37"/>
      <c r="H365" s="37"/>
      <c r="I365" s="187"/>
      <c r="J365" s="37"/>
      <c r="K365" s="37"/>
      <c r="L365" s="38"/>
      <c r="M365" s="188"/>
      <c r="N365" s="189"/>
      <c r="O365" s="71"/>
      <c r="P365" s="71"/>
      <c r="Q365" s="71"/>
      <c r="R365" s="71"/>
      <c r="S365" s="71"/>
      <c r="T365" s="72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8" t="s">
        <v>244</v>
      </c>
      <c r="AU365" s="18" t="s">
        <v>101</v>
      </c>
    </row>
    <row r="366" s="2" customFormat="1" ht="24.15" customHeight="1">
      <c r="A366" s="37"/>
      <c r="B366" s="171"/>
      <c r="C366" s="172" t="s">
        <v>720</v>
      </c>
      <c r="D366" s="172" t="s">
        <v>238</v>
      </c>
      <c r="E366" s="173" t="s">
        <v>721</v>
      </c>
      <c r="F366" s="174" t="s">
        <v>722</v>
      </c>
      <c r="G366" s="175" t="s">
        <v>427</v>
      </c>
      <c r="H366" s="176">
        <v>4</v>
      </c>
      <c r="I366" s="177"/>
      <c r="J366" s="178">
        <f>ROUND(I366*H366,2)</f>
        <v>0</v>
      </c>
      <c r="K366" s="174" t="s">
        <v>428</v>
      </c>
      <c r="L366" s="38"/>
      <c r="M366" s="179" t="s">
        <v>3</v>
      </c>
      <c r="N366" s="180" t="s">
        <v>43</v>
      </c>
      <c r="O366" s="71"/>
      <c r="P366" s="181">
        <f>O366*H366</f>
        <v>0</v>
      </c>
      <c r="Q366" s="181">
        <v>0</v>
      </c>
      <c r="R366" s="181">
        <f>Q366*H366</f>
        <v>0</v>
      </c>
      <c r="S366" s="181">
        <v>0</v>
      </c>
      <c r="T366" s="182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3" t="s">
        <v>104</v>
      </c>
      <c r="AT366" s="183" t="s">
        <v>238</v>
      </c>
      <c r="AU366" s="183" t="s">
        <v>101</v>
      </c>
      <c r="AY366" s="18" t="s">
        <v>234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8" t="s">
        <v>79</v>
      </c>
      <c r="BK366" s="184">
        <f>ROUND(I366*H366,2)</f>
        <v>0</v>
      </c>
      <c r="BL366" s="18" t="s">
        <v>104</v>
      </c>
      <c r="BM366" s="183" t="s">
        <v>723</v>
      </c>
    </row>
    <row r="367" s="12" customFormat="1" ht="20.88" customHeight="1">
      <c r="A367" s="12"/>
      <c r="B367" s="158"/>
      <c r="C367" s="12"/>
      <c r="D367" s="159" t="s">
        <v>71</v>
      </c>
      <c r="E367" s="169" t="s">
        <v>444</v>
      </c>
      <c r="F367" s="169" t="s">
        <v>724</v>
      </c>
      <c r="G367" s="12"/>
      <c r="H367" s="12"/>
      <c r="I367" s="161"/>
      <c r="J367" s="170">
        <f>BK367</f>
        <v>0</v>
      </c>
      <c r="K367" s="12"/>
      <c r="L367" s="158"/>
      <c r="M367" s="163"/>
      <c r="N367" s="164"/>
      <c r="O367" s="164"/>
      <c r="P367" s="165">
        <f>SUM(P368:P379)</f>
        <v>0</v>
      </c>
      <c r="Q367" s="164"/>
      <c r="R367" s="165">
        <f>SUM(R368:R379)</f>
        <v>1.400624498</v>
      </c>
      <c r="S367" s="164"/>
      <c r="T367" s="166">
        <f>SUM(T368:T379)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59" t="s">
        <v>79</v>
      </c>
      <c r="AT367" s="167" t="s">
        <v>71</v>
      </c>
      <c r="AU367" s="167" t="s">
        <v>76</v>
      </c>
      <c r="AY367" s="159" t="s">
        <v>234</v>
      </c>
      <c r="BK367" s="168">
        <f>SUM(BK368:BK379)</f>
        <v>0</v>
      </c>
    </row>
    <row r="368" s="2" customFormat="1" ht="37.8" customHeight="1">
      <c r="A368" s="37"/>
      <c r="B368" s="171"/>
      <c r="C368" s="172" t="s">
        <v>725</v>
      </c>
      <c r="D368" s="172" t="s">
        <v>238</v>
      </c>
      <c r="E368" s="173" t="s">
        <v>726</v>
      </c>
      <c r="F368" s="174" t="s">
        <v>727</v>
      </c>
      <c r="G368" s="175" t="s">
        <v>241</v>
      </c>
      <c r="H368" s="176">
        <v>5.7889999999999997</v>
      </c>
      <c r="I368" s="177"/>
      <c r="J368" s="178">
        <f>ROUND(I368*H368,2)</f>
        <v>0</v>
      </c>
      <c r="K368" s="174" t="s">
        <v>242</v>
      </c>
      <c r="L368" s="38"/>
      <c r="M368" s="179" t="s">
        <v>3</v>
      </c>
      <c r="N368" s="180" t="s">
        <v>43</v>
      </c>
      <c r="O368" s="71"/>
      <c r="P368" s="181">
        <f>O368*H368</f>
        <v>0</v>
      </c>
      <c r="Q368" s="181">
        <v>0.00662832</v>
      </c>
      <c r="R368" s="181">
        <f>Q368*H368</f>
        <v>0.03837134448</v>
      </c>
      <c r="S368" s="181">
        <v>0</v>
      </c>
      <c r="T368" s="182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3" t="s">
        <v>104</v>
      </c>
      <c r="AT368" s="183" t="s">
        <v>238</v>
      </c>
      <c r="AU368" s="183" t="s">
        <v>101</v>
      </c>
      <c r="AY368" s="18" t="s">
        <v>234</v>
      </c>
      <c r="BE368" s="184">
        <f>IF(N368="základní",J368,0)</f>
        <v>0</v>
      </c>
      <c r="BF368" s="184">
        <f>IF(N368="snížená",J368,0)</f>
        <v>0</v>
      </c>
      <c r="BG368" s="184">
        <f>IF(N368="zákl. přenesená",J368,0)</f>
        <v>0</v>
      </c>
      <c r="BH368" s="184">
        <f>IF(N368="sníž. přenesená",J368,0)</f>
        <v>0</v>
      </c>
      <c r="BI368" s="184">
        <f>IF(N368="nulová",J368,0)</f>
        <v>0</v>
      </c>
      <c r="BJ368" s="18" t="s">
        <v>79</v>
      </c>
      <c r="BK368" s="184">
        <f>ROUND(I368*H368,2)</f>
        <v>0</v>
      </c>
      <c r="BL368" s="18" t="s">
        <v>104</v>
      </c>
      <c r="BM368" s="183" t="s">
        <v>728</v>
      </c>
    </row>
    <row r="369" s="2" customFormat="1">
      <c r="A369" s="37"/>
      <c r="B369" s="38"/>
      <c r="C369" s="37"/>
      <c r="D369" s="185" t="s">
        <v>244</v>
      </c>
      <c r="E369" s="37"/>
      <c r="F369" s="186" t="s">
        <v>729</v>
      </c>
      <c r="G369" s="37"/>
      <c r="H369" s="37"/>
      <c r="I369" s="187"/>
      <c r="J369" s="37"/>
      <c r="K369" s="37"/>
      <c r="L369" s="38"/>
      <c r="M369" s="188"/>
      <c r="N369" s="189"/>
      <c r="O369" s="71"/>
      <c r="P369" s="71"/>
      <c r="Q369" s="71"/>
      <c r="R369" s="71"/>
      <c r="S369" s="71"/>
      <c r="T369" s="72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18" t="s">
        <v>244</v>
      </c>
      <c r="AU369" s="18" t="s">
        <v>101</v>
      </c>
    </row>
    <row r="370" s="2" customFormat="1" ht="37.8" customHeight="1">
      <c r="A370" s="37"/>
      <c r="B370" s="171"/>
      <c r="C370" s="172" t="s">
        <v>730</v>
      </c>
      <c r="D370" s="172" t="s">
        <v>238</v>
      </c>
      <c r="E370" s="173" t="s">
        <v>731</v>
      </c>
      <c r="F370" s="174" t="s">
        <v>732</v>
      </c>
      <c r="G370" s="175" t="s">
        <v>241</v>
      </c>
      <c r="H370" s="176">
        <v>5.7889999999999997</v>
      </c>
      <c r="I370" s="177"/>
      <c r="J370" s="178">
        <f>ROUND(I370*H370,2)</f>
        <v>0</v>
      </c>
      <c r="K370" s="174" t="s">
        <v>242</v>
      </c>
      <c r="L370" s="38"/>
      <c r="M370" s="179" t="s">
        <v>3</v>
      </c>
      <c r="N370" s="180" t="s">
        <v>43</v>
      </c>
      <c r="O370" s="71"/>
      <c r="P370" s="181">
        <f>O370*H370</f>
        <v>0</v>
      </c>
      <c r="Q370" s="181">
        <v>0</v>
      </c>
      <c r="R370" s="181">
        <f>Q370*H370</f>
        <v>0</v>
      </c>
      <c r="S370" s="181">
        <v>0</v>
      </c>
      <c r="T370" s="182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3" t="s">
        <v>104</v>
      </c>
      <c r="AT370" s="183" t="s">
        <v>238</v>
      </c>
      <c r="AU370" s="183" t="s">
        <v>101</v>
      </c>
      <c r="AY370" s="18" t="s">
        <v>234</v>
      </c>
      <c r="BE370" s="184">
        <f>IF(N370="základní",J370,0)</f>
        <v>0</v>
      </c>
      <c r="BF370" s="184">
        <f>IF(N370="snížená",J370,0)</f>
        <v>0</v>
      </c>
      <c r="BG370" s="184">
        <f>IF(N370="zákl. přenesená",J370,0)</f>
        <v>0</v>
      </c>
      <c r="BH370" s="184">
        <f>IF(N370="sníž. přenesená",J370,0)</f>
        <v>0</v>
      </c>
      <c r="BI370" s="184">
        <f>IF(N370="nulová",J370,0)</f>
        <v>0</v>
      </c>
      <c r="BJ370" s="18" t="s">
        <v>79</v>
      </c>
      <c r="BK370" s="184">
        <f>ROUND(I370*H370,2)</f>
        <v>0</v>
      </c>
      <c r="BL370" s="18" t="s">
        <v>104</v>
      </c>
      <c r="BM370" s="183" t="s">
        <v>733</v>
      </c>
    </row>
    <row r="371" s="2" customFormat="1">
      <c r="A371" s="37"/>
      <c r="B371" s="38"/>
      <c r="C371" s="37"/>
      <c r="D371" s="185" t="s">
        <v>244</v>
      </c>
      <c r="E371" s="37"/>
      <c r="F371" s="186" t="s">
        <v>734</v>
      </c>
      <c r="G371" s="37"/>
      <c r="H371" s="37"/>
      <c r="I371" s="187"/>
      <c r="J371" s="37"/>
      <c r="K371" s="37"/>
      <c r="L371" s="38"/>
      <c r="M371" s="188"/>
      <c r="N371" s="189"/>
      <c r="O371" s="71"/>
      <c r="P371" s="71"/>
      <c r="Q371" s="71"/>
      <c r="R371" s="71"/>
      <c r="S371" s="71"/>
      <c r="T371" s="72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18" t="s">
        <v>244</v>
      </c>
      <c r="AU371" s="18" t="s">
        <v>101</v>
      </c>
    </row>
    <row r="372" s="2" customFormat="1" ht="37.8" customHeight="1">
      <c r="A372" s="37"/>
      <c r="B372" s="171"/>
      <c r="C372" s="172" t="s">
        <v>735</v>
      </c>
      <c r="D372" s="172" t="s">
        <v>238</v>
      </c>
      <c r="E372" s="173" t="s">
        <v>674</v>
      </c>
      <c r="F372" s="174" t="s">
        <v>675</v>
      </c>
      <c r="G372" s="175" t="s">
        <v>241</v>
      </c>
      <c r="H372" s="176">
        <v>1.6830000000000001</v>
      </c>
      <c r="I372" s="177"/>
      <c r="J372" s="178">
        <f>ROUND(I372*H372,2)</f>
        <v>0</v>
      </c>
      <c r="K372" s="174" t="s">
        <v>242</v>
      </c>
      <c r="L372" s="38"/>
      <c r="M372" s="179" t="s">
        <v>3</v>
      </c>
      <c r="N372" s="180" t="s">
        <v>43</v>
      </c>
      <c r="O372" s="71"/>
      <c r="P372" s="181">
        <f>O372*H372</f>
        <v>0</v>
      </c>
      <c r="Q372" s="181">
        <v>0.0014960399999999999</v>
      </c>
      <c r="R372" s="181">
        <f>Q372*H372</f>
        <v>0.00251783532</v>
      </c>
      <c r="S372" s="181">
        <v>0</v>
      </c>
      <c r="T372" s="182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3" t="s">
        <v>104</v>
      </c>
      <c r="AT372" s="183" t="s">
        <v>238</v>
      </c>
      <c r="AU372" s="183" t="s">
        <v>101</v>
      </c>
      <c r="AY372" s="18" t="s">
        <v>234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8" t="s">
        <v>79</v>
      </c>
      <c r="BK372" s="184">
        <f>ROUND(I372*H372,2)</f>
        <v>0</v>
      </c>
      <c r="BL372" s="18" t="s">
        <v>104</v>
      </c>
      <c r="BM372" s="183" t="s">
        <v>736</v>
      </c>
    </row>
    <row r="373" s="2" customFormat="1">
      <c r="A373" s="37"/>
      <c r="B373" s="38"/>
      <c r="C373" s="37"/>
      <c r="D373" s="185" t="s">
        <v>244</v>
      </c>
      <c r="E373" s="37"/>
      <c r="F373" s="186" t="s">
        <v>677</v>
      </c>
      <c r="G373" s="37"/>
      <c r="H373" s="37"/>
      <c r="I373" s="187"/>
      <c r="J373" s="37"/>
      <c r="K373" s="37"/>
      <c r="L373" s="38"/>
      <c r="M373" s="188"/>
      <c r="N373" s="189"/>
      <c r="O373" s="71"/>
      <c r="P373" s="71"/>
      <c r="Q373" s="71"/>
      <c r="R373" s="71"/>
      <c r="S373" s="71"/>
      <c r="T373" s="72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8" t="s">
        <v>244</v>
      </c>
      <c r="AU373" s="18" t="s">
        <v>101</v>
      </c>
    </row>
    <row r="374" s="2" customFormat="1" ht="37.8" customHeight="1">
      <c r="A374" s="37"/>
      <c r="B374" s="171"/>
      <c r="C374" s="172" t="s">
        <v>737</v>
      </c>
      <c r="D374" s="172" t="s">
        <v>238</v>
      </c>
      <c r="E374" s="173" t="s">
        <v>679</v>
      </c>
      <c r="F374" s="174" t="s">
        <v>680</v>
      </c>
      <c r="G374" s="175" t="s">
        <v>241</v>
      </c>
      <c r="H374" s="176">
        <v>1.6830000000000001</v>
      </c>
      <c r="I374" s="177"/>
      <c r="J374" s="178">
        <f>ROUND(I374*H374,2)</f>
        <v>0</v>
      </c>
      <c r="K374" s="174" t="s">
        <v>242</v>
      </c>
      <c r="L374" s="38"/>
      <c r="M374" s="179" t="s">
        <v>3</v>
      </c>
      <c r="N374" s="180" t="s">
        <v>43</v>
      </c>
      <c r="O374" s="71"/>
      <c r="P374" s="181">
        <f>O374*H374</f>
        <v>0</v>
      </c>
      <c r="Q374" s="181">
        <v>0</v>
      </c>
      <c r="R374" s="181">
        <f>Q374*H374</f>
        <v>0</v>
      </c>
      <c r="S374" s="181">
        <v>0</v>
      </c>
      <c r="T374" s="182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3" t="s">
        <v>104</v>
      </c>
      <c r="AT374" s="183" t="s">
        <v>238</v>
      </c>
      <c r="AU374" s="183" t="s">
        <v>101</v>
      </c>
      <c r="AY374" s="18" t="s">
        <v>234</v>
      </c>
      <c r="BE374" s="184">
        <f>IF(N374="základní",J374,0)</f>
        <v>0</v>
      </c>
      <c r="BF374" s="184">
        <f>IF(N374="snížená",J374,0)</f>
        <v>0</v>
      </c>
      <c r="BG374" s="184">
        <f>IF(N374="zákl. přenesená",J374,0)</f>
        <v>0</v>
      </c>
      <c r="BH374" s="184">
        <f>IF(N374="sníž. přenesená",J374,0)</f>
        <v>0</v>
      </c>
      <c r="BI374" s="184">
        <f>IF(N374="nulová",J374,0)</f>
        <v>0</v>
      </c>
      <c r="BJ374" s="18" t="s">
        <v>79</v>
      </c>
      <c r="BK374" s="184">
        <f>ROUND(I374*H374,2)</f>
        <v>0</v>
      </c>
      <c r="BL374" s="18" t="s">
        <v>104</v>
      </c>
      <c r="BM374" s="183" t="s">
        <v>738</v>
      </c>
    </row>
    <row r="375" s="2" customFormat="1">
      <c r="A375" s="37"/>
      <c r="B375" s="38"/>
      <c r="C375" s="37"/>
      <c r="D375" s="185" t="s">
        <v>244</v>
      </c>
      <c r="E375" s="37"/>
      <c r="F375" s="186" t="s">
        <v>682</v>
      </c>
      <c r="G375" s="37"/>
      <c r="H375" s="37"/>
      <c r="I375" s="187"/>
      <c r="J375" s="37"/>
      <c r="K375" s="37"/>
      <c r="L375" s="38"/>
      <c r="M375" s="188"/>
      <c r="N375" s="189"/>
      <c r="O375" s="71"/>
      <c r="P375" s="71"/>
      <c r="Q375" s="71"/>
      <c r="R375" s="71"/>
      <c r="S375" s="71"/>
      <c r="T375" s="72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8" t="s">
        <v>244</v>
      </c>
      <c r="AU375" s="18" t="s">
        <v>101</v>
      </c>
    </row>
    <row r="376" s="2" customFormat="1" ht="55.5" customHeight="1">
      <c r="A376" s="37"/>
      <c r="B376" s="171"/>
      <c r="C376" s="172" t="s">
        <v>739</v>
      </c>
      <c r="D376" s="172" t="s">
        <v>238</v>
      </c>
      <c r="E376" s="173" t="s">
        <v>740</v>
      </c>
      <c r="F376" s="174" t="s">
        <v>741</v>
      </c>
      <c r="G376" s="175" t="s">
        <v>248</v>
      </c>
      <c r="H376" s="176">
        <v>0.51100000000000001</v>
      </c>
      <c r="I376" s="177"/>
      <c r="J376" s="178">
        <f>ROUND(I376*H376,2)</f>
        <v>0</v>
      </c>
      <c r="K376" s="174" t="s">
        <v>242</v>
      </c>
      <c r="L376" s="38"/>
      <c r="M376" s="179" t="s">
        <v>3</v>
      </c>
      <c r="N376" s="180" t="s">
        <v>43</v>
      </c>
      <c r="O376" s="71"/>
      <c r="P376" s="181">
        <f>O376*H376</f>
        <v>0</v>
      </c>
      <c r="Q376" s="181">
        <v>2.5019399999999998</v>
      </c>
      <c r="R376" s="181">
        <f>Q376*H376</f>
        <v>1.27849134</v>
      </c>
      <c r="S376" s="181">
        <v>0</v>
      </c>
      <c r="T376" s="182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3" t="s">
        <v>104</v>
      </c>
      <c r="AT376" s="183" t="s">
        <v>238</v>
      </c>
      <c r="AU376" s="183" t="s">
        <v>101</v>
      </c>
      <c r="AY376" s="18" t="s">
        <v>234</v>
      </c>
      <c r="BE376" s="184">
        <f>IF(N376="základní",J376,0)</f>
        <v>0</v>
      </c>
      <c r="BF376" s="184">
        <f>IF(N376="snížená",J376,0)</f>
        <v>0</v>
      </c>
      <c r="BG376" s="184">
        <f>IF(N376="zákl. přenesená",J376,0)</f>
        <v>0</v>
      </c>
      <c r="BH376" s="184">
        <f>IF(N376="sníž. přenesená",J376,0)</f>
        <v>0</v>
      </c>
      <c r="BI376" s="184">
        <f>IF(N376="nulová",J376,0)</f>
        <v>0</v>
      </c>
      <c r="BJ376" s="18" t="s">
        <v>79</v>
      </c>
      <c r="BK376" s="184">
        <f>ROUND(I376*H376,2)</f>
        <v>0</v>
      </c>
      <c r="BL376" s="18" t="s">
        <v>104</v>
      </c>
      <c r="BM376" s="183" t="s">
        <v>742</v>
      </c>
    </row>
    <row r="377" s="2" customFormat="1">
      <c r="A377" s="37"/>
      <c r="B377" s="38"/>
      <c r="C377" s="37"/>
      <c r="D377" s="185" t="s">
        <v>244</v>
      </c>
      <c r="E377" s="37"/>
      <c r="F377" s="186" t="s">
        <v>743</v>
      </c>
      <c r="G377" s="37"/>
      <c r="H377" s="37"/>
      <c r="I377" s="187"/>
      <c r="J377" s="37"/>
      <c r="K377" s="37"/>
      <c r="L377" s="38"/>
      <c r="M377" s="188"/>
      <c r="N377" s="189"/>
      <c r="O377" s="71"/>
      <c r="P377" s="71"/>
      <c r="Q377" s="71"/>
      <c r="R377" s="71"/>
      <c r="S377" s="71"/>
      <c r="T377" s="72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8" t="s">
        <v>244</v>
      </c>
      <c r="AU377" s="18" t="s">
        <v>101</v>
      </c>
    </row>
    <row r="378" s="2" customFormat="1" ht="66.75" customHeight="1">
      <c r="A378" s="37"/>
      <c r="B378" s="171"/>
      <c r="C378" s="172" t="s">
        <v>744</v>
      </c>
      <c r="D378" s="172" t="s">
        <v>238</v>
      </c>
      <c r="E378" s="173" t="s">
        <v>745</v>
      </c>
      <c r="F378" s="174" t="s">
        <v>746</v>
      </c>
      <c r="G378" s="175" t="s">
        <v>298</v>
      </c>
      <c r="H378" s="176">
        <v>0.076999999999999999</v>
      </c>
      <c r="I378" s="177"/>
      <c r="J378" s="178">
        <f>ROUND(I378*H378,2)</f>
        <v>0</v>
      </c>
      <c r="K378" s="174" t="s">
        <v>242</v>
      </c>
      <c r="L378" s="38"/>
      <c r="M378" s="179" t="s">
        <v>3</v>
      </c>
      <c r="N378" s="180" t="s">
        <v>43</v>
      </c>
      <c r="O378" s="71"/>
      <c r="P378" s="181">
        <f>O378*H378</f>
        <v>0</v>
      </c>
      <c r="Q378" s="181">
        <v>1.0551166000000001</v>
      </c>
      <c r="R378" s="181">
        <f>Q378*H378</f>
        <v>0.081243978200000011</v>
      </c>
      <c r="S378" s="181">
        <v>0</v>
      </c>
      <c r="T378" s="182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3" t="s">
        <v>104</v>
      </c>
      <c r="AT378" s="183" t="s">
        <v>238</v>
      </c>
      <c r="AU378" s="183" t="s">
        <v>101</v>
      </c>
      <c r="AY378" s="18" t="s">
        <v>234</v>
      </c>
      <c r="BE378" s="184">
        <f>IF(N378="základní",J378,0)</f>
        <v>0</v>
      </c>
      <c r="BF378" s="184">
        <f>IF(N378="snížená",J378,0)</f>
        <v>0</v>
      </c>
      <c r="BG378" s="184">
        <f>IF(N378="zákl. přenesená",J378,0)</f>
        <v>0</v>
      </c>
      <c r="BH378" s="184">
        <f>IF(N378="sníž. přenesená",J378,0)</f>
        <v>0</v>
      </c>
      <c r="BI378" s="184">
        <f>IF(N378="nulová",J378,0)</f>
        <v>0</v>
      </c>
      <c r="BJ378" s="18" t="s">
        <v>79</v>
      </c>
      <c r="BK378" s="184">
        <f>ROUND(I378*H378,2)</f>
        <v>0</v>
      </c>
      <c r="BL378" s="18" t="s">
        <v>104</v>
      </c>
      <c r="BM378" s="183" t="s">
        <v>747</v>
      </c>
    </row>
    <row r="379" s="2" customFormat="1">
      <c r="A379" s="37"/>
      <c r="B379" s="38"/>
      <c r="C379" s="37"/>
      <c r="D379" s="185" t="s">
        <v>244</v>
      </c>
      <c r="E379" s="37"/>
      <c r="F379" s="186" t="s">
        <v>748</v>
      </c>
      <c r="G379" s="37"/>
      <c r="H379" s="37"/>
      <c r="I379" s="187"/>
      <c r="J379" s="37"/>
      <c r="K379" s="37"/>
      <c r="L379" s="38"/>
      <c r="M379" s="188"/>
      <c r="N379" s="189"/>
      <c r="O379" s="71"/>
      <c r="P379" s="71"/>
      <c r="Q379" s="71"/>
      <c r="R379" s="71"/>
      <c r="S379" s="71"/>
      <c r="T379" s="72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18" t="s">
        <v>244</v>
      </c>
      <c r="AU379" s="18" t="s">
        <v>101</v>
      </c>
    </row>
    <row r="380" s="12" customFormat="1" ht="20.88" customHeight="1">
      <c r="A380" s="12"/>
      <c r="B380" s="158"/>
      <c r="C380" s="12"/>
      <c r="D380" s="159" t="s">
        <v>71</v>
      </c>
      <c r="E380" s="169" t="s">
        <v>749</v>
      </c>
      <c r="F380" s="169" t="s">
        <v>750</v>
      </c>
      <c r="G380" s="12"/>
      <c r="H380" s="12"/>
      <c r="I380" s="161"/>
      <c r="J380" s="170">
        <f>BK380</f>
        <v>0</v>
      </c>
      <c r="K380" s="12"/>
      <c r="L380" s="158"/>
      <c r="M380" s="163"/>
      <c r="N380" s="164"/>
      <c r="O380" s="164"/>
      <c r="P380" s="165">
        <f>SUM(P381:P391)</f>
        <v>0</v>
      </c>
      <c r="Q380" s="164"/>
      <c r="R380" s="165">
        <f>SUM(R381:R391)</f>
        <v>35.837972799999996</v>
      </c>
      <c r="S380" s="164"/>
      <c r="T380" s="166">
        <f>SUM(T381:T391)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59" t="s">
        <v>79</v>
      </c>
      <c r="AT380" s="167" t="s">
        <v>71</v>
      </c>
      <c r="AU380" s="167" t="s">
        <v>76</v>
      </c>
      <c r="AY380" s="159" t="s">
        <v>234</v>
      </c>
      <c r="BK380" s="168">
        <f>SUM(BK381:BK391)</f>
        <v>0</v>
      </c>
    </row>
    <row r="381" s="2" customFormat="1" ht="33" customHeight="1">
      <c r="A381" s="37"/>
      <c r="B381" s="171"/>
      <c r="C381" s="172" t="s">
        <v>751</v>
      </c>
      <c r="D381" s="172" t="s">
        <v>238</v>
      </c>
      <c r="E381" s="173" t="s">
        <v>752</v>
      </c>
      <c r="F381" s="174" t="s">
        <v>753</v>
      </c>
      <c r="G381" s="175" t="s">
        <v>358</v>
      </c>
      <c r="H381" s="176">
        <v>2</v>
      </c>
      <c r="I381" s="177"/>
      <c r="J381" s="178">
        <f>ROUND(I381*H381,2)</f>
        <v>0</v>
      </c>
      <c r="K381" s="174" t="s">
        <v>242</v>
      </c>
      <c r="L381" s="38"/>
      <c r="M381" s="179" t="s">
        <v>3</v>
      </c>
      <c r="N381" s="180" t="s">
        <v>43</v>
      </c>
      <c r="O381" s="71"/>
      <c r="P381" s="181">
        <f>O381*H381</f>
        <v>0</v>
      </c>
      <c r="Q381" s="181">
        <v>0.066158400000000006</v>
      </c>
      <c r="R381" s="181">
        <f>Q381*H381</f>
        <v>0.13231680000000001</v>
      </c>
      <c r="S381" s="181">
        <v>0</v>
      </c>
      <c r="T381" s="182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83" t="s">
        <v>104</v>
      </c>
      <c r="AT381" s="183" t="s">
        <v>238</v>
      </c>
      <c r="AU381" s="183" t="s">
        <v>101</v>
      </c>
      <c r="AY381" s="18" t="s">
        <v>234</v>
      </c>
      <c r="BE381" s="184">
        <f>IF(N381="základní",J381,0)</f>
        <v>0</v>
      </c>
      <c r="BF381" s="184">
        <f>IF(N381="snížená",J381,0)</f>
        <v>0</v>
      </c>
      <c r="BG381" s="184">
        <f>IF(N381="zákl. přenesená",J381,0)</f>
        <v>0</v>
      </c>
      <c r="BH381" s="184">
        <f>IF(N381="sníž. přenesená",J381,0)</f>
        <v>0</v>
      </c>
      <c r="BI381" s="184">
        <f>IF(N381="nulová",J381,0)</f>
        <v>0</v>
      </c>
      <c r="BJ381" s="18" t="s">
        <v>79</v>
      </c>
      <c r="BK381" s="184">
        <f>ROUND(I381*H381,2)</f>
        <v>0</v>
      </c>
      <c r="BL381" s="18" t="s">
        <v>104</v>
      </c>
      <c r="BM381" s="183" t="s">
        <v>754</v>
      </c>
    </row>
    <row r="382" s="2" customFormat="1">
      <c r="A382" s="37"/>
      <c r="B382" s="38"/>
      <c r="C382" s="37"/>
      <c r="D382" s="185" t="s">
        <v>244</v>
      </c>
      <c r="E382" s="37"/>
      <c r="F382" s="186" t="s">
        <v>755</v>
      </c>
      <c r="G382" s="37"/>
      <c r="H382" s="37"/>
      <c r="I382" s="187"/>
      <c r="J382" s="37"/>
      <c r="K382" s="37"/>
      <c r="L382" s="38"/>
      <c r="M382" s="188"/>
      <c r="N382" s="189"/>
      <c r="O382" s="71"/>
      <c r="P382" s="71"/>
      <c r="Q382" s="71"/>
      <c r="R382" s="71"/>
      <c r="S382" s="71"/>
      <c r="T382" s="72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18" t="s">
        <v>244</v>
      </c>
      <c r="AU382" s="18" t="s">
        <v>101</v>
      </c>
    </row>
    <row r="383" s="2" customFormat="1" ht="37.8" customHeight="1">
      <c r="A383" s="37"/>
      <c r="B383" s="171"/>
      <c r="C383" s="172" t="s">
        <v>756</v>
      </c>
      <c r="D383" s="172" t="s">
        <v>238</v>
      </c>
      <c r="E383" s="173" t="s">
        <v>757</v>
      </c>
      <c r="F383" s="174" t="s">
        <v>758</v>
      </c>
      <c r="G383" s="175" t="s">
        <v>358</v>
      </c>
      <c r="H383" s="176">
        <v>4</v>
      </c>
      <c r="I383" s="177"/>
      <c r="J383" s="178">
        <f>ROUND(I383*H383,2)</f>
        <v>0</v>
      </c>
      <c r="K383" s="174" t="s">
        <v>242</v>
      </c>
      <c r="L383" s="38"/>
      <c r="M383" s="179" t="s">
        <v>3</v>
      </c>
      <c r="N383" s="180" t="s">
        <v>43</v>
      </c>
      <c r="O383" s="71"/>
      <c r="P383" s="181">
        <f>O383*H383</f>
        <v>0</v>
      </c>
      <c r="Q383" s="181">
        <v>0.083134</v>
      </c>
      <c r="R383" s="181">
        <f>Q383*H383</f>
        <v>0.332536</v>
      </c>
      <c r="S383" s="181">
        <v>0</v>
      </c>
      <c r="T383" s="182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3" t="s">
        <v>104</v>
      </c>
      <c r="AT383" s="183" t="s">
        <v>238</v>
      </c>
      <c r="AU383" s="183" t="s">
        <v>101</v>
      </c>
      <c r="AY383" s="18" t="s">
        <v>234</v>
      </c>
      <c r="BE383" s="184">
        <f>IF(N383="základní",J383,0)</f>
        <v>0</v>
      </c>
      <c r="BF383" s="184">
        <f>IF(N383="snížená",J383,0)</f>
        <v>0</v>
      </c>
      <c r="BG383" s="184">
        <f>IF(N383="zákl. přenesená",J383,0)</f>
        <v>0</v>
      </c>
      <c r="BH383" s="184">
        <f>IF(N383="sníž. přenesená",J383,0)</f>
        <v>0</v>
      </c>
      <c r="BI383" s="184">
        <f>IF(N383="nulová",J383,0)</f>
        <v>0</v>
      </c>
      <c r="BJ383" s="18" t="s">
        <v>79</v>
      </c>
      <c r="BK383" s="184">
        <f>ROUND(I383*H383,2)</f>
        <v>0</v>
      </c>
      <c r="BL383" s="18" t="s">
        <v>104</v>
      </c>
      <c r="BM383" s="183" t="s">
        <v>759</v>
      </c>
    </row>
    <row r="384" s="2" customFormat="1">
      <c r="A384" s="37"/>
      <c r="B384" s="38"/>
      <c r="C384" s="37"/>
      <c r="D384" s="185" t="s">
        <v>244</v>
      </c>
      <c r="E384" s="37"/>
      <c r="F384" s="186" t="s">
        <v>760</v>
      </c>
      <c r="G384" s="37"/>
      <c r="H384" s="37"/>
      <c r="I384" s="187"/>
      <c r="J384" s="37"/>
      <c r="K384" s="37"/>
      <c r="L384" s="38"/>
      <c r="M384" s="188"/>
      <c r="N384" s="189"/>
      <c r="O384" s="71"/>
      <c r="P384" s="71"/>
      <c r="Q384" s="71"/>
      <c r="R384" s="71"/>
      <c r="S384" s="71"/>
      <c r="T384" s="72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8" t="s">
        <v>244</v>
      </c>
      <c r="AU384" s="18" t="s">
        <v>101</v>
      </c>
    </row>
    <row r="385" s="2" customFormat="1" ht="24.15" customHeight="1">
      <c r="A385" s="37"/>
      <c r="B385" s="171"/>
      <c r="C385" s="192" t="s">
        <v>761</v>
      </c>
      <c r="D385" s="192" t="s">
        <v>310</v>
      </c>
      <c r="E385" s="193" t="s">
        <v>762</v>
      </c>
      <c r="F385" s="194" t="s">
        <v>763</v>
      </c>
      <c r="G385" s="195" t="s">
        <v>248</v>
      </c>
      <c r="H385" s="196">
        <v>13.76</v>
      </c>
      <c r="I385" s="197"/>
      <c r="J385" s="198">
        <f>ROUND(I385*H385,2)</f>
        <v>0</v>
      </c>
      <c r="K385" s="194" t="s">
        <v>242</v>
      </c>
      <c r="L385" s="199"/>
      <c r="M385" s="200" t="s">
        <v>3</v>
      </c>
      <c r="N385" s="201" t="s">
        <v>43</v>
      </c>
      <c r="O385" s="71"/>
      <c r="P385" s="181">
        <f>O385*H385</f>
        <v>0</v>
      </c>
      <c r="Q385" s="181">
        <v>2.5699999999999998</v>
      </c>
      <c r="R385" s="181">
        <f>Q385*H385</f>
        <v>35.363199999999999</v>
      </c>
      <c r="S385" s="181">
        <v>0</v>
      </c>
      <c r="T385" s="182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83" t="s">
        <v>278</v>
      </c>
      <c r="AT385" s="183" t="s">
        <v>310</v>
      </c>
      <c r="AU385" s="183" t="s">
        <v>101</v>
      </c>
      <c r="AY385" s="18" t="s">
        <v>234</v>
      </c>
      <c r="BE385" s="184">
        <f>IF(N385="základní",J385,0)</f>
        <v>0</v>
      </c>
      <c r="BF385" s="184">
        <f>IF(N385="snížená",J385,0)</f>
        <v>0</v>
      </c>
      <c r="BG385" s="184">
        <f>IF(N385="zákl. přenesená",J385,0)</f>
        <v>0</v>
      </c>
      <c r="BH385" s="184">
        <f>IF(N385="sníž. přenesená",J385,0)</f>
        <v>0</v>
      </c>
      <c r="BI385" s="184">
        <f>IF(N385="nulová",J385,0)</f>
        <v>0</v>
      </c>
      <c r="BJ385" s="18" t="s">
        <v>79</v>
      </c>
      <c r="BK385" s="184">
        <f>ROUND(I385*H385,2)</f>
        <v>0</v>
      </c>
      <c r="BL385" s="18" t="s">
        <v>104</v>
      </c>
      <c r="BM385" s="183" t="s">
        <v>764</v>
      </c>
    </row>
    <row r="386" s="2" customFormat="1" ht="37.8" customHeight="1">
      <c r="A386" s="37"/>
      <c r="B386" s="171"/>
      <c r="C386" s="172" t="s">
        <v>765</v>
      </c>
      <c r="D386" s="172" t="s">
        <v>238</v>
      </c>
      <c r="E386" s="173" t="s">
        <v>766</v>
      </c>
      <c r="F386" s="174" t="s">
        <v>767</v>
      </c>
      <c r="G386" s="175" t="s">
        <v>358</v>
      </c>
      <c r="H386" s="176">
        <v>4</v>
      </c>
      <c r="I386" s="177"/>
      <c r="J386" s="178">
        <f>ROUND(I386*H386,2)</f>
        <v>0</v>
      </c>
      <c r="K386" s="174" t="s">
        <v>242</v>
      </c>
      <c r="L386" s="38"/>
      <c r="M386" s="179" t="s">
        <v>3</v>
      </c>
      <c r="N386" s="180" t="s">
        <v>43</v>
      </c>
      <c r="O386" s="71"/>
      <c r="P386" s="181">
        <f>O386*H386</f>
        <v>0</v>
      </c>
      <c r="Q386" s="181">
        <v>0.0018</v>
      </c>
      <c r="R386" s="181">
        <f>Q386*H386</f>
        <v>0.0071999999999999998</v>
      </c>
      <c r="S386" s="181">
        <v>0</v>
      </c>
      <c r="T386" s="182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83" t="s">
        <v>104</v>
      </c>
      <c r="AT386" s="183" t="s">
        <v>238</v>
      </c>
      <c r="AU386" s="183" t="s">
        <v>101</v>
      </c>
      <c r="AY386" s="18" t="s">
        <v>234</v>
      </c>
      <c r="BE386" s="184">
        <f>IF(N386="základní",J386,0)</f>
        <v>0</v>
      </c>
      <c r="BF386" s="184">
        <f>IF(N386="snížená",J386,0)</f>
        <v>0</v>
      </c>
      <c r="BG386" s="184">
        <f>IF(N386="zákl. přenesená",J386,0)</f>
        <v>0</v>
      </c>
      <c r="BH386" s="184">
        <f>IF(N386="sníž. přenesená",J386,0)</f>
        <v>0</v>
      </c>
      <c r="BI386" s="184">
        <f>IF(N386="nulová",J386,0)</f>
        <v>0</v>
      </c>
      <c r="BJ386" s="18" t="s">
        <v>79</v>
      </c>
      <c r="BK386" s="184">
        <f>ROUND(I386*H386,2)</f>
        <v>0</v>
      </c>
      <c r="BL386" s="18" t="s">
        <v>104</v>
      </c>
      <c r="BM386" s="183" t="s">
        <v>768</v>
      </c>
    </row>
    <row r="387" s="2" customFormat="1">
      <c r="A387" s="37"/>
      <c r="B387" s="38"/>
      <c r="C387" s="37"/>
      <c r="D387" s="185" t="s">
        <v>244</v>
      </c>
      <c r="E387" s="37"/>
      <c r="F387" s="186" t="s">
        <v>769</v>
      </c>
      <c r="G387" s="37"/>
      <c r="H387" s="37"/>
      <c r="I387" s="187"/>
      <c r="J387" s="37"/>
      <c r="K387" s="37"/>
      <c r="L387" s="38"/>
      <c r="M387" s="188"/>
      <c r="N387" s="189"/>
      <c r="O387" s="71"/>
      <c r="P387" s="71"/>
      <c r="Q387" s="71"/>
      <c r="R387" s="71"/>
      <c r="S387" s="71"/>
      <c r="T387" s="72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T387" s="18" t="s">
        <v>244</v>
      </c>
      <c r="AU387" s="18" t="s">
        <v>101</v>
      </c>
    </row>
    <row r="388" s="2" customFormat="1" ht="37.8" customHeight="1">
      <c r="A388" s="37"/>
      <c r="B388" s="171"/>
      <c r="C388" s="172" t="s">
        <v>770</v>
      </c>
      <c r="D388" s="172" t="s">
        <v>238</v>
      </c>
      <c r="E388" s="173" t="s">
        <v>771</v>
      </c>
      <c r="F388" s="174" t="s">
        <v>772</v>
      </c>
      <c r="G388" s="175" t="s">
        <v>358</v>
      </c>
      <c r="H388" s="176">
        <v>1</v>
      </c>
      <c r="I388" s="177"/>
      <c r="J388" s="178">
        <f>ROUND(I388*H388,2)</f>
        <v>0</v>
      </c>
      <c r="K388" s="174" t="s">
        <v>242</v>
      </c>
      <c r="L388" s="38"/>
      <c r="M388" s="179" t="s">
        <v>3</v>
      </c>
      <c r="N388" s="180" t="s">
        <v>43</v>
      </c>
      <c r="O388" s="71"/>
      <c r="P388" s="181">
        <f>O388*H388</f>
        <v>0</v>
      </c>
      <c r="Q388" s="181">
        <v>0.00080000000000000004</v>
      </c>
      <c r="R388" s="181">
        <f>Q388*H388</f>
        <v>0.00080000000000000004</v>
      </c>
      <c r="S388" s="181">
        <v>0</v>
      </c>
      <c r="T388" s="182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3" t="s">
        <v>104</v>
      </c>
      <c r="AT388" s="183" t="s">
        <v>238</v>
      </c>
      <c r="AU388" s="183" t="s">
        <v>101</v>
      </c>
      <c r="AY388" s="18" t="s">
        <v>234</v>
      </c>
      <c r="BE388" s="184">
        <f>IF(N388="základní",J388,0)</f>
        <v>0</v>
      </c>
      <c r="BF388" s="184">
        <f>IF(N388="snížená",J388,0)</f>
        <v>0</v>
      </c>
      <c r="BG388" s="184">
        <f>IF(N388="zákl. přenesená",J388,0)</f>
        <v>0</v>
      </c>
      <c r="BH388" s="184">
        <f>IF(N388="sníž. přenesená",J388,0)</f>
        <v>0</v>
      </c>
      <c r="BI388" s="184">
        <f>IF(N388="nulová",J388,0)</f>
        <v>0</v>
      </c>
      <c r="BJ388" s="18" t="s">
        <v>79</v>
      </c>
      <c r="BK388" s="184">
        <f>ROUND(I388*H388,2)</f>
        <v>0</v>
      </c>
      <c r="BL388" s="18" t="s">
        <v>104</v>
      </c>
      <c r="BM388" s="183" t="s">
        <v>773</v>
      </c>
    </row>
    <row r="389" s="2" customFormat="1">
      <c r="A389" s="37"/>
      <c r="B389" s="38"/>
      <c r="C389" s="37"/>
      <c r="D389" s="185" t="s">
        <v>244</v>
      </c>
      <c r="E389" s="37"/>
      <c r="F389" s="186" t="s">
        <v>774</v>
      </c>
      <c r="G389" s="37"/>
      <c r="H389" s="37"/>
      <c r="I389" s="187"/>
      <c r="J389" s="37"/>
      <c r="K389" s="37"/>
      <c r="L389" s="38"/>
      <c r="M389" s="188"/>
      <c r="N389" s="189"/>
      <c r="O389" s="71"/>
      <c r="P389" s="71"/>
      <c r="Q389" s="71"/>
      <c r="R389" s="71"/>
      <c r="S389" s="71"/>
      <c r="T389" s="72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8" t="s">
        <v>244</v>
      </c>
      <c r="AU389" s="18" t="s">
        <v>101</v>
      </c>
    </row>
    <row r="390" s="2" customFormat="1" ht="37.8" customHeight="1">
      <c r="A390" s="37"/>
      <c r="B390" s="171"/>
      <c r="C390" s="172" t="s">
        <v>775</v>
      </c>
      <c r="D390" s="172" t="s">
        <v>238</v>
      </c>
      <c r="E390" s="173" t="s">
        <v>776</v>
      </c>
      <c r="F390" s="174" t="s">
        <v>777</v>
      </c>
      <c r="G390" s="175" t="s">
        <v>358</v>
      </c>
      <c r="H390" s="176">
        <v>12.800000000000001</v>
      </c>
      <c r="I390" s="177"/>
      <c r="J390" s="178">
        <f>ROUND(I390*H390,2)</f>
        <v>0</v>
      </c>
      <c r="K390" s="174" t="s">
        <v>242</v>
      </c>
      <c r="L390" s="38"/>
      <c r="M390" s="179" t="s">
        <v>3</v>
      </c>
      <c r="N390" s="180" t="s">
        <v>43</v>
      </c>
      <c r="O390" s="71"/>
      <c r="P390" s="181">
        <f>O390*H390</f>
        <v>0</v>
      </c>
      <c r="Q390" s="181">
        <v>0.00014999999999999999</v>
      </c>
      <c r="R390" s="181">
        <f>Q390*H390</f>
        <v>0.0019199999999999998</v>
      </c>
      <c r="S390" s="181">
        <v>0</v>
      </c>
      <c r="T390" s="182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83" t="s">
        <v>104</v>
      </c>
      <c r="AT390" s="183" t="s">
        <v>238</v>
      </c>
      <c r="AU390" s="183" t="s">
        <v>101</v>
      </c>
      <c r="AY390" s="18" t="s">
        <v>234</v>
      </c>
      <c r="BE390" s="184">
        <f>IF(N390="základní",J390,0)</f>
        <v>0</v>
      </c>
      <c r="BF390" s="184">
        <f>IF(N390="snížená",J390,0)</f>
        <v>0</v>
      </c>
      <c r="BG390" s="184">
        <f>IF(N390="zákl. přenesená",J390,0)</f>
        <v>0</v>
      </c>
      <c r="BH390" s="184">
        <f>IF(N390="sníž. přenesená",J390,0)</f>
        <v>0</v>
      </c>
      <c r="BI390" s="184">
        <f>IF(N390="nulová",J390,0)</f>
        <v>0</v>
      </c>
      <c r="BJ390" s="18" t="s">
        <v>79</v>
      </c>
      <c r="BK390" s="184">
        <f>ROUND(I390*H390,2)</f>
        <v>0</v>
      </c>
      <c r="BL390" s="18" t="s">
        <v>104</v>
      </c>
      <c r="BM390" s="183" t="s">
        <v>778</v>
      </c>
    </row>
    <row r="391" s="2" customFormat="1">
      <c r="A391" s="37"/>
      <c r="B391" s="38"/>
      <c r="C391" s="37"/>
      <c r="D391" s="185" t="s">
        <v>244</v>
      </c>
      <c r="E391" s="37"/>
      <c r="F391" s="186" t="s">
        <v>779</v>
      </c>
      <c r="G391" s="37"/>
      <c r="H391" s="37"/>
      <c r="I391" s="187"/>
      <c r="J391" s="37"/>
      <c r="K391" s="37"/>
      <c r="L391" s="38"/>
      <c r="M391" s="188"/>
      <c r="N391" s="189"/>
      <c r="O391" s="71"/>
      <c r="P391" s="71"/>
      <c r="Q391" s="71"/>
      <c r="R391" s="71"/>
      <c r="S391" s="71"/>
      <c r="T391" s="72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18" t="s">
        <v>244</v>
      </c>
      <c r="AU391" s="18" t="s">
        <v>101</v>
      </c>
    </row>
    <row r="392" s="12" customFormat="1" ht="22.8" customHeight="1">
      <c r="A392" s="12"/>
      <c r="B392" s="158"/>
      <c r="C392" s="12"/>
      <c r="D392" s="159" t="s">
        <v>71</v>
      </c>
      <c r="E392" s="169" t="s">
        <v>128</v>
      </c>
      <c r="F392" s="169" t="s">
        <v>780</v>
      </c>
      <c r="G392" s="12"/>
      <c r="H392" s="12"/>
      <c r="I392" s="161"/>
      <c r="J392" s="170">
        <f>BK392</f>
        <v>0</v>
      </c>
      <c r="K392" s="12"/>
      <c r="L392" s="158"/>
      <c r="M392" s="163"/>
      <c r="N392" s="164"/>
      <c r="O392" s="164"/>
      <c r="P392" s="165">
        <f>P393+P415+P470+P502</f>
        <v>0</v>
      </c>
      <c r="Q392" s="164"/>
      <c r="R392" s="165">
        <f>R393+R415+R470+R502</f>
        <v>132.37466205828</v>
      </c>
      <c r="S392" s="164"/>
      <c r="T392" s="166">
        <f>T393+T415+T470+T502</f>
        <v>0.0018836300000000003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159" t="s">
        <v>79</v>
      </c>
      <c r="AT392" s="167" t="s">
        <v>71</v>
      </c>
      <c r="AU392" s="167" t="s">
        <v>79</v>
      </c>
      <c r="AY392" s="159" t="s">
        <v>234</v>
      </c>
      <c r="BK392" s="168">
        <f>BK393+BK415+BK470+BK502</f>
        <v>0</v>
      </c>
    </row>
    <row r="393" s="12" customFormat="1" ht="20.88" customHeight="1">
      <c r="A393" s="12"/>
      <c r="B393" s="158"/>
      <c r="C393" s="12"/>
      <c r="D393" s="159" t="s">
        <v>71</v>
      </c>
      <c r="E393" s="169" t="s">
        <v>531</v>
      </c>
      <c r="F393" s="169" t="s">
        <v>781</v>
      </c>
      <c r="G393" s="12"/>
      <c r="H393" s="12"/>
      <c r="I393" s="161"/>
      <c r="J393" s="170">
        <f>BK393</f>
        <v>0</v>
      </c>
      <c r="K393" s="12"/>
      <c r="L393" s="158"/>
      <c r="M393" s="163"/>
      <c r="N393" s="164"/>
      <c r="O393" s="164"/>
      <c r="P393" s="165">
        <f>P394+SUM(P395:P407)+P410</f>
        <v>0</v>
      </c>
      <c r="Q393" s="164"/>
      <c r="R393" s="165">
        <f>R394+SUM(R395:R407)+R410</f>
        <v>21.651493306000003</v>
      </c>
      <c r="S393" s="164"/>
      <c r="T393" s="166">
        <f>T394+SUM(T395:T407)+T410</f>
        <v>0.00085212000000000016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159" t="s">
        <v>79</v>
      </c>
      <c r="AT393" s="167" t="s">
        <v>71</v>
      </c>
      <c r="AU393" s="167" t="s">
        <v>76</v>
      </c>
      <c r="AY393" s="159" t="s">
        <v>234</v>
      </c>
      <c r="BK393" s="168">
        <f>BK394+SUM(BK395:BK407)+BK410</f>
        <v>0</v>
      </c>
    </row>
    <row r="394" s="2" customFormat="1" ht="37.8" customHeight="1">
      <c r="A394" s="37"/>
      <c r="B394" s="171"/>
      <c r="C394" s="172" t="s">
        <v>782</v>
      </c>
      <c r="D394" s="172" t="s">
        <v>238</v>
      </c>
      <c r="E394" s="173" t="s">
        <v>783</v>
      </c>
      <c r="F394" s="174" t="s">
        <v>784</v>
      </c>
      <c r="G394" s="175" t="s">
        <v>241</v>
      </c>
      <c r="H394" s="176">
        <v>85.212000000000003</v>
      </c>
      <c r="I394" s="177"/>
      <c r="J394" s="178">
        <f>ROUND(I394*H394,2)</f>
        <v>0</v>
      </c>
      <c r="K394" s="174" t="s">
        <v>242</v>
      </c>
      <c r="L394" s="38"/>
      <c r="M394" s="179" t="s">
        <v>3</v>
      </c>
      <c r="N394" s="180" t="s">
        <v>43</v>
      </c>
      <c r="O394" s="71"/>
      <c r="P394" s="181">
        <f>O394*H394</f>
        <v>0</v>
      </c>
      <c r="Q394" s="181">
        <v>0.00038499999999999998</v>
      </c>
      <c r="R394" s="181">
        <f>Q394*H394</f>
        <v>0.032806620000000002</v>
      </c>
      <c r="S394" s="181">
        <v>1.0000000000000001E-05</v>
      </c>
      <c r="T394" s="182">
        <f>S394*H394</f>
        <v>0.00085212000000000016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83" t="s">
        <v>104</v>
      </c>
      <c r="AT394" s="183" t="s">
        <v>238</v>
      </c>
      <c r="AU394" s="183" t="s">
        <v>101</v>
      </c>
      <c r="AY394" s="18" t="s">
        <v>234</v>
      </c>
      <c r="BE394" s="184">
        <f>IF(N394="základní",J394,0)</f>
        <v>0</v>
      </c>
      <c r="BF394" s="184">
        <f>IF(N394="snížená",J394,0)</f>
        <v>0</v>
      </c>
      <c r="BG394" s="184">
        <f>IF(N394="zákl. přenesená",J394,0)</f>
        <v>0</v>
      </c>
      <c r="BH394" s="184">
        <f>IF(N394="sníž. přenesená",J394,0)</f>
        <v>0</v>
      </c>
      <c r="BI394" s="184">
        <f>IF(N394="nulová",J394,0)</f>
        <v>0</v>
      </c>
      <c r="BJ394" s="18" t="s">
        <v>79</v>
      </c>
      <c r="BK394" s="184">
        <f>ROUND(I394*H394,2)</f>
        <v>0</v>
      </c>
      <c r="BL394" s="18" t="s">
        <v>104</v>
      </c>
      <c r="BM394" s="183" t="s">
        <v>785</v>
      </c>
    </row>
    <row r="395" s="2" customFormat="1">
      <c r="A395" s="37"/>
      <c r="B395" s="38"/>
      <c r="C395" s="37"/>
      <c r="D395" s="185" t="s">
        <v>244</v>
      </c>
      <c r="E395" s="37"/>
      <c r="F395" s="186" t="s">
        <v>786</v>
      </c>
      <c r="G395" s="37"/>
      <c r="H395" s="37"/>
      <c r="I395" s="187"/>
      <c r="J395" s="37"/>
      <c r="K395" s="37"/>
      <c r="L395" s="38"/>
      <c r="M395" s="188"/>
      <c r="N395" s="189"/>
      <c r="O395" s="71"/>
      <c r="P395" s="71"/>
      <c r="Q395" s="71"/>
      <c r="R395" s="71"/>
      <c r="S395" s="71"/>
      <c r="T395" s="72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18" t="s">
        <v>244</v>
      </c>
      <c r="AU395" s="18" t="s">
        <v>101</v>
      </c>
    </row>
    <row r="396" s="2" customFormat="1" ht="55.5" customHeight="1">
      <c r="A396" s="37"/>
      <c r="B396" s="171"/>
      <c r="C396" s="172" t="s">
        <v>787</v>
      </c>
      <c r="D396" s="172" t="s">
        <v>238</v>
      </c>
      <c r="E396" s="173" t="s">
        <v>788</v>
      </c>
      <c r="F396" s="174" t="s">
        <v>789</v>
      </c>
      <c r="G396" s="175" t="s">
        <v>416</v>
      </c>
      <c r="H396" s="176">
        <v>132.834</v>
      </c>
      <c r="I396" s="177"/>
      <c r="J396" s="178">
        <f>ROUND(I396*H396,2)</f>
        <v>0</v>
      </c>
      <c r="K396" s="174" t="s">
        <v>242</v>
      </c>
      <c r="L396" s="38"/>
      <c r="M396" s="179" t="s">
        <v>3</v>
      </c>
      <c r="N396" s="180" t="s">
        <v>43</v>
      </c>
      <c r="O396" s="71"/>
      <c r="P396" s="181">
        <f>O396*H396</f>
        <v>0</v>
      </c>
      <c r="Q396" s="181">
        <v>0</v>
      </c>
      <c r="R396" s="181">
        <f>Q396*H396</f>
        <v>0</v>
      </c>
      <c r="S396" s="181">
        <v>0</v>
      </c>
      <c r="T396" s="182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3" t="s">
        <v>104</v>
      </c>
      <c r="AT396" s="183" t="s">
        <v>238</v>
      </c>
      <c r="AU396" s="183" t="s">
        <v>101</v>
      </c>
      <c r="AY396" s="18" t="s">
        <v>234</v>
      </c>
      <c r="BE396" s="184">
        <f>IF(N396="základní",J396,0)</f>
        <v>0</v>
      </c>
      <c r="BF396" s="184">
        <f>IF(N396="snížená",J396,0)</f>
        <v>0</v>
      </c>
      <c r="BG396" s="184">
        <f>IF(N396="zákl. přenesená",J396,0)</f>
        <v>0</v>
      </c>
      <c r="BH396" s="184">
        <f>IF(N396="sníž. přenesená",J396,0)</f>
        <v>0</v>
      </c>
      <c r="BI396" s="184">
        <f>IF(N396="nulová",J396,0)</f>
        <v>0</v>
      </c>
      <c r="BJ396" s="18" t="s">
        <v>79</v>
      </c>
      <c r="BK396" s="184">
        <f>ROUND(I396*H396,2)</f>
        <v>0</v>
      </c>
      <c r="BL396" s="18" t="s">
        <v>104</v>
      </c>
      <c r="BM396" s="183" t="s">
        <v>790</v>
      </c>
    </row>
    <row r="397" s="2" customFormat="1">
      <c r="A397" s="37"/>
      <c r="B397" s="38"/>
      <c r="C397" s="37"/>
      <c r="D397" s="185" t="s">
        <v>244</v>
      </c>
      <c r="E397" s="37"/>
      <c r="F397" s="186" t="s">
        <v>791</v>
      </c>
      <c r="G397" s="37"/>
      <c r="H397" s="37"/>
      <c r="I397" s="187"/>
      <c r="J397" s="37"/>
      <c r="K397" s="37"/>
      <c r="L397" s="38"/>
      <c r="M397" s="188"/>
      <c r="N397" s="189"/>
      <c r="O397" s="71"/>
      <c r="P397" s="71"/>
      <c r="Q397" s="71"/>
      <c r="R397" s="71"/>
      <c r="S397" s="71"/>
      <c r="T397" s="72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8" t="s">
        <v>244</v>
      </c>
      <c r="AU397" s="18" t="s">
        <v>101</v>
      </c>
    </row>
    <row r="398" s="2" customFormat="1" ht="16.5" customHeight="1">
      <c r="A398" s="37"/>
      <c r="B398" s="171"/>
      <c r="C398" s="192" t="s">
        <v>792</v>
      </c>
      <c r="D398" s="192" t="s">
        <v>310</v>
      </c>
      <c r="E398" s="193" t="s">
        <v>793</v>
      </c>
      <c r="F398" s="194" t="s">
        <v>794</v>
      </c>
      <c r="G398" s="195" t="s">
        <v>416</v>
      </c>
      <c r="H398" s="196">
        <v>146.11699999999999</v>
      </c>
      <c r="I398" s="197"/>
      <c r="J398" s="198">
        <f>ROUND(I398*H398,2)</f>
        <v>0</v>
      </c>
      <c r="K398" s="194" t="s">
        <v>242</v>
      </c>
      <c r="L398" s="199"/>
      <c r="M398" s="200" t="s">
        <v>3</v>
      </c>
      <c r="N398" s="201" t="s">
        <v>43</v>
      </c>
      <c r="O398" s="71"/>
      <c r="P398" s="181">
        <f>O398*H398</f>
        <v>0</v>
      </c>
      <c r="Q398" s="181">
        <v>0.00029999999999999997</v>
      </c>
      <c r="R398" s="181">
        <f>Q398*H398</f>
        <v>0.043835099999999995</v>
      </c>
      <c r="S398" s="181">
        <v>0</v>
      </c>
      <c r="T398" s="182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83" t="s">
        <v>278</v>
      </c>
      <c r="AT398" s="183" t="s">
        <v>310</v>
      </c>
      <c r="AU398" s="183" t="s">
        <v>101</v>
      </c>
      <c r="AY398" s="18" t="s">
        <v>234</v>
      </c>
      <c r="BE398" s="184">
        <f>IF(N398="základní",J398,0)</f>
        <v>0</v>
      </c>
      <c r="BF398" s="184">
        <f>IF(N398="snížená",J398,0)</f>
        <v>0</v>
      </c>
      <c r="BG398" s="184">
        <f>IF(N398="zákl. přenesená",J398,0)</f>
        <v>0</v>
      </c>
      <c r="BH398" s="184">
        <f>IF(N398="sníž. přenesená",J398,0)</f>
        <v>0</v>
      </c>
      <c r="BI398" s="184">
        <f>IF(N398="nulová",J398,0)</f>
        <v>0</v>
      </c>
      <c r="BJ398" s="18" t="s">
        <v>79</v>
      </c>
      <c r="BK398" s="184">
        <f>ROUND(I398*H398,2)</f>
        <v>0</v>
      </c>
      <c r="BL398" s="18" t="s">
        <v>104</v>
      </c>
      <c r="BM398" s="183" t="s">
        <v>795</v>
      </c>
    </row>
    <row r="399" s="2" customFormat="1" ht="44.25" customHeight="1">
      <c r="A399" s="37"/>
      <c r="B399" s="171"/>
      <c r="C399" s="172" t="s">
        <v>796</v>
      </c>
      <c r="D399" s="172" t="s">
        <v>238</v>
      </c>
      <c r="E399" s="173" t="s">
        <v>797</v>
      </c>
      <c r="F399" s="174" t="s">
        <v>798</v>
      </c>
      <c r="G399" s="175" t="s">
        <v>416</v>
      </c>
      <c r="H399" s="176">
        <v>2391.73</v>
      </c>
      <c r="I399" s="177"/>
      <c r="J399" s="178">
        <f>ROUND(I399*H399,2)</f>
        <v>0</v>
      </c>
      <c r="K399" s="174" t="s">
        <v>242</v>
      </c>
      <c r="L399" s="38"/>
      <c r="M399" s="179" t="s">
        <v>3</v>
      </c>
      <c r="N399" s="180" t="s">
        <v>43</v>
      </c>
      <c r="O399" s="71"/>
      <c r="P399" s="181">
        <f>O399*H399</f>
        <v>0</v>
      </c>
      <c r="Q399" s="181">
        <v>0</v>
      </c>
      <c r="R399" s="181">
        <f>Q399*H399</f>
        <v>0</v>
      </c>
      <c r="S399" s="181">
        <v>0</v>
      </c>
      <c r="T399" s="182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83" t="s">
        <v>104</v>
      </c>
      <c r="AT399" s="183" t="s">
        <v>238</v>
      </c>
      <c r="AU399" s="183" t="s">
        <v>101</v>
      </c>
      <c r="AY399" s="18" t="s">
        <v>234</v>
      </c>
      <c r="BE399" s="184">
        <f>IF(N399="základní",J399,0)</f>
        <v>0</v>
      </c>
      <c r="BF399" s="184">
        <f>IF(N399="snížená",J399,0)</f>
        <v>0</v>
      </c>
      <c r="BG399" s="184">
        <f>IF(N399="zákl. přenesená",J399,0)</f>
        <v>0</v>
      </c>
      <c r="BH399" s="184">
        <f>IF(N399="sníž. přenesená",J399,0)</f>
        <v>0</v>
      </c>
      <c r="BI399" s="184">
        <f>IF(N399="nulová",J399,0)</f>
        <v>0</v>
      </c>
      <c r="BJ399" s="18" t="s">
        <v>79</v>
      </c>
      <c r="BK399" s="184">
        <f>ROUND(I399*H399,2)</f>
        <v>0</v>
      </c>
      <c r="BL399" s="18" t="s">
        <v>104</v>
      </c>
      <c r="BM399" s="183" t="s">
        <v>799</v>
      </c>
    </row>
    <row r="400" s="2" customFormat="1">
      <c r="A400" s="37"/>
      <c r="B400" s="38"/>
      <c r="C400" s="37"/>
      <c r="D400" s="185" t="s">
        <v>244</v>
      </c>
      <c r="E400" s="37"/>
      <c r="F400" s="186" t="s">
        <v>800</v>
      </c>
      <c r="G400" s="37"/>
      <c r="H400" s="37"/>
      <c r="I400" s="187"/>
      <c r="J400" s="37"/>
      <c r="K400" s="37"/>
      <c r="L400" s="38"/>
      <c r="M400" s="188"/>
      <c r="N400" s="189"/>
      <c r="O400" s="71"/>
      <c r="P400" s="71"/>
      <c r="Q400" s="71"/>
      <c r="R400" s="71"/>
      <c r="S400" s="71"/>
      <c r="T400" s="72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18" t="s">
        <v>244</v>
      </c>
      <c r="AU400" s="18" t="s">
        <v>101</v>
      </c>
    </row>
    <row r="401" s="2" customFormat="1" ht="16.5" customHeight="1">
      <c r="A401" s="37"/>
      <c r="B401" s="171"/>
      <c r="C401" s="192" t="s">
        <v>801</v>
      </c>
      <c r="D401" s="192" t="s">
        <v>310</v>
      </c>
      <c r="E401" s="193" t="s">
        <v>802</v>
      </c>
      <c r="F401" s="194" t="s">
        <v>803</v>
      </c>
      <c r="G401" s="195" t="s">
        <v>416</v>
      </c>
      <c r="H401" s="196">
        <v>2426.8820000000001</v>
      </c>
      <c r="I401" s="197"/>
      <c r="J401" s="198">
        <f>ROUND(I401*H401,2)</f>
        <v>0</v>
      </c>
      <c r="K401" s="194" t="s">
        <v>242</v>
      </c>
      <c r="L401" s="199"/>
      <c r="M401" s="200" t="s">
        <v>3</v>
      </c>
      <c r="N401" s="201" t="s">
        <v>43</v>
      </c>
      <c r="O401" s="71"/>
      <c r="P401" s="181">
        <f>O401*H401</f>
        <v>0</v>
      </c>
      <c r="Q401" s="181">
        <v>5.0000000000000002E-05</v>
      </c>
      <c r="R401" s="181">
        <f>Q401*H401</f>
        <v>0.12134410000000001</v>
      </c>
      <c r="S401" s="181">
        <v>0</v>
      </c>
      <c r="T401" s="182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3" t="s">
        <v>278</v>
      </c>
      <c r="AT401" s="183" t="s">
        <v>310</v>
      </c>
      <c r="AU401" s="183" t="s">
        <v>101</v>
      </c>
      <c r="AY401" s="18" t="s">
        <v>234</v>
      </c>
      <c r="BE401" s="184">
        <f>IF(N401="základní",J401,0)</f>
        <v>0</v>
      </c>
      <c r="BF401" s="184">
        <f>IF(N401="snížená",J401,0)</f>
        <v>0</v>
      </c>
      <c r="BG401" s="184">
        <f>IF(N401="zákl. přenesená",J401,0)</f>
        <v>0</v>
      </c>
      <c r="BH401" s="184">
        <f>IF(N401="sníž. přenesená",J401,0)</f>
        <v>0</v>
      </c>
      <c r="BI401" s="184">
        <f>IF(N401="nulová",J401,0)</f>
        <v>0</v>
      </c>
      <c r="BJ401" s="18" t="s">
        <v>79</v>
      </c>
      <c r="BK401" s="184">
        <f>ROUND(I401*H401,2)</f>
        <v>0</v>
      </c>
      <c r="BL401" s="18" t="s">
        <v>104</v>
      </c>
      <c r="BM401" s="183" t="s">
        <v>804</v>
      </c>
    </row>
    <row r="402" s="2" customFormat="1" ht="24.15" customHeight="1">
      <c r="A402" s="37"/>
      <c r="B402" s="171"/>
      <c r="C402" s="192" t="s">
        <v>805</v>
      </c>
      <c r="D402" s="192" t="s">
        <v>310</v>
      </c>
      <c r="E402" s="193" t="s">
        <v>806</v>
      </c>
      <c r="F402" s="194" t="s">
        <v>807</v>
      </c>
      <c r="G402" s="195" t="s">
        <v>416</v>
      </c>
      <c r="H402" s="196">
        <v>204.02099999999999</v>
      </c>
      <c r="I402" s="197"/>
      <c r="J402" s="198">
        <f>ROUND(I402*H402,2)</f>
        <v>0</v>
      </c>
      <c r="K402" s="194" t="s">
        <v>242</v>
      </c>
      <c r="L402" s="199"/>
      <c r="M402" s="200" t="s">
        <v>3</v>
      </c>
      <c r="N402" s="201" t="s">
        <v>43</v>
      </c>
      <c r="O402" s="71"/>
      <c r="P402" s="181">
        <f>O402*H402</f>
        <v>0</v>
      </c>
      <c r="Q402" s="181">
        <v>0.00010000000000000001</v>
      </c>
      <c r="R402" s="181">
        <f>Q402*H402</f>
        <v>0.020402099999999999</v>
      </c>
      <c r="S402" s="181">
        <v>0</v>
      </c>
      <c r="T402" s="182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3" t="s">
        <v>278</v>
      </c>
      <c r="AT402" s="183" t="s">
        <v>310</v>
      </c>
      <c r="AU402" s="183" t="s">
        <v>101</v>
      </c>
      <c r="AY402" s="18" t="s">
        <v>234</v>
      </c>
      <c r="BE402" s="184">
        <f>IF(N402="základní",J402,0)</f>
        <v>0</v>
      </c>
      <c r="BF402" s="184">
        <f>IF(N402="snížená",J402,0)</f>
        <v>0</v>
      </c>
      <c r="BG402" s="184">
        <f>IF(N402="zákl. přenesená",J402,0)</f>
        <v>0</v>
      </c>
      <c r="BH402" s="184">
        <f>IF(N402="sníž. přenesená",J402,0)</f>
        <v>0</v>
      </c>
      <c r="BI402" s="184">
        <f>IF(N402="nulová",J402,0)</f>
        <v>0</v>
      </c>
      <c r="BJ402" s="18" t="s">
        <v>79</v>
      </c>
      <c r="BK402" s="184">
        <f>ROUND(I402*H402,2)</f>
        <v>0</v>
      </c>
      <c r="BL402" s="18" t="s">
        <v>104</v>
      </c>
      <c r="BM402" s="183" t="s">
        <v>808</v>
      </c>
    </row>
    <row r="403" s="2" customFormat="1" ht="37.8" customHeight="1">
      <c r="A403" s="37"/>
      <c r="B403" s="171"/>
      <c r="C403" s="172" t="s">
        <v>809</v>
      </c>
      <c r="D403" s="172" t="s">
        <v>238</v>
      </c>
      <c r="E403" s="173" t="s">
        <v>810</v>
      </c>
      <c r="F403" s="174" t="s">
        <v>811</v>
      </c>
      <c r="G403" s="175" t="s">
        <v>241</v>
      </c>
      <c r="H403" s="176">
        <v>38.209000000000003</v>
      </c>
      <c r="I403" s="177"/>
      <c r="J403" s="178">
        <f>ROUND(I403*H403,2)</f>
        <v>0</v>
      </c>
      <c r="K403" s="174" t="s">
        <v>242</v>
      </c>
      <c r="L403" s="38"/>
      <c r="M403" s="179" t="s">
        <v>3</v>
      </c>
      <c r="N403" s="180" t="s">
        <v>43</v>
      </c>
      <c r="O403" s="71"/>
      <c r="P403" s="181">
        <f>O403*H403</f>
        <v>0</v>
      </c>
      <c r="Q403" s="181">
        <v>0.0043839999999999999</v>
      </c>
      <c r="R403" s="181">
        <f>Q403*H403</f>
        <v>0.16750825600000002</v>
      </c>
      <c r="S403" s="181">
        <v>0</v>
      </c>
      <c r="T403" s="182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83" t="s">
        <v>104</v>
      </c>
      <c r="AT403" s="183" t="s">
        <v>238</v>
      </c>
      <c r="AU403" s="183" t="s">
        <v>101</v>
      </c>
      <c r="AY403" s="18" t="s">
        <v>234</v>
      </c>
      <c r="BE403" s="184">
        <f>IF(N403="základní",J403,0)</f>
        <v>0</v>
      </c>
      <c r="BF403" s="184">
        <f>IF(N403="snížená",J403,0)</f>
        <v>0</v>
      </c>
      <c r="BG403" s="184">
        <f>IF(N403="zákl. přenesená",J403,0)</f>
        <v>0</v>
      </c>
      <c r="BH403" s="184">
        <f>IF(N403="sníž. přenesená",J403,0)</f>
        <v>0</v>
      </c>
      <c r="BI403" s="184">
        <f>IF(N403="nulová",J403,0)</f>
        <v>0</v>
      </c>
      <c r="BJ403" s="18" t="s">
        <v>79</v>
      </c>
      <c r="BK403" s="184">
        <f>ROUND(I403*H403,2)</f>
        <v>0</v>
      </c>
      <c r="BL403" s="18" t="s">
        <v>104</v>
      </c>
      <c r="BM403" s="183" t="s">
        <v>812</v>
      </c>
    </row>
    <row r="404" s="2" customFormat="1">
      <c r="A404" s="37"/>
      <c r="B404" s="38"/>
      <c r="C404" s="37"/>
      <c r="D404" s="185" t="s">
        <v>244</v>
      </c>
      <c r="E404" s="37"/>
      <c r="F404" s="186" t="s">
        <v>813</v>
      </c>
      <c r="G404" s="37"/>
      <c r="H404" s="37"/>
      <c r="I404" s="187"/>
      <c r="J404" s="37"/>
      <c r="K404" s="37"/>
      <c r="L404" s="38"/>
      <c r="M404" s="188"/>
      <c r="N404" s="189"/>
      <c r="O404" s="71"/>
      <c r="P404" s="71"/>
      <c r="Q404" s="71"/>
      <c r="R404" s="71"/>
      <c r="S404" s="71"/>
      <c r="T404" s="72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18" t="s">
        <v>244</v>
      </c>
      <c r="AU404" s="18" t="s">
        <v>101</v>
      </c>
    </row>
    <row r="405" s="2" customFormat="1" ht="33" customHeight="1">
      <c r="A405" s="37"/>
      <c r="B405" s="171"/>
      <c r="C405" s="172" t="s">
        <v>814</v>
      </c>
      <c r="D405" s="172" t="s">
        <v>238</v>
      </c>
      <c r="E405" s="173" t="s">
        <v>815</v>
      </c>
      <c r="F405" s="174" t="s">
        <v>816</v>
      </c>
      <c r="G405" s="175" t="s">
        <v>241</v>
      </c>
      <c r="H405" s="176">
        <v>6.8129999999999997</v>
      </c>
      <c r="I405" s="177"/>
      <c r="J405" s="178">
        <f>ROUND(I405*H405,2)</f>
        <v>0</v>
      </c>
      <c r="K405" s="174" t="s">
        <v>242</v>
      </c>
      <c r="L405" s="38"/>
      <c r="M405" s="179" t="s">
        <v>3</v>
      </c>
      <c r="N405" s="180" t="s">
        <v>43</v>
      </c>
      <c r="O405" s="71"/>
      <c r="P405" s="181">
        <f>O405*H405</f>
        <v>0</v>
      </c>
      <c r="Q405" s="181">
        <v>0.042000000000000003</v>
      </c>
      <c r="R405" s="181">
        <f>Q405*H405</f>
        <v>0.28614600000000001</v>
      </c>
      <c r="S405" s="181">
        <v>0</v>
      </c>
      <c r="T405" s="182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3" t="s">
        <v>104</v>
      </c>
      <c r="AT405" s="183" t="s">
        <v>238</v>
      </c>
      <c r="AU405" s="183" t="s">
        <v>101</v>
      </c>
      <c r="AY405" s="18" t="s">
        <v>234</v>
      </c>
      <c r="BE405" s="184">
        <f>IF(N405="základní",J405,0)</f>
        <v>0</v>
      </c>
      <c r="BF405" s="184">
        <f>IF(N405="snížená",J405,0)</f>
        <v>0</v>
      </c>
      <c r="BG405" s="184">
        <f>IF(N405="zákl. přenesená",J405,0)</f>
        <v>0</v>
      </c>
      <c r="BH405" s="184">
        <f>IF(N405="sníž. přenesená",J405,0)</f>
        <v>0</v>
      </c>
      <c r="BI405" s="184">
        <f>IF(N405="nulová",J405,0)</f>
        <v>0</v>
      </c>
      <c r="BJ405" s="18" t="s">
        <v>79</v>
      </c>
      <c r="BK405" s="184">
        <f>ROUND(I405*H405,2)</f>
        <v>0</v>
      </c>
      <c r="BL405" s="18" t="s">
        <v>104</v>
      </c>
      <c r="BM405" s="183" t="s">
        <v>817</v>
      </c>
    </row>
    <row r="406" s="2" customFormat="1">
      <c r="A406" s="37"/>
      <c r="B406" s="38"/>
      <c r="C406" s="37"/>
      <c r="D406" s="185" t="s">
        <v>244</v>
      </c>
      <c r="E406" s="37"/>
      <c r="F406" s="186" t="s">
        <v>818</v>
      </c>
      <c r="G406" s="37"/>
      <c r="H406" s="37"/>
      <c r="I406" s="187"/>
      <c r="J406" s="37"/>
      <c r="K406" s="37"/>
      <c r="L406" s="38"/>
      <c r="M406" s="188"/>
      <c r="N406" s="189"/>
      <c r="O406" s="71"/>
      <c r="P406" s="71"/>
      <c r="Q406" s="71"/>
      <c r="R406" s="71"/>
      <c r="S406" s="71"/>
      <c r="T406" s="72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8" t="s">
        <v>244</v>
      </c>
      <c r="AU406" s="18" t="s">
        <v>101</v>
      </c>
    </row>
    <row r="407" s="13" customFormat="1" ht="20.88" customHeight="1">
      <c r="A407" s="13"/>
      <c r="B407" s="202"/>
      <c r="C407" s="13"/>
      <c r="D407" s="203" t="s">
        <v>71</v>
      </c>
      <c r="E407" s="203" t="s">
        <v>819</v>
      </c>
      <c r="F407" s="203" t="s">
        <v>820</v>
      </c>
      <c r="G407" s="13"/>
      <c r="H407" s="13"/>
      <c r="I407" s="204"/>
      <c r="J407" s="205">
        <f>BK407</f>
        <v>0</v>
      </c>
      <c r="K407" s="13"/>
      <c r="L407" s="202"/>
      <c r="M407" s="206"/>
      <c r="N407" s="207"/>
      <c r="O407" s="207"/>
      <c r="P407" s="208">
        <f>SUM(P408:P409)</f>
        <v>0</v>
      </c>
      <c r="Q407" s="207"/>
      <c r="R407" s="208">
        <f>SUM(R408:R409)</f>
        <v>3.22478</v>
      </c>
      <c r="S407" s="207"/>
      <c r="T407" s="209">
        <f>SUM(T408:T409)</f>
        <v>0</v>
      </c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R407" s="203" t="s">
        <v>79</v>
      </c>
      <c r="AT407" s="210" t="s">
        <v>71</v>
      </c>
      <c r="AU407" s="210" t="s">
        <v>101</v>
      </c>
      <c r="AY407" s="203" t="s">
        <v>234</v>
      </c>
      <c r="BK407" s="211">
        <f>SUM(BK408:BK409)</f>
        <v>0</v>
      </c>
    </row>
    <row r="408" s="2" customFormat="1" ht="37.8" customHeight="1">
      <c r="A408" s="37"/>
      <c r="B408" s="171"/>
      <c r="C408" s="172" t="s">
        <v>821</v>
      </c>
      <c r="D408" s="172" t="s">
        <v>238</v>
      </c>
      <c r="E408" s="173" t="s">
        <v>822</v>
      </c>
      <c r="F408" s="174" t="s">
        <v>823</v>
      </c>
      <c r="G408" s="175" t="s">
        <v>241</v>
      </c>
      <c r="H408" s="176">
        <v>248.06</v>
      </c>
      <c r="I408" s="177"/>
      <c r="J408" s="178">
        <f>ROUND(I408*H408,2)</f>
        <v>0</v>
      </c>
      <c r="K408" s="174" t="s">
        <v>242</v>
      </c>
      <c r="L408" s="38"/>
      <c r="M408" s="179" t="s">
        <v>3</v>
      </c>
      <c r="N408" s="180" t="s">
        <v>43</v>
      </c>
      <c r="O408" s="71"/>
      <c r="P408" s="181">
        <f>O408*H408</f>
        <v>0</v>
      </c>
      <c r="Q408" s="181">
        <v>0.012999999999999999</v>
      </c>
      <c r="R408" s="181">
        <f>Q408*H408</f>
        <v>3.22478</v>
      </c>
      <c r="S408" s="181">
        <v>0</v>
      </c>
      <c r="T408" s="182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183" t="s">
        <v>104</v>
      </c>
      <c r="AT408" s="183" t="s">
        <v>238</v>
      </c>
      <c r="AU408" s="183" t="s">
        <v>104</v>
      </c>
      <c r="AY408" s="18" t="s">
        <v>234</v>
      </c>
      <c r="BE408" s="184">
        <f>IF(N408="základní",J408,0)</f>
        <v>0</v>
      </c>
      <c r="BF408" s="184">
        <f>IF(N408="snížená",J408,0)</f>
        <v>0</v>
      </c>
      <c r="BG408" s="184">
        <f>IF(N408="zákl. přenesená",J408,0)</f>
        <v>0</v>
      </c>
      <c r="BH408" s="184">
        <f>IF(N408="sníž. přenesená",J408,0)</f>
        <v>0</v>
      </c>
      <c r="BI408" s="184">
        <f>IF(N408="nulová",J408,0)</f>
        <v>0</v>
      </c>
      <c r="BJ408" s="18" t="s">
        <v>79</v>
      </c>
      <c r="BK408" s="184">
        <f>ROUND(I408*H408,2)</f>
        <v>0</v>
      </c>
      <c r="BL408" s="18" t="s">
        <v>104</v>
      </c>
      <c r="BM408" s="183" t="s">
        <v>824</v>
      </c>
    </row>
    <row r="409" s="2" customFormat="1">
      <c r="A409" s="37"/>
      <c r="B409" s="38"/>
      <c r="C409" s="37"/>
      <c r="D409" s="185" t="s">
        <v>244</v>
      </c>
      <c r="E409" s="37"/>
      <c r="F409" s="186" t="s">
        <v>825</v>
      </c>
      <c r="G409" s="37"/>
      <c r="H409" s="37"/>
      <c r="I409" s="187"/>
      <c r="J409" s="37"/>
      <c r="K409" s="37"/>
      <c r="L409" s="38"/>
      <c r="M409" s="188"/>
      <c r="N409" s="189"/>
      <c r="O409" s="71"/>
      <c r="P409" s="71"/>
      <c r="Q409" s="71"/>
      <c r="R409" s="71"/>
      <c r="S409" s="71"/>
      <c r="T409" s="72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T409" s="18" t="s">
        <v>244</v>
      </c>
      <c r="AU409" s="18" t="s">
        <v>104</v>
      </c>
    </row>
    <row r="410" s="13" customFormat="1" ht="20.88" customHeight="1">
      <c r="A410" s="13"/>
      <c r="B410" s="202"/>
      <c r="C410" s="13"/>
      <c r="D410" s="203" t="s">
        <v>71</v>
      </c>
      <c r="E410" s="203" t="s">
        <v>826</v>
      </c>
      <c r="F410" s="203" t="s">
        <v>827</v>
      </c>
      <c r="G410" s="13"/>
      <c r="H410" s="13"/>
      <c r="I410" s="204"/>
      <c r="J410" s="205">
        <f>BK410</f>
        <v>0</v>
      </c>
      <c r="K410" s="13"/>
      <c r="L410" s="202"/>
      <c r="M410" s="206"/>
      <c r="N410" s="207"/>
      <c r="O410" s="207"/>
      <c r="P410" s="208">
        <f>SUM(P411:P414)</f>
        <v>0</v>
      </c>
      <c r="Q410" s="207"/>
      <c r="R410" s="208">
        <f>SUM(R411:R414)</f>
        <v>17.754671130000002</v>
      </c>
      <c r="S410" s="207"/>
      <c r="T410" s="209">
        <f>SUM(T411:T414)</f>
        <v>0</v>
      </c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R410" s="203" t="s">
        <v>79</v>
      </c>
      <c r="AT410" s="210" t="s">
        <v>71</v>
      </c>
      <c r="AU410" s="210" t="s">
        <v>101</v>
      </c>
      <c r="AY410" s="203" t="s">
        <v>234</v>
      </c>
      <c r="BK410" s="211">
        <f>SUM(BK411:BK414)</f>
        <v>0</v>
      </c>
    </row>
    <row r="411" s="2" customFormat="1" ht="49.05" customHeight="1">
      <c r="A411" s="37"/>
      <c r="B411" s="171"/>
      <c r="C411" s="172" t="s">
        <v>828</v>
      </c>
      <c r="D411" s="172" t="s">
        <v>238</v>
      </c>
      <c r="E411" s="173" t="s">
        <v>829</v>
      </c>
      <c r="F411" s="174" t="s">
        <v>830</v>
      </c>
      <c r="G411" s="175" t="s">
        <v>241</v>
      </c>
      <c r="H411" s="176">
        <v>19.184000000000001</v>
      </c>
      <c r="I411" s="177"/>
      <c r="J411" s="178">
        <f>ROUND(I411*H411,2)</f>
        <v>0</v>
      </c>
      <c r="K411" s="174" t="s">
        <v>242</v>
      </c>
      <c r="L411" s="38"/>
      <c r="M411" s="179" t="s">
        <v>3</v>
      </c>
      <c r="N411" s="180" t="s">
        <v>43</v>
      </c>
      <c r="O411" s="71"/>
      <c r="P411" s="181">
        <f>O411*H411</f>
        <v>0</v>
      </c>
      <c r="Q411" s="181">
        <v>0.01103</v>
      </c>
      <c r="R411" s="181">
        <f>Q411*H411</f>
        <v>0.21159952000000001</v>
      </c>
      <c r="S411" s="181">
        <v>0</v>
      </c>
      <c r="T411" s="182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83" t="s">
        <v>104</v>
      </c>
      <c r="AT411" s="183" t="s">
        <v>238</v>
      </c>
      <c r="AU411" s="183" t="s">
        <v>104</v>
      </c>
      <c r="AY411" s="18" t="s">
        <v>234</v>
      </c>
      <c r="BE411" s="184">
        <f>IF(N411="základní",J411,0)</f>
        <v>0</v>
      </c>
      <c r="BF411" s="184">
        <f>IF(N411="snížená",J411,0)</f>
        <v>0</v>
      </c>
      <c r="BG411" s="184">
        <f>IF(N411="zákl. přenesená",J411,0)</f>
        <v>0</v>
      </c>
      <c r="BH411" s="184">
        <f>IF(N411="sníž. přenesená",J411,0)</f>
        <v>0</v>
      </c>
      <c r="BI411" s="184">
        <f>IF(N411="nulová",J411,0)</f>
        <v>0</v>
      </c>
      <c r="BJ411" s="18" t="s">
        <v>79</v>
      </c>
      <c r="BK411" s="184">
        <f>ROUND(I411*H411,2)</f>
        <v>0</v>
      </c>
      <c r="BL411" s="18" t="s">
        <v>104</v>
      </c>
      <c r="BM411" s="183" t="s">
        <v>831</v>
      </c>
    </row>
    <row r="412" s="2" customFormat="1">
      <c r="A412" s="37"/>
      <c r="B412" s="38"/>
      <c r="C412" s="37"/>
      <c r="D412" s="185" t="s">
        <v>244</v>
      </c>
      <c r="E412" s="37"/>
      <c r="F412" s="186" t="s">
        <v>832</v>
      </c>
      <c r="G412" s="37"/>
      <c r="H412" s="37"/>
      <c r="I412" s="187"/>
      <c r="J412" s="37"/>
      <c r="K412" s="37"/>
      <c r="L412" s="38"/>
      <c r="M412" s="188"/>
      <c r="N412" s="189"/>
      <c r="O412" s="71"/>
      <c r="P412" s="71"/>
      <c r="Q412" s="71"/>
      <c r="R412" s="71"/>
      <c r="S412" s="71"/>
      <c r="T412" s="72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8" t="s">
        <v>244</v>
      </c>
      <c r="AU412" s="18" t="s">
        <v>104</v>
      </c>
    </row>
    <row r="413" s="2" customFormat="1" ht="37.8" customHeight="1">
      <c r="A413" s="37"/>
      <c r="B413" s="171"/>
      <c r="C413" s="172" t="s">
        <v>833</v>
      </c>
      <c r="D413" s="172" t="s">
        <v>238</v>
      </c>
      <c r="E413" s="173" t="s">
        <v>834</v>
      </c>
      <c r="F413" s="174" t="s">
        <v>835</v>
      </c>
      <c r="G413" s="175" t="s">
        <v>241</v>
      </c>
      <c r="H413" s="176">
        <v>1590.4870000000001</v>
      </c>
      <c r="I413" s="177"/>
      <c r="J413" s="178">
        <f>ROUND(I413*H413,2)</f>
        <v>0</v>
      </c>
      <c r="K413" s="174" t="s">
        <v>242</v>
      </c>
      <c r="L413" s="38"/>
      <c r="M413" s="179" t="s">
        <v>3</v>
      </c>
      <c r="N413" s="180" t="s">
        <v>43</v>
      </c>
      <c r="O413" s="71"/>
      <c r="P413" s="181">
        <f>O413*H413</f>
        <v>0</v>
      </c>
      <c r="Q413" s="181">
        <v>0.01103</v>
      </c>
      <c r="R413" s="181">
        <f>Q413*H413</f>
        <v>17.543071610000002</v>
      </c>
      <c r="S413" s="181">
        <v>0</v>
      </c>
      <c r="T413" s="182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83" t="s">
        <v>104</v>
      </c>
      <c r="AT413" s="183" t="s">
        <v>238</v>
      </c>
      <c r="AU413" s="183" t="s">
        <v>104</v>
      </c>
      <c r="AY413" s="18" t="s">
        <v>234</v>
      </c>
      <c r="BE413" s="184">
        <f>IF(N413="základní",J413,0)</f>
        <v>0</v>
      </c>
      <c r="BF413" s="184">
        <f>IF(N413="snížená",J413,0)</f>
        <v>0</v>
      </c>
      <c r="BG413" s="184">
        <f>IF(N413="zákl. přenesená",J413,0)</f>
        <v>0</v>
      </c>
      <c r="BH413" s="184">
        <f>IF(N413="sníž. přenesená",J413,0)</f>
        <v>0</v>
      </c>
      <c r="BI413" s="184">
        <f>IF(N413="nulová",J413,0)</f>
        <v>0</v>
      </c>
      <c r="BJ413" s="18" t="s">
        <v>79</v>
      </c>
      <c r="BK413" s="184">
        <f>ROUND(I413*H413,2)</f>
        <v>0</v>
      </c>
      <c r="BL413" s="18" t="s">
        <v>104</v>
      </c>
      <c r="BM413" s="183" t="s">
        <v>836</v>
      </c>
    </row>
    <row r="414" s="2" customFormat="1">
      <c r="A414" s="37"/>
      <c r="B414" s="38"/>
      <c r="C414" s="37"/>
      <c r="D414" s="185" t="s">
        <v>244</v>
      </c>
      <c r="E414" s="37"/>
      <c r="F414" s="186" t="s">
        <v>837</v>
      </c>
      <c r="G414" s="37"/>
      <c r="H414" s="37"/>
      <c r="I414" s="187"/>
      <c r="J414" s="37"/>
      <c r="K414" s="37"/>
      <c r="L414" s="38"/>
      <c r="M414" s="188"/>
      <c r="N414" s="189"/>
      <c r="O414" s="71"/>
      <c r="P414" s="71"/>
      <c r="Q414" s="71"/>
      <c r="R414" s="71"/>
      <c r="S414" s="71"/>
      <c r="T414" s="72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18" t="s">
        <v>244</v>
      </c>
      <c r="AU414" s="18" t="s">
        <v>104</v>
      </c>
    </row>
    <row r="415" s="12" customFormat="1" ht="20.88" customHeight="1">
      <c r="A415" s="12"/>
      <c r="B415" s="158"/>
      <c r="C415" s="12"/>
      <c r="D415" s="159" t="s">
        <v>71</v>
      </c>
      <c r="E415" s="169" t="s">
        <v>536</v>
      </c>
      <c r="F415" s="169" t="s">
        <v>838</v>
      </c>
      <c r="G415" s="12"/>
      <c r="H415" s="12"/>
      <c r="I415" s="161"/>
      <c r="J415" s="170">
        <f>BK415</f>
        <v>0</v>
      </c>
      <c r="K415" s="12"/>
      <c r="L415" s="158"/>
      <c r="M415" s="163"/>
      <c r="N415" s="164"/>
      <c r="O415" s="164"/>
      <c r="P415" s="165">
        <f>P416+P421+P430+P444+P452+P458</f>
        <v>0</v>
      </c>
      <c r="Q415" s="164"/>
      <c r="R415" s="165">
        <f>R416+R421+R430+R444+R452+R458</f>
        <v>7.5424128052800006</v>
      </c>
      <c r="S415" s="164"/>
      <c r="T415" s="166">
        <f>T416+T421+T430+T444+T452+T458</f>
        <v>0.0010315100000000002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159" t="s">
        <v>79</v>
      </c>
      <c r="AT415" s="167" t="s">
        <v>71</v>
      </c>
      <c r="AU415" s="167" t="s">
        <v>76</v>
      </c>
      <c r="AY415" s="159" t="s">
        <v>234</v>
      </c>
      <c r="BK415" s="168">
        <f>BK416+BK421+BK430+BK444+BK452+BK458</f>
        <v>0</v>
      </c>
    </row>
    <row r="416" s="13" customFormat="1" ht="20.88" customHeight="1">
      <c r="A416" s="13"/>
      <c r="B416" s="202"/>
      <c r="C416" s="13"/>
      <c r="D416" s="203" t="s">
        <v>71</v>
      </c>
      <c r="E416" s="203" t="s">
        <v>839</v>
      </c>
      <c r="F416" s="203" t="s">
        <v>840</v>
      </c>
      <c r="G416" s="13"/>
      <c r="H416" s="13"/>
      <c r="I416" s="204"/>
      <c r="J416" s="205">
        <f>BK416</f>
        <v>0</v>
      </c>
      <c r="K416" s="13"/>
      <c r="L416" s="202"/>
      <c r="M416" s="206"/>
      <c r="N416" s="207"/>
      <c r="O416" s="207"/>
      <c r="P416" s="208">
        <f>SUM(P417:P420)</f>
        <v>0</v>
      </c>
      <c r="Q416" s="207"/>
      <c r="R416" s="208">
        <f>SUM(R417:R420)</f>
        <v>0.039713135000000004</v>
      </c>
      <c r="S416" s="207"/>
      <c r="T416" s="209">
        <f>SUM(T417:T420)</f>
        <v>0.0010315100000000002</v>
      </c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R416" s="203" t="s">
        <v>79</v>
      </c>
      <c r="AT416" s="210" t="s">
        <v>71</v>
      </c>
      <c r="AU416" s="210" t="s">
        <v>101</v>
      </c>
      <c r="AY416" s="203" t="s">
        <v>234</v>
      </c>
      <c r="BK416" s="211">
        <f>SUM(BK417:BK420)</f>
        <v>0</v>
      </c>
    </row>
    <row r="417" s="2" customFormat="1" ht="37.8" customHeight="1">
      <c r="A417" s="37"/>
      <c r="B417" s="171"/>
      <c r="C417" s="172" t="s">
        <v>841</v>
      </c>
      <c r="D417" s="172" t="s">
        <v>238</v>
      </c>
      <c r="E417" s="173" t="s">
        <v>842</v>
      </c>
      <c r="F417" s="174" t="s">
        <v>843</v>
      </c>
      <c r="G417" s="175" t="s">
        <v>241</v>
      </c>
      <c r="H417" s="176">
        <v>17.939</v>
      </c>
      <c r="I417" s="177"/>
      <c r="J417" s="178">
        <f>ROUND(I417*H417,2)</f>
        <v>0</v>
      </c>
      <c r="K417" s="174" t="s">
        <v>242</v>
      </c>
      <c r="L417" s="38"/>
      <c r="M417" s="179" t="s">
        <v>3</v>
      </c>
      <c r="N417" s="180" t="s">
        <v>43</v>
      </c>
      <c r="O417" s="71"/>
      <c r="P417" s="181">
        <f>O417*H417</f>
        <v>0</v>
      </c>
      <c r="Q417" s="181">
        <v>0.00038499999999999998</v>
      </c>
      <c r="R417" s="181">
        <f>Q417*H417</f>
        <v>0.0069065149999999994</v>
      </c>
      <c r="S417" s="181">
        <v>1.0000000000000001E-05</v>
      </c>
      <c r="T417" s="182">
        <f>S417*H417</f>
        <v>0.00017939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3" t="s">
        <v>104</v>
      </c>
      <c r="AT417" s="183" t="s">
        <v>238</v>
      </c>
      <c r="AU417" s="183" t="s">
        <v>104</v>
      </c>
      <c r="AY417" s="18" t="s">
        <v>234</v>
      </c>
      <c r="BE417" s="184">
        <f>IF(N417="základní",J417,0)</f>
        <v>0</v>
      </c>
      <c r="BF417" s="184">
        <f>IF(N417="snížená",J417,0)</f>
        <v>0</v>
      </c>
      <c r="BG417" s="184">
        <f>IF(N417="zákl. přenesená",J417,0)</f>
        <v>0</v>
      </c>
      <c r="BH417" s="184">
        <f>IF(N417="sníž. přenesená",J417,0)</f>
        <v>0</v>
      </c>
      <c r="BI417" s="184">
        <f>IF(N417="nulová",J417,0)</f>
        <v>0</v>
      </c>
      <c r="BJ417" s="18" t="s">
        <v>79</v>
      </c>
      <c r="BK417" s="184">
        <f>ROUND(I417*H417,2)</f>
        <v>0</v>
      </c>
      <c r="BL417" s="18" t="s">
        <v>104</v>
      </c>
      <c r="BM417" s="183" t="s">
        <v>844</v>
      </c>
    </row>
    <row r="418" s="2" customFormat="1">
      <c r="A418" s="37"/>
      <c r="B418" s="38"/>
      <c r="C418" s="37"/>
      <c r="D418" s="185" t="s">
        <v>244</v>
      </c>
      <c r="E418" s="37"/>
      <c r="F418" s="186" t="s">
        <v>845</v>
      </c>
      <c r="G418" s="37"/>
      <c r="H418" s="37"/>
      <c r="I418" s="187"/>
      <c r="J418" s="37"/>
      <c r="K418" s="37"/>
      <c r="L418" s="38"/>
      <c r="M418" s="188"/>
      <c r="N418" s="189"/>
      <c r="O418" s="71"/>
      <c r="P418" s="71"/>
      <c r="Q418" s="71"/>
      <c r="R418" s="71"/>
      <c r="S418" s="71"/>
      <c r="T418" s="72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8" t="s">
        <v>244</v>
      </c>
      <c r="AU418" s="18" t="s">
        <v>104</v>
      </c>
    </row>
    <row r="419" s="2" customFormat="1" ht="37.8" customHeight="1">
      <c r="A419" s="37"/>
      <c r="B419" s="171"/>
      <c r="C419" s="172" t="s">
        <v>846</v>
      </c>
      <c r="D419" s="172" t="s">
        <v>238</v>
      </c>
      <c r="E419" s="173" t="s">
        <v>783</v>
      </c>
      <c r="F419" s="174" t="s">
        <v>784</v>
      </c>
      <c r="G419" s="175" t="s">
        <v>241</v>
      </c>
      <c r="H419" s="176">
        <v>85.212000000000003</v>
      </c>
      <c r="I419" s="177"/>
      <c r="J419" s="178">
        <f>ROUND(I419*H419,2)</f>
        <v>0</v>
      </c>
      <c r="K419" s="174" t="s">
        <v>242</v>
      </c>
      <c r="L419" s="38"/>
      <c r="M419" s="179" t="s">
        <v>3</v>
      </c>
      <c r="N419" s="180" t="s">
        <v>43</v>
      </c>
      <c r="O419" s="71"/>
      <c r="P419" s="181">
        <f>O419*H419</f>
        <v>0</v>
      </c>
      <c r="Q419" s="181">
        <v>0.00038499999999999998</v>
      </c>
      <c r="R419" s="181">
        <f>Q419*H419</f>
        <v>0.032806620000000002</v>
      </c>
      <c r="S419" s="181">
        <v>1.0000000000000001E-05</v>
      </c>
      <c r="T419" s="182">
        <f>S419*H419</f>
        <v>0.00085212000000000016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3" t="s">
        <v>104</v>
      </c>
      <c r="AT419" s="183" t="s">
        <v>238</v>
      </c>
      <c r="AU419" s="183" t="s">
        <v>104</v>
      </c>
      <c r="AY419" s="18" t="s">
        <v>234</v>
      </c>
      <c r="BE419" s="184">
        <f>IF(N419="základní",J419,0)</f>
        <v>0</v>
      </c>
      <c r="BF419" s="184">
        <f>IF(N419="snížená",J419,0)</f>
        <v>0</v>
      </c>
      <c r="BG419" s="184">
        <f>IF(N419="zákl. přenesená",J419,0)</f>
        <v>0</v>
      </c>
      <c r="BH419" s="184">
        <f>IF(N419="sníž. přenesená",J419,0)</f>
        <v>0</v>
      </c>
      <c r="BI419" s="184">
        <f>IF(N419="nulová",J419,0)</f>
        <v>0</v>
      </c>
      <c r="BJ419" s="18" t="s">
        <v>79</v>
      </c>
      <c r="BK419" s="184">
        <f>ROUND(I419*H419,2)</f>
        <v>0</v>
      </c>
      <c r="BL419" s="18" t="s">
        <v>104</v>
      </c>
      <c r="BM419" s="183" t="s">
        <v>847</v>
      </c>
    </row>
    <row r="420" s="2" customFormat="1">
      <c r="A420" s="37"/>
      <c r="B420" s="38"/>
      <c r="C420" s="37"/>
      <c r="D420" s="185" t="s">
        <v>244</v>
      </c>
      <c r="E420" s="37"/>
      <c r="F420" s="186" t="s">
        <v>786</v>
      </c>
      <c r="G420" s="37"/>
      <c r="H420" s="37"/>
      <c r="I420" s="187"/>
      <c r="J420" s="37"/>
      <c r="K420" s="37"/>
      <c r="L420" s="38"/>
      <c r="M420" s="188"/>
      <c r="N420" s="189"/>
      <c r="O420" s="71"/>
      <c r="P420" s="71"/>
      <c r="Q420" s="71"/>
      <c r="R420" s="71"/>
      <c r="S420" s="71"/>
      <c r="T420" s="72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8" t="s">
        <v>244</v>
      </c>
      <c r="AU420" s="18" t="s">
        <v>104</v>
      </c>
    </row>
    <row r="421" s="13" customFormat="1" ht="20.88" customHeight="1">
      <c r="A421" s="13"/>
      <c r="B421" s="202"/>
      <c r="C421" s="13"/>
      <c r="D421" s="203" t="s">
        <v>71</v>
      </c>
      <c r="E421" s="203" t="s">
        <v>848</v>
      </c>
      <c r="F421" s="203" t="s">
        <v>849</v>
      </c>
      <c r="G421" s="13"/>
      <c r="H421" s="13"/>
      <c r="I421" s="204"/>
      <c r="J421" s="205">
        <f>BK421</f>
        <v>0</v>
      </c>
      <c r="K421" s="13"/>
      <c r="L421" s="202"/>
      <c r="M421" s="206"/>
      <c r="N421" s="207"/>
      <c r="O421" s="207"/>
      <c r="P421" s="208">
        <f>SUM(P422:P429)</f>
        <v>0</v>
      </c>
      <c r="Q421" s="207"/>
      <c r="R421" s="208">
        <f>SUM(R422:R429)</f>
        <v>0.042600079999999992</v>
      </c>
      <c r="S421" s="207"/>
      <c r="T421" s="209">
        <f>SUM(T422:T429)</f>
        <v>0</v>
      </c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R421" s="203" t="s">
        <v>79</v>
      </c>
      <c r="AT421" s="210" t="s">
        <v>71</v>
      </c>
      <c r="AU421" s="210" t="s">
        <v>101</v>
      </c>
      <c r="AY421" s="203" t="s">
        <v>234</v>
      </c>
      <c r="BK421" s="211">
        <f>SUM(BK422:BK429)</f>
        <v>0</v>
      </c>
    </row>
    <row r="422" s="2" customFormat="1" ht="55.5" customHeight="1">
      <c r="A422" s="37"/>
      <c r="B422" s="171"/>
      <c r="C422" s="172" t="s">
        <v>850</v>
      </c>
      <c r="D422" s="172" t="s">
        <v>238</v>
      </c>
      <c r="E422" s="173" t="s">
        <v>788</v>
      </c>
      <c r="F422" s="174" t="s">
        <v>789</v>
      </c>
      <c r="G422" s="175" t="s">
        <v>416</v>
      </c>
      <c r="H422" s="176">
        <v>132.834</v>
      </c>
      <c r="I422" s="177"/>
      <c r="J422" s="178">
        <f>ROUND(I422*H422,2)</f>
        <v>0</v>
      </c>
      <c r="K422" s="174" t="s">
        <v>242</v>
      </c>
      <c r="L422" s="38"/>
      <c r="M422" s="179" t="s">
        <v>3</v>
      </c>
      <c r="N422" s="180" t="s">
        <v>43</v>
      </c>
      <c r="O422" s="71"/>
      <c r="P422" s="181">
        <f>O422*H422</f>
        <v>0</v>
      </c>
      <c r="Q422" s="181">
        <v>0</v>
      </c>
      <c r="R422" s="181">
        <f>Q422*H422</f>
        <v>0</v>
      </c>
      <c r="S422" s="181">
        <v>0</v>
      </c>
      <c r="T422" s="182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83" t="s">
        <v>104</v>
      </c>
      <c r="AT422" s="183" t="s">
        <v>238</v>
      </c>
      <c r="AU422" s="183" t="s">
        <v>104</v>
      </c>
      <c r="AY422" s="18" t="s">
        <v>234</v>
      </c>
      <c r="BE422" s="184">
        <f>IF(N422="základní",J422,0)</f>
        <v>0</v>
      </c>
      <c r="BF422" s="184">
        <f>IF(N422="snížená",J422,0)</f>
        <v>0</v>
      </c>
      <c r="BG422" s="184">
        <f>IF(N422="zákl. přenesená",J422,0)</f>
        <v>0</v>
      </c>
      <c r="BH422" s="184">
        <f>IF(N422="sníž. přenesená",J422,0)</f>
        <v>0</v>
      </c>
      <c r="BI422" s="184">
        <f>IF(N422="nulová",J422,0)</f>
        <v>0</v>
      </c>
      <c r="BJ422" s="18" t="s">
        <v>79</v>
      </c>
      <c r="BK422" s="184">
        <f>ROUND(I422*H422,2)</f>
        <v>0</v>
      </c>
      <c r="BL422" s="18" t="s">
        <v>104</v>
      </c>
      <c r="BM422" s="183" t="s">
        <v>851</v>
      </c>
    </row>
    <row r="423" s="2" customFormat="1">
      <c r="A423" s="37"/>
      <c r="B423" s="38"/>
      <c r="C423" s="37"/>
      <c r="D423" s="185" t="s">
        <v>244</v>
      </c>
      <c r="E423" s="37"/>
      <c r="F423" s="186" t="s">
        <v>791</v>
      </c>
      <c r="G423" s="37"/>
      <c r="H423" s="37"/>
      <c r="I423" s="187"/>
      <c r="J423" s="37"/>
      <c r="K423" s="37"/>
      <c r="L423" s="38"/>
      <c r="M423" s="188"/>
      <c r="N423" s="189"/>
      <c r="O423" s="71"/>
      <c r="P423" s="71"/>
      <c r="Q423" s="71"/>
      <c r="R423" s="71"/>
      <c r="S423" s="71"/>
      <c r="T423" s="72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8" t="s">
        <v>244</v>
      </c>
      <c r="AU423" s="18" t="s">
        <v>104</v>
      </c>
    </row>
    <row r="424" s="2" customFormat="1" ht="24.15" customHeight="1">
      <c r="A424" s="37"/>
      <c r="B424" s="171"/>
      <c r="C424" s="192" t="s">
        <v>852</v>
      </c>
      <c r="D424" s="192" t="s">
        <v>310</v>
      </c>
      <c r="E424" s="193" t="s">
        <v>853</v>
      </c>
      <c r="F424" s="194" t="s">
        <v>854</v>
      </c>
      <c r="G424" s="195" t="s">
        <v>416</v>
      </c>
      <c r="H424" s="196">
        <v>146.11699999999999</v>
      </c>
      <c r="I424" s="197"/>
      <c r="J424" s="198">
        <f>ROUND(I424*H424,2)</f>
        <v>0</v>
      </c>
      <c r="K424" s="194" t="s">
        <v>242</v>
      </c>
      <c r="L424" s="199"/>
      <c r="M424" s="200" t="s">
        <v>3</v>
      </c>
      <c r="N424" s="201" t="s">
        <v>43</v>
      </c>
      <c r="O424" s="71"/>
      <c r="P424" s="181">
        <f>O424*H424</f>
        <v>0</v>
      </c>
      <c r="Q424" s="181">
        <v>4.0000000000000003E-05</v>
      </c>
      <c r="R424" s="181">
        <f>Q424*H424</f>
        <v>0.0058446799999999997</v>
      </c>
      <c r="S424" s="181">
        <v>0</v>
      </c>
      <c r="T424" s="182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183" t="s">
        <v>278</v>
      </c>
      <c r="AT424" s="183" t="s">
        <v>310</v>
      </c>
      <c r="AU424" s="183" t="s">
        <v>104</v>
      </c>
      <c r="AY424" s="18" t="s">
        <v>234</v>
      </c>
      <c r="BE424" s="184">
        <f>IF(N424="základní",J424,0)</f>
        <v>0</v>
      </c>
      <c r="BF424" s="184">
        <f>IF(N424="snížená",J424,0)</f>
        <v>0</v>
      </c>
      <c r="BG424" s="184">
        <f>IF(N424="zákl. přenesená",J424,0)</f>
        <v>0</v>
      </c>
      <c r="BH424" s="184">
        <f>IF(N424="sníž. přenesená",J424,0)</f>
        <v>0</v>
      </c>
      <c r="BI424" s="184">
        <f>IF(N424="nulová",J424,0)</f>
        <v>0</v>
      </c>
      <c r="BJ424" s="18" t="s">
        <v>79</v>
      </c>
      <c r="BK424" s="184">
        <f>ROUND(I424*H424,2)</f>
        <v>0</v>
      </c>
      <c r="BL424" s="18" t="s">
        <v>104</v>
      </c>
      <c r="BM424" s="183" t="s">
        <v>855</v>
      </c>
    </row>
    <row r="425" s="2" customFormat="1" ht="24.15" customHeight="1">
      <c r="A425" s="37"/>
      <c r="B425" s="171"/>
      <c r="C425" s="172" t="s">
        <v>856</v>
      </c>
      <c r="D425" s="172" t="s">
        <v>238</v>
      </c>
      <c r="E425" s="173" t="s">
        <v>857</v>
      </c>
      <c r="F425" s="174" t="s">
        <v>858</v>
      </c>
      <c r="G425" s="175" t="s">
        <v>416</v>
      </c>
      <c r="H425" s="176">
        <v>197.47999999999999</v>
      </c>
      <c r="I425" s="177"/>
      <c r="J425" s="178">
        <f>ROUND(I425*H425,2)</f>
        <v>0</v>
      </c>
      <c r="K425" s="174" t="s">
        <v>242</v>
      </c>
      <c r="L425" s="38"/>
      <c r="M425" s="179" t="s">
        <v>3</v>
      </c>
      <c r="N425" s="180" t="s">
        <v>43</v>
      </c>
      <c r="O425" s="71"/>
      <c r="P425" s="181">
        <f>O425*H425</f>
        <v>0</v>
      </c>
      <c r="Q425" s="181">
        <v>0</v>
      </c>
      <c r="R425" s="181">
        <f>Q425*H425</f>
        <v>0</v>
      </c>
      <c r="S425" s="181">
        <v>0</v>
      </c>
      <c r="T425" s="182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83" t="s">
        <v>104</v>
      </c>
      <c r="AT425" s="183" t="s">
        <v>238</v>
      </c>
      <c r="AU425" s="183" t="s">
        <v>104</v>
      </c>
      <c r="AY425" s="18" t="s">
        <v>234</v>
      </c>
      <c r="BE425" s="184">
        <f>IF(N425="základní",J425,0)</f>
        <v>0</v>
      </c>
      <c r="BF425" s="184">
        <f>IF(N425="snížená",J425,0)</f>
        <v>0</v>
      </c>
      <c r="BG425" s="184">
        <f>IF(N425="zákl. přenesená",J425,0)</f>
        <v>0</v>
      </c>
      <c r="BH425" s="184">
        <f>IF(N425="sníž. přenesená",J425,0)</f>
        <v>0</v>
      </c>
      <c r="BI425" s="184">
        <f>IF(N425="nulová",J425,0)</f>
        <v>0</v>
      </c>
      <c r="BJ425" s="18" t="s">
        <v>79</v>
      </c>
      <c r="BK425" s="184">
        <f>ROUND(I425*H425,2)</f>
        <v>0</v>
      </c>
      <c r="BL425" s="18" t="s">
        <v>104</v>
      </c>
      <c r="BM425" s="183" t="s">
        <v>859</v>
      </c>
    </row>
    <row r="426" s="2" customFormat="1">
      <c r="A426" s="37"/>
      <c r="B426" s="38"/>
      <c r="C426" s="37"/>
      <c r="D426" s="185" t="s">
        <v>244</v>
      </c>
      <c r="E426" s="37"/>
      <c r="F426" s="186" t="s">
        <v>860</v>
      </c>
      <c r="G426" s="37"/>
      <c r="H426" s="37"/>
      <c r="I426" s="187"/>
      <c r="J426" s="37"/>
      <c r="K426" s="37"/>
      <c r="L426" s="38"/>
      <c r="M426" s="188"/>
      <c r="N426" s="189"/>
      <c r="O426" s="71"/>
      <c r="P426" s="71"/>
      <c r="Q426" s="71"/>
      <c r="R426" s="71"/>
      <c r="S426" s="71"/>
      <c r="T426" s="72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8" t="s">
        <v>244</v>
      </c>
      <c r="AU426" s="18" t="s">
        <v>104</v>
      </c>
    </row>
    <row r="427" s="2" customFormat="1" ht="21.75" customHeight="1">
      <c r="A427" s="37"/>
      <c r="B427" s="171"/>
      <c r="C427" s="192" t="s">
        <v>861</v>
      </c>
      <c r="D427" s="192" t="s">
        <v>310</v>
      </c>
      <c r="E427" s="193" t="s">
        <v>862</v>
      </c>
      <c r="F427" s="194" t="s">
        <v>863</v>
      </c>
      <c r="G427" s="195" t="s">
        <v>416</v>
      </c>
      <c r="H427" s="196">
        <v>132.16499999999999</v>
      </c>
      <c r="I427" s="197"/>
      <c r="J427" s="198">
        <f>ROUND(I427*H427,2)</f>
        <v>0</v>
      </c>
      <c r="K427" s="194" t="s">
        <v>242</v>
      </c>
      <c r="L427" s="199"/>
      <c r="M427" s="200" t="s">
        <v>3</v>
      </c>
      <c r="N427" s="201" t="s">
        <v>43</v>
      </c>
      <c r="O427" s="71"/>
      <c r="P427" s="181">
        <f>O427*H427</f>
        <v>0</v>
      </c>
      <c r="Q427" s="181">
        <v>0.00010000000000000001</v>
      </c>
      <c r="R427" s="181">
        <f>Q427*H427</f>
        <v>0.013216499999999999</v>
      </c>
      <c r="S427" s="181">
        <v>0</v>
      </c>
      <c r="T427" s="182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83" t="s">
        <v>278</v>
      </c>
      <c r="AT427" s="183" t="s">
        <v>310</v>
      </c>
      <c r="AU427" s="183" t="s">
        <v>104</v>
      </c>
      <c r="AY427" s="18" t="s">
        <v>234</v>
      </c>
      <c r="BE427" s="184">
        <f>IF(N427="základní",J427,0)</f>
        <v>0</v>
      </c>
      <c r="BF427" s="184">
        <f>IF(N427="snížená",J427,0)</f>
        <v>0</v>
      </c>
      <c r="BG427" s="184">
        <f>IF(N427="zákl. přenesená",J427,0)</f>
        <v>0</v>
      </c>
      <c r="BH427" s="184">
        <f>IF(N427="sníž. přenesená",J427,0)</f>
        <v>0</v>
      </c>
      <c r="BI427" s="184">
        <f>IF(N427="nulová",J427,0)</f>
        <v>0</v>
      </c>
      <c r="BJ427" s="18" t="s">
        <v>79</v>
      </c>
      <c r="BK427" s="184">
        <f>ROUND(I427*H427,2)</f>
        <v>0</v>
      </c>
      <c r="BL427" s="18" t="s">
        <v>104</v>
      </c>
      <c r="BM427" s="183" t="s">
        <v>864</v>
      </c>
    </row>
    <row r="428" s="2" customFormat="1" ht="24.15" customHeight="1">
      <c r="A428" s="37"/>
      <c r="B428" s="171"/>
      <c r="C428" s="192" t="s">
        <v>865</v>
      </c>
      <c r="D428" s="192" t="s">
        <v>310</v>
      </c>
      <c r="E428" s="193" t="s">
        <v>866</v>
      </c>
      <c r="F428" s="194" t="s">
        <v>867</v>
      </c>
      <c r="G428" s="195" t="s">
        <v>416</v>
      </c>
      <c r="H428" s="196">
        <v>65.263000000000005</v>
      </c>
      <c r="I428" s="197"/>
      <c r="J428" s="198">
        <f>ROUND(I428*H428,2)</f>
        <v>0</v>
      </c>
      <c r="K428" s="194" t="s">
        <v>242</v>
      </c>
      <c r="L428" s="199"/>
      <c r="M428" s="200" t="s">
        <v>3</v>
      </c>
      <c r="N428" s="201" t="s">
        <v>43</v>
      </c>
      <c r="O428" s="71"/>
      <c r="P428" s="181">
        <f>O428*H428</f>
        <v>0</v>
      </c>
      <c r="Q428" s="181">
        <v>0.00029999999999999997</v>
      </c>
      <c r="R428" s="181">
        <f>Q428*H428</f>
        <v>0.0195789</v>
      </c>
      <c r="S428" s="181">
        <v>0</v>
      </c>
      <c r="T428" s="182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83" t="s">
        <v>278</v>
      </c>
      <c r="AT428" s="183" t="s">
        <v>310</v>
      </c>
      <c r="AU428" s="183" t="s">
        <v>104</v>
      </c>
      <c r="AY428" s="18" t="s">
        <v>234</v>
      </c>
      <c r="BE428" s="184">
        <f>IF(N428="základní",J428,0)</f>
        <v>0</v>
      </c>
      <c r="BF428" s="184">
        <f>IF(N428="snížená",J428,0)</f>
        <v>0</v>
      </c>
      <c r="BG428" s="184">
        <f>IF(N428="zákl. přenesená",J428,0)</f>
        <v>0</v>
      </c>
      <c r="BH428" s="184">
        <f>IF(N428="sníž. přenesená",J428,0)</f>
        <v>0</v>
      </c>
      <c r="BI428" s="184">
        <f>IF(N428="nulová",J428,0)</f>
        <v>0</v>
      </c>
      <c r="BJ428" s="18" t="s">
        <v>79</v>
      </c>
      <c r="BK428" s="184">
        <f>ROUND(I428*H428,2)</f>
        <v>0</v>
      </c>
      <c r="BL428" s="18" t="s">
        <v>104</v>
      </c>
      <c r="BM428" s="183" t="s">
        <v>868</v>
      </c>
    </row>
    <row r="429" s="2" customFormat="1" ht="24.15" customHeight="1">
      <c r="A429" s="37"/>
      <c r="B429" s="171"/>
      <c r="C429" s="192" t="s">
        <v>869</v>
      </c>
      <c r="D429" s="192" t="s">
        <v>310</v>
      </c>
      <c r="E429" s="193" t="s">
        <v>870</v>
      </c>
      <c r="F429" s="194" t="s">
        <v>871</v>
      </c>
      <c r="G429" s="195" t="s">
        <v>416</v>
      </c>
      <c r="H429" s="196">
        <v>19.800000000000001</v>
      </c>
      <c r="I429" s="197"/>
      <c r="J429" s="198">
        <f>ROUND(I429*H429,2)</f>
        <v>0</v>
      </c>
      <c r="K429" s="194" t="s">
        <v>242</v>
      </c>
      <c r="L429" s="199"/>
      <c r="M429" s="200" t="s">
        <v>3</v>
      </c>
      <c r="N429" s="201" t="s">
        <v>43</v>
      </c>
      <c r="O429" s="71"/>
      <c r="P429" s="181">
        <f>O429*H429</f>
        <v>0</v>
      </c>
      <c r="Q429" s="181">
        <v>0.00020000000000000001</v>
      </c>
      <c r="R429" s="181">
        <f>Q429*H429</f>
        <v>0.00396</v>
      </c>
      <c r="S429" s="181">
        <v>0</v>
      </c>
      <c r="T429" s="182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83" t="s">
        <v>278</v>
      </c>
      <c r="AT429" s="183" t="s">
        <v>310</v>
      </c>
      <c r="AU429" s="183" t="s">
        <v>104</v>
      </c>
      <c r="AY429" s="18" t="s">
        <v>234</v>
      </c>
      <c r="BE429" s="184">
        <f>IF(N429="základní",J429,0)</f>
        <v>0</v>
      </c>
      <c r="BF429" s="184">
        <f>IF(N429="snížená",J429,0)</f>
        <v>0</v>
      </c>
      <c r="BG429" s="184">
        <f>IF(N429="zákl. přenesená",J429,0)</f>
        <v>0</v>
      </c>
      <c r="BH429" s="184">
        <f>IF(N429="sníž. přenesená",J429,0)</f>
        <v>0</v>
      </c>
      <c r="BI429" s="184">
        <f>IF(N429="nulová",J429,0)</f>
        <v>0</v>
      </c>
      <c r="BJ429" s="18" t="s">
        <v>79</v>
      </c>
      <c r="BK429" s="184">
        <f>ROUND(I429*H429,2)</f>
        <v>0</v>
      </c>
      <c r="BL429" s="18" t="s">
        <v>104</v>
      </c>
      <c r="BM429" s="183" t="s">
        <v>872</v>
      </c>
    </row>
    <row r="430" s="13" customFormat="1" ht="20.88" customHeight="1">
      <c r="A430" s="13"/>
      <c r="B430" s="202"/>
      <c r="C430" s="13"/>
      <c r="D430" s="203" t="s">
        <v>71</v>
      </c>
      <c r="E430" s="203" t="s">
        <v>873</v>
      </c>
      <c r="F430" s="203" t="s">
        <v>874</v>
      </c>
      <c r="G430" s="13"/>
      <c r="H430" s="13"/>
      <c r="I430" s="204"/>
      <c r="J430" s="205">
        <f>BK430</f>
        <v>0</v>
      </c>
      <c r="K430" s="13"/>
      <c r="L430" s="202"/>
      <c r="M430" s="206"/>
      <c r="N430" s="207"/>
      <c r="O430" s="207"/>
      <c r="P430" s="208">
        <f>SUM(P431:P443)</f>
        <v>0</v>
      </c>
      <c r="Q430" s="207"/>
      <c r="R430" s="208">
        <f>SUM(R431:R443)</f>
        <v>4.1213409142800002</v>
      </c>
      <c r="S430" s="207"/>
      <c r="T430" s="209">
        <f>SUM(T431:T443)</f>
        <v>0</v>
      </c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R430" s="203" t="s">
        <v>79</v>
      </c>
      <c r="AT430" s="210" t="s">
        <v>71</v>
      </c>
      <c r="AU430" s="210" t="s">
        <v>101</v>
      </c>
      <c r="AY430" s="203" t="s">
        <v>234</v>
      </c>
      <c r="BK430" s="211">
        <f>SUM(BK431:BK443)</f>
        <v>0</v>
      </c>
    </row>
    <row r="431" s="2" customFormat="1" ht="62.7" customHeight="1">
      <c r="A431" s="37"/>
      <c r="B431" s="171"/>
      <c r="C431" s="172" t="s">
        <v>875</v>
      </c>
      <c r="D431" s="172" t="s">
        <v>238</v>
      </c>
      <c r="E431" s="173" t="s">
        <v>876</v>
      </c>
      <c r="F431" s="174" t="s">
        <v>877</v>
      </c>
      <c r="G431" s="175" t="s">
        <v>241</v>
      </c>
      <c r="H431" s="176">
        <v>10.550000000000001</v>
      </c>
      <c r="I431" s="177"/>
      <c r="J431" s="178">
        <f>ROUND(I431*H431,2)</f>
        <v>0</v>
      </c>
      <c r="K431" s="174" t="s">
        <v>242</v>
      </c>
      <c r="L431" s="38"/>
      <c r="M431" s="179" t="s">
        <v>3</v>
      </c>
      <c r="N431" s="180" t="s">
        <v>43</v>
      </c>
      <c r="O431" s="71"/>
      <c r="P431" s="181">
        <f>O431*H431</f>
        <v>0</v>
      </c>
      <c r="Q431" s="181">
        <v>0.0083937000000000005</v>
      </c>
      <c r="R431" s="181">
        <f>Q431*H431</f>
        <v>0.088553535000000017</v>
      </c>
      <c r="S431" s="181">
        <v>0</v>
      </c>
      <c r="T431" s="182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83" t="s">
        <v>104</v>
      </c>
      <c r="AT431" s="183" t="s">
        <v>238</v>
      </c>
      <c r="AU431" s="183" t="s">
        <v>104</v>
      </c>
      <c r="AY431" s="18" t="s">
        <v>234</v>
      </c>
      <c r="BE431" s="184">
        <f>IF(N431="základní",J431,0)</f>
        <v>0</v>
      </c>
      <c r="BF431" s="184">
        <f>IF(N431="snížená",J431,0)</f>
        <v>0</v>
      </c>
      <c r="BG431" s="184">
        <f>IF(N431="zákl. přenesená",J431,0)</f>
        <v>0</v>
      </c>
      <c r="BH431" s="184">
        <f>IF(N431="sníž. přenesená",J431,0)</f>
        <v>0</v>
      </c>
      <c r="BI431" s="184">
        <f>IF(N431="nulová",J431,0)</f>
        <v>0</v>
      </c>
      <c r="BJ431" s="18" t="s">
        <v>79</v>
      </c>
      <c r="BK431" s="184">
        <f>ROUND(I431*H431,2)</f>
        <v>0</v>
      </c>
      <c r="BL431" s="18" t="s">
        <v>104</v>
      </c>
      <c r="BM431" s="183" t="s">
        <v>878</v>
      </c>
    </row>
    <row r="432" s="2" customFormat="1">
      <c r="A432" s="37"/>
      <c r="B432" s="38"/>
      <c r="C432" s="37"/>
      <c r="D432" s="185" t="s">
        <v>244</v>
      </c>
      <c r="E432" s="37"/>
      <c r="F432" s="186" t="s">
        <v>879</v>
      </c>
      <c r="G432" s="37"/>
      <c r="H432" s="37"/>
      <c r="I432" s="187"/>
      <c r="J432" s="37"/>
      <c r="K432" s="37"/>
      <c r="L432" s="38"/>
      <c r="M432" s="188"/>
      <c r="N432" s="189"/>
      <c r="O432" s="71"/>
      <c r="P432" s="71"/>
      <c r="Q432" s="71"/>
      <c r="R432" s="71"/>
      <c r="S432" s="71"/>
      <c r="T432" s="72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8" t="s">
        <v>244</v>
      </c>
      <c r="AU432" s="18" t="s">
        <v>104</v>
      </c>
    </row>
    <row r="433" s="2" customFormat="1" ht="16.5" customHeight="1">
      <c r="A433" s="37"/>
      <c r="B433" s="171"/>
      <c r="C433" s="192" t="s">
        <v>880</v>
      </c>
      <c r="D433" s="192" t="s">
        <v>310</v>
      </c>
      <c r="E433" s="193" t="s">
        <v>881</v>
      </c>
      <c r="F433" s="194" t="s">
        <v>882</v>
      </c>
      <c r="G433" s="195" t="s">
        <v>241</v>
      </c>
      <c r="H433" s="196">
        <v>11.077999999999999</v>
      </c>
      <c r="I433" s="197"/>
      <c r="J433" s="198">
        <f>ROUND(I433*H433,2)</f>
        <v>0</v>
      </c>
      <c r="K433" s="194" t="s">
        <v>242</v>
      </c>
      <c r="L433" s="199"/>
      <c r="M433" s="200" t="s">
        <v>3</v>
      </c>
      <c r="N433" s="201" t="s">
        <v>43</v>
      </c>
      <c r="O433" s="71"/>
      <c r="P433" s="181">
        <f>O433*H433</f>
        <v>0</v>
      </c>
      <c r="Q433" s="181">
        <v>0.00055999999999999995</v>
      </c>
      <c r="R433" s="181">
        <f>Q433*H433</f>
        <v>0.0062036799999999987</v>
      </c>
      <c r="S433" s="181">
        <v>0</v>
      </c>
      <c r="T433" s="182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83" t="s">
        <v>278</v>
      </c>
      <c r="AT433" s="183" t="s">
        <v>310</v>
      </c>
      <c r="AU433" s="183" t="s">
        <v>104</v>
      </c>
      <c r="AY433" s="18" t="s">
        <v>234</v>
      </c>
      <c r="BE433" s="184">
        <f>IF(N433="základní",J433,0)</f>
        <v>0</v>
      </c>
      <c r="BF433" s="184">
        <f>IF(N433="snížená",J433,0)</f>
        <v>0</v>
      </c>
      <c r="BG433" s="184">
        <f>IF(N433="zákl. přenesená",J433,0)</f>
        <v>0</v>
      </c>
      <c r="BH433" s="184">
        <f>IF(N433="sníž. přenesená",J433,0)</f>
        <v>0</v>
      </c>
      <c r="BI433" s="184">
        <f>IF(N433="nulová",J433,0)</f>
        <v>0</v>
      </c>
      <c r="BJ433" s="18" t="s">
        <v>79</v>
      </c>
      <c r="BK433" s="184">
        <f>ROUND(I433*H433,2)</f>
        <v>0</v>
      </c>
      <c r="BL433" s="18" t="s">
        <v>104</v>
      </c>
      <c r="BM433" s="183" t="s">
        <v>883</v>
      </c>
    </row>
    <row r="434" s="2" customFormat="1" ht="66.75" customHeight="1">
      <c r="A434" s="37"/>
      <c r="B434" s="171"/>
      <c r="C434" s="172" t="s">
        <v>884</v>
      </c>
      <c r="D434" s="172" t="s">
        <v>238</v>
      </c>
      <c r="E434" s="173" t="s">
        <v>885</v>
      </c>
      <c r="F434" s="174" t="s">
        <v>886</v>
      </c>
      <c r="G434" s="175" t="s">
        <v>241</v>
      </c>
      <c r="H434" s="176">
        <v>341.988</v>
      </c>
      <c r="I434" s="177"/>
      <c r="J434" s="178">
        <f>ROUND(I434*H434,2)</f>
        <v>0</v>
      </c>
      <c r="K434" s="174" t="s">
        <v>242</v>
      </c>
      <c r="L434" s="38"/>
      <c r="M434" s="179" t="s">
        <v>3</v>
      </c>
      <c r="N434" s="180" t="s">
        <v>43</v>
      </c>
      <c r="O434" s="71"/>
      <c r="P434" s="181">
        <f>O434*H434</f>
        <v>0</v>
      </c>
      <c r="Q434" s="181">
        <v>0.0086761600000000005</v>
      </c>
      <c r="R434" s="181">
        <f>Q434*H434</f>
        <v>2.9671426060800004</v>
      </c>
      <c r="S434" s="181">
        <v>0</v>
      </c>
      <c r="T434" s="182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83" t="s">
        <v>104</v>
      </c>
      <c r="AT434" s="183" t="s">
        <v>238</v>
      </c>
      <c r="AU434" s="183" t="s">
        <v>104</v>
      </c>
      <c r="AY434" s="18" t="s">
        <v>234</v>
      </c>
      <c r="BE434" s="184">
        <f>IF(N434="základní",J434,0)</f>
        <v>0</v>
      </c>
      <c r="BF434" s="184">
        <f>IF(N434="snížená",J434,0)</f>
        <v>0</v>
      </c>
      <c r="BG434" s="184">
        <f>IF(N434="zákl. přenesená",J434,0)</f>
        <v>0</v>
      </c>
      <c r="BH434" s="184">
        <f>IF(N434="sníž. přenesená",J434,0)</f>
        <v>0</v>
      </c>
      <c r="BI434" s="184">
        <f>IF(N434="nulová",J434,0)</f>
        <v>0</v>
      </c>
      <c r="BJ434" s="18" t="s">
        <v>79</v>
      </c>
      <c r="BK434" s="184">
        <f>ROUND(I434*H434,2)</f>
        <v>0</v>
      </c>
      <c r="BL434" s="18" t="s">
        <v>104</v>
      </c>
      <c r="BM434" s="183" t="s">
        <v>887</v>
      </c>
    </row>
    <row r="435" s="2" customFormat="1">
      <c r="A435" s="37"/>
      <c r="B435" s="38"/>
      <c r="C435" s="37"/>
      <c r="D435" s="185" t="s">
        <v>244</v>
      </c>
      <c r="E435" s="37"/>
      <c r="F435" s="186" t="s">
        <v>888</v>
      </c>
      <c r="G435" s="37"/>
      <c r="H435" s="37"/>
      <c r="I435" s="187"/>
      <c r="J435" s="37"/>
      <c r="K435" s="37"/>
      <c r="L435" s="38"/>
      <c r="M435" s="188"/>
      <c r="N435" s="189"/>
      <c r="O435" s="71"/>
      <c r="P435" s="71"/>
      <c r="Q435" s="71"/>
      <c r="R435" s="71"/>
      <c r="S435" s="71"/>
      <c r="T435" s="72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8" t="s">
        <v>244</v>
      </c>
      <c r="AU435" s="18" t="s">
        <v>104</v>
      </c>
    </row>
    <row r="436" s="2" customFormat="1" ht="16.5" customHeight="1">
      <c r="A436" s="37"/>
      <c r="B436" s="171"/>
      <c r="C436" s="192" t="s">
        <v>889</v>
      </c>
      <c r="D436" s="192" t="s">
        <v>310</v>
      </c>
      <c r="E436" s="193" t="s">
        <v>890</v>
      </c>
      <c r="F436" s="194" t="s">
        <v>891</v>
      </c>
      <c r="G436" s="195" t="s">
        <v>241</v>
      </c>
      <c r="H436" s="196">
        <v>359.08699999999999</v>
      </c>
      <c r="I436" s="197"/>
      <c r="J436" s="198">
        <f>ROUND(I436*H436,2)</f>
        <v>0</v>
      </c>
      <c r="K436" s="194" t="s">
        <v>242</v>
      </c>
      <c r="L436" s="199"/>
      <c r="M436" s="200" t="s">
        <v>3</v>
      </c>
      <c r="N436" s="201" t="s">
        <v>43</v>
      </c>
      <c r="O436" s="71"/>
      <c r="P436" s="181">
        <f>O436*H436</f>
        <v>0</v>
      </c>
      <c r="Q436" s="181">
        <v>0.0028</v>
      </c>
      <c r="R436" s="181">
        <f>Q436*H436</f>
        <v>1.0054436</v>
      </c>
      <c r="S436" s="181">
        <v>0</v>
      </c>
      <c r="T436" s="182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83" t="s">
        <v>278</v>
      </c>
      <c r="AT436" s="183" t="s">
        <v>310</v>
      </c>
      <c r="AU436" s="183" t="s">
        <v>104</v>
      </c>
      <c r="AY436" s="18" t="s">
        <v>234</v>
      </c>
      <c r="BE436" s="184">
        <f>IF(N436="základní",J436,0)</f>
        <v>0</v>
      </c>
      <c r="BF436" s="184">
        <f>IF(N436="snížená",J436,0)</f>
        <v>0</v>
      </c>
      <c r="BG436" s="184">
        <f>IF(N436="zákl. přenesená",J436,0)</f>
        <v>0</v>
      </c>
      <c r="BH436" s="184">
        <f>IF(N436="sníž. přenesená",J436,0)</f>
        <v>0</v>
      </c>
      <c r="BI436" s="184">
        <f>IF(N436="nulová",J436,0)</f>
        <v>0</v>
      </c>
      <c r="BJ436" s="18" t="s">
        <v>79</v>
      </c>
      <c r="BK436" s="184">
        <f>ROUND(I436*H436,2)</f>
        <v>0</v>
      </c>
      <c r="BL436" s="18" t="s">
        <v>104</v>
      </c>
      <c r="BM436" s="183" t="s">
        <v>892</v>
      </c>
    </row>
    <row r="437" s="2" customFormat="1" ht="55.5" customHeight="1">
      <c r="A437" s="37"/>
      <c r="B437" s="171"/>
      <c r="C437" s="172" t="s">
        <v>893</v>
      </c>
      <c r="D437" s="172" t="s">
        <v>238</v>
      </c>
      <c r="E437" s="173" t="s">
        <v>894</v>
      </c>
      <c r="F437" s="174" t="s">
        <v>895</v>
      </c>
      <c r="G437" s="175" t="s">
        <v>241</v>
      </c>
      <c r="H437" s="176">
        <v>358.78800000000001</v>
      </c>
      <c r="I437" s="177"/>
      <c r="J437" s="178">
        <f>ROUND(I437*H437,2)</f>
        <v>0</v>
      </c>
      <c r="K437" s="174" t="s">
        <v>242</v>
      </c>
      <c r="L437" s="38"/>
      <c r="M437" s="179" t="s">
        <v>3</v>
      </c>
      <c r="N437" s="180" t="s">
        <v>43</v>
      </c>
      <c r="O437" s="71"/>
      <c r="P437" s="181">
        <f>O437*H437</f>
        <v>0</v>
      </c>
      <c r="Q437" s="181">
        <v>8.0599999999999994E-05</v>
      </c>
      <c r="R437" s="181">
        <f>Q437*H437</f>
        <v>0.028918312799999998</v>
      </c>
      <c r="S437" s="181">
        <v>0</v>
      </c>
      <c r="T437" s="182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83" t="s">
        <v>104</v>
      </c>
      <c r="AT437" s="183" t="s">
        <v>238</v>
      </c>
      <c r="AU437" s="183" t="s">
        <v>104</v>
      </c>
      <c r="AY437" s="18" t="s">
        <v>234</v>
      </c>
      <c r="BE437" s="184">
        <f>IF(N437="základní",J437,0)</f>
        <v>0</v>
      </c>
      <c r="BF437" s="184">
        <f>IF(N437="snížená",J437,0)</f>
        <v>0</v>
      </c>
      <c r="BG437" s="184">
        <f>IF(N437="zákl. přenesená",J437,0)</f>
        <v>0</v>
      </c>
      <c r="BH437" s="184">
        <f>IF(N437="sníž. přenesená",J437,0)</f>
        <v>0</v>
      </c>
      <c r="BI437" s="184">
        <f>IF(N437="nulová",J437,0)</f>
        <v>0</v>
      </c>
      <c r="BJ437" s="18" t="s">
        <v>79</v>
      </c>
      <c r="BK437" s="184">
        <f>ROUND(I437*H437,2)</f>
        <v>0</v>
      </c>
      <c r="BL437" s="18" t="s">
        <v>104</v>
      </c>
      <c r="BM437" s="183" t="s">
        <v>896</v>
      </c>
    </row>
    <row r="438" s="2" customFormat="1">
      <c r="A438" s="37"/>
      <c r="B438" s="38"/>
      <c r="C438" s="37"/>
      <c r="D438" s="185" t="s">
        <v>244</v>
      </c>
      <c r="E438" s="37"/>
      <c r="F438" s="186" t="s">
        <v>897</v>
      </c>
      <c r="G438" s="37"/>
      <c r="H438" s="37"/>
      <c r="I438" s="187"/>
      <c r="J438" s="37"/>
      <c r="K438" s="37"/>
      <c r="L438" s="38"/>
      <c r="M438" s="188"/>
      <c r="N438" s="189"/>
      <c r="O438" s="71"/>
      <c r="P438" s="71"/>
      <c r="Q438" s="71"/>
      <c r="R438" s="71"/>
      <c r="S438" s="71"/>
      <c r="T438" s="72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8" t="s">
        <v>244</v>
      </c>
      <c r="AU438" s="18" t="s">
        <v>104</v>
      </c>
    </row>
    <row r="439" s="2" customFormat="1" ht="37.8" customHeight="1">
      <c r="A439" s="37"/>
      <c r="B439" s="171"/>
      <c r="C439" s="172" t="s">
        <v>898</v>
      </c>
      <c r="D439" s="172" t="s">
        <v>238</v>
      </c>
      <c r="E439" s="173" t="s">
        <v>899</v>
      </c>
      <c r="F439" s="174" t="s">
        <v>900</v>
      </c>
      <c r="G439" s="175" t="s">
        <v>358</v>
      </c>
      <c r="H439" s="176">
        <v>258.12</v>
      </c>
      <c r="I439" s="177"/>
      <c r="J439" s="178">
        <f>ROUND(I439*H439,2)</f>
        <v>0</v>
      </c>
      <c r="K439" s="174" t="s">
        <v>242</v>
      </c>
      <c r="L439" s="38"/>
      <c r="M439" s="179" t="s">
        <v>3</v>
      </c>
      <c r="N439" s="180" t="s">
        <v>43</v>
      </c>
      <c r="O439" s="71"/>
      <c r="P439" s="181">
        <f>O439*H439</f>
        <v>0</v>
      </c>
      <c r="Q439" s="181">
        <v>1.6999999999999999E-07</v>
      </c>
      <c r="R439" s="181">
        <f>Q439*H439</f>
        <v>4.3880399999999994E-05</v>
      </c>
      <c r="S439" s="181">
        <v>0</v>
      </c>
      <c r="T439" s="182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3" t="s">
        <v>104</v>
      </c>
      <c r="AT439" s="183" t="s">
        <v>238</v>
      </c>
      <c r="AU439" s="183" t="s">
        <v>104</v>
      </c>
      <c r="AY439" s="18" t="s">
        <v>234</v>
      </c>
      <c r="BE439" s="184">
        <f>IF(N439="základní",J439,0)</f>
        <v>0</v>
      </c>
      <c r="BF439" s="184">
        <f>IF(N439="snížená",J439,0)</f>
        <v>0</v>
      </c>
      <c r="BG439" s="184">
        <f>IF(N439="zákl. přenesená",J439,0)</f>
        <v>0</v>
      </c>
      <c r="BH439" s="184">
        <f>IF(N439="sníž. přenesená",J439,0)</f>
        <v>0</v>
      </c>
      <c r="BI439" s="184">
        <f>IF(N439="nulová",J439,0)</f>
        <v>0</v>
      </c>
      <c r="BJ439" s="18" t="s">
        <v>79</v>
      </c>
      <c r="BK439" s="184">
        <f>ROUND(I439*H439,2)</f>
        <v>0</v>
      </c>
      <c r="BL439" s="18" t="s">
        <v>104</v>
      </c>
      <c r="BM439" s="183" t="s">
        <v>901</v>
      </c>
    </row>
    <row r="440" s="2" customFormat="1">
      <c r="A440" s="37"/>
      <c r="B440" s="38"/>
      <c r="C440" s="37"/>
      <c r="D440" s="185" t="s">
        <v>244</v>
      </c>
      <c r="E440" s="37"/>
      <c r="F440" s="186" t="s">
        <v>902</v>
      </c>
      <c r="G440" s="37"/>
      <c r="H440" s="37"/>
      <c r="I440" s="187"/>
      <c r="J440" s="37"/>
      <c r="K440" s="37"/>
      <c r="L440" s="38"/>
      <c r="M440" s="188"/>
      <c r="N440" s="189"/>
      <c r="O440" s="71"/>
      <c r="P440" s="71"/>
      <c r="Q440" s="71"/>
      <c r="R440" s="71"/>
      <c r="S440" s="71"/>
      <c r="T440" s="72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8" t="s">
        <v>244</v>
      </c>
      <c r="AU440" s="18" t="s">
        <v>104</v>
      </c>
    </row>
    <row r="441" s="2" customFormat="1" ht="24.15" customHeight="1">
      <c r="A441" s="37"/>
      <c r="B441" s="171"/>
      <c r="C441" s="192" t="s">
        <v>903</v>
      </c>
      <c r="D441" s="192" t="s">
        <v>310</v>
      </c>
      <c r="E441" s="193" t="s">
        <v>904</v>
      </c>
      <c r="F441" s="194" t="s">
        <v>905</v>
      </c>
      <c r="G441" s="195" t="s">
        <v>358</v>
      </c>
      <c r="H441" s="196">
        <v>258.12</v>
      </c>
      <c r="I441" s="197"/>
      <c r="J441" s="198">
        <f>ROUND(I441*H441,2)</f>
        <v>0</v>
      </c>
      <c r="K441" s="194" t="s">
        <v>242</v>
      </c>
      <c r="L441" s="199"/>
      <c r="M441" s="200" t="s">
        <v>3</v>
      </c>
      <c r="N441" s="201" t="s">
        <v>43</v>
      </c>
      <c r="O441" s="71"/>
      <c r="P441" s="181">
        <f>O441*H441</f>
        <v>0</v>
      </c>
      <c r="Q441" s="181">
        <v>6.0000000000000002E-05</v>
      </c>
      <c r="R441" s="181">
        <f>Q441*H441</f>
        <v>0.015487200000000001</v>
      </c>
      <c r="S441" s="181">
        <v>0</v>
      </c>
      <c r="T441" s="182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83" t="s">
        <v>278</v>
      </c>
      <c r="AT441" s="183" t="s">
        <v>310</v>
      </c>
      <c r="AU441" s="183" t="s">
        <v>104</v>
      </c>
      <c r="AY441" s="18" t="s">
        <v>234</v>
      </c>
      <c r="BE441" s="184">
        <f>IF(N441="základní",J441,0)</f>
        <v>0</v>
      </c>
      <c r="BF441" s="184">
        <f>IF(N441="snížená",J441,0)</f>
        <v>0</v>
      </c>
      <c r="BG441" s="184">
        <f>IF(N441="zákl. přenesená",J441,0)</f>
        <v>0</v>
      </c>
      <c r="BH441" s="184">
        <f>IF(N441="sníž. přenesená",J441,0)</f>
        <v>0</v>
      </c>
      <c r="BI441" s="184">
        <f>IF(N441="nulová",J441,0)</f>
        <v>0</v>
      </c>
      <c r="BJ441" s="18" t="s">
        <v>79</v>
      </c>
      <c r="BK441" s="184">
        <f>ROUND(I441*H441,2)</f>
        <v>0</v>
      </c>
      <c r="BL441" s="18" t="s">
        <v>104</v>
      </c>
      <c r="BM441" s="183" t="s">
        <v>906</v>
      </c>
    </row>
    <row r="442" s="2" customFormat="1" ht="55.5" customHeight="1">
      <c r="A442" s="37"/>
      <c r="B442" s="171"/>
      <c r="C442" s="172" t="s">
        <v>907</v>
      </c>
      <c r="D442" s="172" t="s">
        <v>238</v>
      </c>
      <c r="E442" s="173" t="s">
        <v>908</v>
      </c>
      <c r="F442" s="174" t="s">
        <v>909</v>
      </c>
      <c r="G442" s="175" t="s">
        <v>241</v>
      </c>
      <c r="H442" s="176">
        <v>53.045000000000002</v>
      </c>
      <c r="I442" s="177"/>
      <c r="J442" s="178">
        <f>ROUND(I442*H442,2)</f>
        <v>0</v>
      </c>
      <c r="K442" s="174" t="s">
        <v>242</v>
      </c>
      <c r="L442" s="38"/>
      <c r="M442" s="179" t="s">
        <v>3</v>
      </c>
      <c r="N442" s="180" t="s">
        <v>43</v>
      </c>
      <c r="O442" s="71"/>
      <c r="P442" s="181">
        <f>O442*H442</f>
        <v>0</v>
      </c>
      <c r="Q442" s="181">
        <v>0.00018000000000000001</v>
      </c>
      <c r="R442" s="181">
        <f>Q442*H442</f>
        <v>0.0095481000000000003</v>
      </c>
      <c r="S442" s="181">
        <v>0</v>
      </c>
      <c r="T442" s="182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83" t="s">
        <v>104</v>
      </c>
      <c r="AT442" s="183" t="s">
        <v>238</v>
      </c>
      <c r="AU442" s="183" t="s">
        <v>104</v>
      </c>
      <c r="AY442" s="18" t="s">
        <v>234</v>
      </c>
      <c r="BE442" s="184">
        <f>IF(N442="základní",J442,0)</f>
        <v>0</v>
      </c>
      <c r="BF442" s="184">
        <f>IF(N442="snížená",J442,0)</f>
        <v>0</v>
      </c>
      <c r="BG442" s="184">
        <f>IF(N442="zákl. přenesená",J442,0)</f>
        <v>0</v>
      </c>
      <c r="BH442" s="184">
        <f>IF(N442="sníž. přenesená",J442,0)</f>
        <v>0</v>
      </c>
      <c r="BI442" s="184">
        <f>IF(N442="nulová",J442,0)</f>
        <v>0</v>
      </c>
      <c r="BJ442" s="18" t="s">
        <v>79</v>
      </c>
      <c r="BK442" s="184">
        <f>ROUND(I442*H442,2)</f>
        <v>0</v>
      </c>
      <c r="BL442" s="18" t="s">
        <v>104</v>
      </c>
      <c r="BM442" s="183" t="s">
        <v>910</v>
      </c>
    </row>
    <row r="443" s="2" customFormat="1">
      <c r="A443" s="37"/>
      <c r="B443" s="38"/>
      <c r="C443" s="37"/>
      <c r="D443" s="185" t="s">
        <v>244</v>
      </c>
      <c r="E443" s="37"/>
      <c r="F443" s="186" t="s">
        <v>911</v>
      </c>
      <c r="G443" s="37"/>
      <c r="H443" s="37"/>
      <c r="I443" s="187"/>
      <c r="J443" s="37"/>
      <c r="K443" s="37"/>
      <c r="L443" s="38"/>
      <c r="M443" s="188"/>
      <c r="N443" s="189"/>
      <c r="O443" s="71"/>
      <c r="P443" s="71"/>
      <c r="Q443" s="71"/>
      <c r="R443" s="71"/>
      <c r="S443" s="71"/>
      <c r="T443" s="72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8" t="s">
        <v>244</v>
      </c>
      <c r="AU443" s="18" t="s">
        <v>104</v>
      </c>
    </row>
    <row r="444" s="13" customFormat="1" ht="20.88" customHeight="1">
      <c r="A444" s="13"/>
      <c r="B444" s="202"/>
      <c r="C444" s="13"/>
      <c r="D444" s="203" t="s">
        <v>71</v>
      </c>
      <c r="E444" s="203" t="s">
        <v>912</v>
      </c>
      <c r="F444" s="203" t="s">
        <v>913</v>
      </c>
      <c r="G444" s="13"/>
      <c r="H444" s="13"/>
      <c r="I444" s="204"/>
      <c r="J444" s="205">
        <f>BK444</f>
        <v>0</v>
      </c>
      <c r="K444" s="13"/>
      <c r="L444" s="202"/>
      <c r="M444" s="206"/>
      <c r="N444" s="207"/>
      <c r="O444" s="207"/>
      <c r="P444" s="208">
        <f>SUM(P445:P451)</f>
        <v>0</v>
      </c>
      <c r="Q444" s="207"/>
      <c r="R444" s="208">
        <f>SUM(R445:R451)</f>
        <v>0.35407033600000004</v>
      </c>
      <c r="S444" s="207"/>
      <c r="T444" s="209">
        <f>SUM(T445:T451)</f>
        <v>0</v>
      </c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R444" s="203" t="s">
        <v>79</v>
      </c>
      <c r="AT444" s="210" t="s">
        <v>71</v>
      </c>
      <c r="AU444" s="210" t="s">
        <v>101</v>
      </c>
      <c r="AY444" s="203" t="s">
        <v>234</v>
      </c>
      <c r="BK444" s="211">
        <f>SUM(BK445:BK451)</f>
        <v>0</v>
      </c>
    </row>
    <row r="445" s="2" customFormat="1" ht="55.5" customHeight="1">
      <c r="A445" s="37"/>
      <c r="B445" s="171"/>
      <c r="C445" s="172" t="s">
        <v>914</v>
      </c>
      <c r="D445" s="172" t="s">
        <v>238</v>
      </c>
      <c r="E445" s="173" t="s">
        <v>915</v>
      </c>
      <c r="F445" s="174" t="s">
        <v>916</v>
      </c>
      <c r="G445" s="175" t="s">
        <v>416</v>
      </c>
      <c r="H445" s="176">
        <v>132.834</v>
      </c>
      <c r="I445" s="177"/>
      <c r="J445" s="178">
        <f>ROUND(I445*H445,2)</f>
        <v>0</v>
      </c>
      <c r="K445" s="174" t="s">
        <v>242</v>
      </c>
      <c r="L445" s="38"/>
      <c r="M445" s="179" t="s">
        <v>3</v>
      </c>
      <c r="N445" s="180" t="s">
        <v>43</v>
      </c>
      <c r="O445" s="71"/>
      <c r="P445" s="181">
        <f>O445*H445</f>
        <v>0</v>
      </c>
      <c r="Q445" s="181">
        <v>0.001758</v>
      </c>
      <c r="R445" s="181">
        <f>Q445*H445</f>
        <v>0.233522172</v>
      </c>
      <c r="S445" s="181">
        <v>0</v>
      </c>
      <c r="T445" s="182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83" t="s">
        <v>104</v>
      </c>
      <c r="AT445" s="183" t="s">
        <v>238</v>
      </c>
      <c r="AU445" s="183" t="s">
        <v>104</v>
      </c>
      <c r="AY445" s="18" t="s">
        <v>234</v>
      </c>
      <c r="BE445" s="184">
        <f>IF(N445="základní",J445,0)</f>
        <v>0</v>
      </c>
      <c r="BF445" s="184">
        <f>IF(N445="snížená",J445,0)</f>
        <v>0</v>
      </c>
      <c r="BG445" s="184">
        <f>IF(N445="zákl. přenesená",J445,0)</f>
        <v>0</v>
      </c>
      <c r="BH445" s="184">
        <f>IF(N445="sníž. přenesená",J445,0)</f>
        <v>0</v>
      </c>
      <c r="BI445" s="184">
        <f>IF(N445="nulová",J445,0)</f>
        <v>0</v>
      </c>
      <c r="BJ445" s="18" t="s">
        <v>79</v>
      </c>
      <c r="BK445" s="184">
        <f>ROUND(I445*H445,2)</f>
        <v>0</v>
      </c>
      <c r="BL445" s="18" t="s">
        <v>104</v>
      </c>
      <c r="BM445" s="183" t="s">
        <v>917</v>
      </c>
    </row>
    <row r="446" s="2" customFormat="1">
      <c r="A446" s="37"/>
      <c r="B446" s="38"/>
      <c r="C446" s="37"/>
      <c r="D446" s="185" t="s">
        <v>244</v>
      </c>
      <c r="E446" s="37"/>
      <c r="F446" s="186" t="s">
        <v>918</v>
      </c>
      <c r="G446" s="37"/>
      <c r="H446" s="37"/>
      <c r="I446" s="187"/>
      <c r="J446" s="37"/>
      <c r="K446" s="37"/>
      <c r="L446" s="38"/>
      <c r="M446" s="188"/>
      <c r="N446" s="189"/>
      <c r="O446" s="71"/>
      <c r="P446" s="71"/>
      <c r="Q446" s="71"/>
      <c r="R446" s="71"/>
      <c r="S446" s="71"/>
      <c r="T446" s="72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8" t="s">
        <v>244</v>
      </c>
      <c r="AU446" s="18" t="s">
        <v>104</v>
      </c>
    </row>
    <row r="447" s="2" customFormat="1" ht="55.5" customHeight="1">
      <c r="A447" s="37"/>
      <c r="B447" s="171"/>
      <c r="C447" s="172" t="s">
        <v>919</v>
      </c>
      <c r="D447" s="172" t="s">
        <v>238</v>
      </c>
      <c r="E447" s="173" t="s">
        <v>915</v>
      </c>
      <c r="F447" s="174" t="s">
        <v>916</v>
      </c>
      <c r="G447" s="175" t="s">
        <v>416</v>
      </c>
      <c r="H447" s="176">
        <v>27.25</v>
      </c>
      <c r="I447" s="177"/>
      <c r="J447" s="178">
        <f>ROUND(I447*H447,2)</f>
        <v>0</v>
      </c>
      <c r="K447" s="174" t="s">
        <v>242</v>
      </c>
      <c r="L447" s="38"/>
      <c r="M447" s="179" t="s">
        <v>3</v>
      </c>
      <c r="N447" s="180" t="s">
        <v>43</v>
      </c>
      <c r="O447" s="71"/>
      <c r="P447" s="181">
        <f>O447*H447</f>
        <v>0</v>
      </c>
      <c r="Q447" s="181">
        <v>0.001758</v>
      </c>
      <c r="R447" s="181">
        <f>Q447*H447</f>
        <v>0.047905500000000004</v>
      </c>
      <c r="S447" s="181">
        <v>0</v>
      </c>
      <c r="T447" s="182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83" t="s">
        <v>104</v>
      </c>
      <c r="AT447" s="183" t="s">
        <v>238</v>
      </c>
      <c r="AU447" s="183" t="s">
        <v>104</v>
      </c>
      <c r="AY447" s="18" t="s">
        <v>234</v>
      </c>
      <c r="BE447" s="184">
        <f>IF(N447="základní",J447,0)</f>
        <v>0</v>
      </c>
      <c r="BF447" s="184">
        <f>IF(N447="snížená",J447,0)</f>
        <v>0</v>
      </c>
      <c r="BG447" s="184">
        <f>IF(N447="zákl. přenesená",J447,0)</f>
        <v>0</v>
      </c>
      <c r="BH447" s="184">
        <f>IF(N447="sníž. přenesená",J447,0)</f>
        <v>0</v>
      </c>
      <c r="BI447" s="184">
        <f>IF(N447="nulová",J447,0)</f>
        <v>0</v>
      </c>
      <c r="BJ447" s="18" t="s">
        <v>79</v>
      </c>
      <c r="BK447" s="184">
        <f>ROUND(I447*H447,2)</f>
        <v>0</v>
      </c>
      <c r="BL447" s="18" t="s">
        <v>104</v>
      </c>
      <c r="BM447" s="183" t="s">
        <v>920</v>
      </c>
    </row>
    <row r="448" s="2" customFormat="1">
      <c r="A448" s="37"/>
      <c r="B448" s="38"/>
      <c r="C448" s="37"/>
      <c r="D448" s="185" t="s">
        <v>244</v>
      </c>
      <c r="E448" s="37"/>
      <c r="F448" s="186" t="s">
        <v>918</v>
      </c>
      <c r="G448" s="37"/>
      <c r="H448" s="37"/>
      <c r="I448" s="187"/>
      <c r="J448" s="37"/>
      <c r="K448" s="37"/>
      <c r="L448" s="38"/>
      <c r="M448" s="188"/>
      <c r="N448" s="189"/>
      <c r="O448" s="71"/>
      <c r="P448" s="71"/>
      <c r="Q448" s="71"/>
      <c r="R448" s="71"/>
      <c r="S448" s="71"/>
      <c r="T448" s="72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8" t="s">
        <v>244</v>
      </c>
      <c r="AU448" s="18" t="s">
        <v>104</v>
      </c>
    </row>
    <row r="449" s="2" customFormat="1" ht="24.15" customHeight="1">
      <c r="A449" s="37"/>
      <c r="B449" s="171"/>
      <c r="C449" s="192" t="s">
        <v>921</v>
      </c>
      <c r="D449" s="192" t="s">
        <v>310</v>
      </c>
      <c r="E449" s="193" t="s">
        <v>922</v>
      </c>
      <c r="F449" s="194" t="s">
        <v>923</v>
      </c>
      <c r="G449" s="195" t="s">
        <v>241</v>
      </c>
      <c r="H449" s="196">
        <v>5.4500000000000002</v>
      </c>
      <c r="I449" s="197"/>
      <c r="J449" s="198">
        <f>ROUND(I449*H449,2)</f>
        <v>0</v>
      </c>
      <c r="K449" s="194" t="s">
        <v>242</v>
      </c>
      <c r="L449" s="199"/>
      <c r="M449" s="200" t="s">
        <v>3</v>
      </c>
      <c r="N449" s="201" t="s">
        <v>43</v>
      </c>
      <c r="O449" s="71"/>
      <c r="P449" s="181">
        <f>O449*H449</f>
        <v>0</v>
      </c>
      <c r="Q449" s="181">
        <v>0.00089999999999999998</v>
      </c>
      <c r="R449" s="181">
        <f>Q449*H449</f>
        <v>0.0049049999999999996</v>
      </c>
      <c r="S449" s="181">
        <v>0</v>
      </c>
      <c r="T449" s="182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83" t="s">
        <v>278</v>
      </c>
      <c r="AT449" s="183" t="s">
        <v>310</v>
      </c>
      <c r="AU449" s="183" t="s">
        <v>104</v>
      </c>
      <c r="AY449" s="18" t="s">
        <v>234</v>
      </c>
      <c r="BE449" s="184">
        <f>IF(N449="základní",J449,0)</f>
        <v>0</v>
      </c>
      <c r="BF449" s="184">
        <f>IF(N449="snížená",J449,0)</f>
        <v>0</v>
      </c>
      <c r="BG449" s="184">
        <f>IF(N449="zákl. přenesená",J449,0)</f>
        <v>0</v>
      </c>
      <c r="BH449" s="184">
        <f>IF(N449="sníž. přenesená",J449,0)</f>
        <v>0</v>
      </c>
      <c r="BI449" s="184">
        <f>IF(N449="nulová",J449,0)</f>
        <v>0</v>
      </c>
      <c r="BJ449" s="18" t="s">
        <v>79</v>
      </c>
      <c r="BK449" s="184">
        <f>ROUND(I449*H449,2)</f>
        <v>0</v>
      </c>
      <c r="BL449" s="18" t="s">
        <v>104</v>
      </c>
      <c r="BM449" s="183" t="s">
        <v>924</v>
      </c>
    </row>
    <row r="450" s="2" customFormat="1" ht="44.25" customHeight="1">
      <c r="A450" s="37"/>
      <c r="B450" s="171"/>
      <c r="C450" s="172" t="s">
        <v>925</v>
      </c>
      <c r="D450" s="172" t="s">
        <v>238</v>
      </c>
      <c r="E450" s="173" t="s">
        <v>926</v>
      </c>
      <c r="F450" s="174" t="s">
        <v>927</v>
      </c>
      <c r="G450" s="175" t="s">
        <v>241</v>
      </c>
      <c r="H450" s="176">
        <v>17.939</v>
      </c>
      <c r="I450" s="177"/>
      <c r="J450" s="178">
        <f>ROUND(I450*H450,2)</f>
        <v>0</v>
      </c>
      <c r="K450" s="174" t="s">
        <v>242</v>
      </c>
      <c r="L450" s="38"/>
      <c r="M450" s="179" t="s">
        <v>3</v>
      </c>
      <c r="N450" s="180" t="s">
        <v>43</v>
      </c>
      <c r="O450" s="71"/>
      <c r="P450" s="181">
        <f>O450*H450</f>
        <v>0</v>
      </c>
      <c r="Q450" s="181">
        <v>0.0037759999999999998</v>
      </c>
      <c r="R450" s="181">
        <f>Q450*H450</f>
        <v>0.067737664000000003</v>
      </c>
      <c r="S450" s="181">
        <v>0</v>
      </c>
      <c r="T450" s="182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83" t="s">
        <v>104</v>
      </c>
      <c r="AT450" s="183" t="s">
        <v>238</v>
      </c>
      <c r="AU450" s="183" t="s">
        <v>104</v>
      </c>
      <c r="AY450" s="18" t="s">
        <v>234</v>
      </c>
      <c r="BE450" s="184">
        <f>IF(N450="základní",J450,0)</f>
        <v>0</v>
      </c>
      <c r="BF450" s="184">
        <f>IF(N450="snížená",J450,0)</f>
        <v>0</v>
      </c>
      <c r="BG450" s="184">
        <f>IF(N450="zákl. přenesená",J450,0)</f>
        <v>0</v>
      </c>
      <c r="BH450" s="184">
        <f>IF(N450="sníž. přenesená",J450,0)</f>
        <v>0</v>
      </c>
      <c r="BI450" s="184">
        <f>IF(N450="nulová",J450,0)</f>
        <v>0</v>
      </c>
      <c r="BJ450" s="18" t="s">
        <v>79</v>
      </c>
      <c r="BK450" s="184">
        <f>ROUND(I450*H450,2)</f>
        <v>0</v>
      </c>
      <c r="BL450" s="18" t="s">
        <v>104</v>
      </c>
      <c r="BM450" s="183" t="s">
        <v>928</v>
      </c>
    </row>
    <row r="451" s="2" customFormat="1">
      <c r="A451" s="37"/>
      <c r="B451" s="38"/>
      <c r="C451" s="37"/>
      <c r="D451" s="185" t="s">
        <v>244</v>
      </c>
      <c r="E451" s="37"/>
      <c r="F451" s="186" t="s">
        <v>929</v>
      </c>
      <c r="G451" s="37"/>
      <c r="H451" s="37"/>
      <c r="I451" s="187"/>
      <c r="J451" s="37"/>
      <c r="K451" s="37"/>
      <c r="L451" s="38"/>
      <c r="M451" s="188"/>
      <c r="N451" s="189"/>
      <c r="O451" s="71"/>
      <c r="P451" s="71"/>
      <c r="Q451" s="71"/>
      <c r="R451" s="71"/>
      <c r="S451" s="71"/>
      <c r="T451" s="72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8" t="s">
        <v>244</v>
      </c>
      <c r="AU451" s="18" t="s">
        <v>104</v>
      </c>
    </row>
    <row r="452" s="13" customFormat="1" ht="20.88" customHeight="1">
      <c r="A452" s="13"/>
      <c r="B452" s="202"/>
      <c r="C452" s="13"/>
      <c r="D452" s="203" t="s">
        <v>71</v>
      </c>
      <c r="E452" s="203" t="s">
        <v>930</v>
      </c>
      <c r="F452" s="203" t="s">
        <v>931</v>
      </c>
      <c r="G452" s="13"/>
      <c r="H452" s="13"/>
      <c r="I452" s="204"/>
      <c r="J452" s="205">
        <f>BK452</f>
        <v>0</v>
      </c>
      <c r="K452" s="13"/>
      <c r="L452" s="202"/>
      <c r="M452" s="206"/>
      <c r="N452" s="207"/>
      <c r="O452" s="207"/>
      <c r="P452" s="208">
        <f>SUM(P453:P457)</f>
        <v>0</v>
      </c>
      <c r="Q452" s="207"/>
      <c r="R452" s="208">
        <f>SUM(R453:R457)</f>
        <v>1.7705296799999999</v>
      </c>
      <c r="S452" s="207"/>
      <c r="T452" s="209">
        <f>SUM(T453:T457)</f>
        <v>0</v>
      </c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R452" s="203" t="s">
        <v>79</v>
      </c>
      <c r="AT452" s="210" t="s">
        <v>71</v>
      </c>
      <c r="AU452" s="210" t="s">
        <v>101</v>
      </c>
      <c r="AY452" s="203" t="s">
        <v>234</v>
      </c>
      <c r="BK452" s="211">
        <f>SUM(BK453:BK457)</f>
        <v>0</v>
      </c>
    </row>
    <row r="453" s="2" customFormat="1" ht="33" customHeight="1">
      <c r="A453" s="37"/>
      <c r="B453" s="171"/>
      <c r="C453" s="172" t="s">
        <v>932</v>
      </c>
      <c r="D453" s="172" t="s">
        <v>238</v>
      </c>
      <c r="E453" s="173" t="s">
        <v>933</v>
      </c>
      <c r="F453" s="174" t="s">
        <v>934</v>
      </c>
      <c r="G453" s="175" t="s">
        <v>241</v>
      </c>
      <c r="H453" s="176">
        <v>43.020000000000003</v>
      </c>
      <c r="I453" s="177"/>
      <c r="J453" s="178">
        <f>ROUND(I453*H453,2)</f>
        <v>0</v>
      </c>
      <c r="K453" s="174" t="s">
        <v>242</v>
      </c>
      <c r="L453" s="38"/>
      <c r="M453" s="179" t="s">
        <v>3</v>
      </c>
      <c r="N453" s="180" t="s">
        <v>43</v>
      </c>
      <c r="O453" s="71"/>
      <c r="P453" s="181">
        <f>O453*H453</f>
        <v>0</v>
      </c>
      <c r="Q453" s="181">
        <v>0.0043839999999999999</v>
      </c>
      <c r="R453" s="181">
        <f>Q453*H453</f>
        <v>0.18859968000000002</v>
      </c>
      <c r="S453" s="181">
        <v>0</v>
      </c>
      <c r="T453" s="182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83" t="s">
        <v>104</v>
      </c>
      <c r="AT453" s="183" t="s">
        <v>238</v>
      </c>
      <c r="AU453" s="183" t="s">
        <v>104</v>
      </c>
      <c r="AY453" s="18" t="s">
        <v>234</v>
      </c>
      <c r="BE453" s="184">
        <f>IF(N453="základní",J453,0)</f>
        <v>0</v>
      </c>
      <c r="BF453" s="184">
        <f>IF(N453="snížená",J453,0)</f>
        <v>0</v>
      </c>
      <c r="BG453" s="184">
        <f>IF(N453="zákl. přenesená",J453,0)</f>
        <v>0</v>
      </c>
      <c r="BH453" s="184">
        <f>IF(N453="sníž. přenesená",J453,0)</f>
        <v>0</v>
      </c>
      <c r="BI453" s="184">
        <f>IF(N453="nulová",J453,0)</f>
        <v>0</v>
      </c>
      <c r="BJ453" s="18" t="s">
        <v>79</v>
      </c>
      <c r="BK453" s="184">
        <f>ROUND(I453*H453,2)</f>
        <v>0</v>
      </c>
      <c r="BL453" s="18" t="s">
        <v>104</v>
      </c>
      <c r="BM453" s="183" t="s">
        <v>935</v>
      </c>
    </row>
    <row r="454" s="2" customFormat="1">
      <c r="A454" s="37"/>
      <c r="B454" s="38"/>
      <c r="C454" s="37"/>
      <c r="D454" s="185" t="s">
        <v>244</v>
      </c>
      <c r="E454" s="37"/>
      <c r="F454" s="186" t="s">
        <v>936</v>
      </c>
      <c r="G454" s="37"/>
      <c r="H454" s="37"/>
      <c r="I454" s="187"/>
      <c r="J454" s="37"/>
      <c r="K454" s="37"/>
      <c r="L454" s="38"/>
      <c r="M454" s="188"/>
      <c r="N454" s="189"/>
      <c r="O454" s="71"/>
      <c r="P454" s="71"/>
      <c r="Q454" s="71"/>
      <c r="R454" s="71"/>
      <c r="S454" s="71"/>
      <c r="T454" s="72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8" t="s">
        <v>244</v>
      </c>
      <c r="AU454" s="18" t="s">
        <v>104</v>
      </c>
    </row>
    <row r="455" s="2" customFormat="1" ht="44.25" customHeight="1">
      <c r="A455" s="37"/>
      <c r="B455" s="171"/>
      <c r="C455" s="172" t="s">
        <v>937</v>
      </c>
      <c r="D455" s="172" t="s">
        <v>238</v>
      </c>
      <c r="E455" s="173" t="s">
        <v>938</v>
      </c>
      <c r="F455" s="174" t="s">
        <v>939</v>
      </c>
      <c r="G455" s="175" t="s">
        <v>241</v>
      </c>
      <c r="H455" s="176">
        <v>170.09999999999999</v>
      </c>
      <c r="I455" s="177"/>
      <c r="J455" s="178">
        <f>ROUND(I455*H455,2)</f>
        <v>0</v>
      </c>
      <c r="K455" s="174" t="s">
        <v>242</v>
      </c>
      <c r="L455" s="38"/>
      <c r="M455" s="179" t="s">
        <v>3</v>
      </c>
      <c r="N455" s="180" t="s">
        <v>43</v>
      </c>
      <c r="O455" s="71"/>
      <c r="P455" s="181">
        <f>O455*H455</f>
        <v>0</v>
      </c>
      <c r="Q455" s="181">
        <v>0.0030000000000000001</v>
      </c>
      <c r="R455" s="181">
        <f>Q455*H455</f>
        <v>0.51029999999999998</v>
      </c>
      <c r="S455" s="181">
        <v>0</v>
      </c>
      <c r="T455" s="182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83" t="s">
        <v>104</v>
      </c>
      <c r="AT455" s="183" t="s">
        <v>238</v>
      </c>
      <c r="AU455" s="183" t="s">
        <v>104</v>
      </c>
      <c r="AY455" s="18" t="s">
        <v>234</v>
      </c>
      <c r="BE455" s="184">
        <f>IF(N455="základní",J455,0)</f>
        <v>0</v>
      </c>
      <c r="BF455" s="184">
        <f>IF(N455="snížená",J455,0)</f>
        <v>0</v>
      </c>
      <c r="BG455" s="184">
        <f>IF(N455="zákl. přenesená",J455,0)</f>
        <v>0</v>
      </c>
      <c r="BH455" s="184">
        <f>IF(N455="sníž. přenesená",J455,0)</f>
        <v>0</v>
      </c>
      <c r="BI455" s="184">
        <f>IF(N455="nulová",J455,0)</f>
        <v>0</v>
      </c>
      <c r="BJ455" s="18" t="s">
        <v>79</v>
      </c>
      <c r="BK455" s="184">
        <f>ROUND(I455*H455,2)</f>
        <v>0</v>
      </c>
      <c r="BL455" s="18" t="s">
        <v>104</v>
      </c>
      <c r="BM455" s="183" t="s">
        <v>940</v>
      </c>
    </row>
    <row r="456" s="2" customFormat="1">
      <c r="A456" s="37"/>
      <c r="B456" s="38"/>
      <c r="C456" s="37"/>
      <c r="D456" s="185" t="s">
        <v>244</v>
      </c>
      <c r="E456" s="37"/>
      <c r="F456" s="186" t="s">
        <v>941</v>
      </c>
      <c r="G456" s="37"/>
      <c r="H456" s="37"/>
      <c r="I456" s="187"/>
      <c r="J456" s="37"/>
      <c r="K456" s="37"/>
      <c r="L456" s="38"/>
      <c r="M456" s="188"/>
      <c r="N456" s="189"/>
      <c r="O456" s="71"/>
      <c r="P456" s="71"/>
      <c r="Q456" s="71"/>
      <c r="R456" s="71"/>
      <c r="S456" s="71"/>
      <c r="T456" s="72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8" t="s">
        <v>244</v>
      </c>
      <c r="AU456" s="18" t="s">
        <v>104</v>
      </c>
    </row>
    <row r="457" s="2" customFormat="1" ht="24.15" customHeight="1">
      <c r="A457" s="37"/>
      <c r="B457" s="171"/>
      <c r="C457" s="192" t="s">
        <v>942</v>
      </c>
      <c r="D457" s="192" t="s">
        <v>310</v>
      </c>
      <c r="E457" s="193" t="s">
        <v>943</v>
      </c>
      <c r="F457" s="194" t="s">
        <v>944</v>
      </c>
      <c r="G457" s="195" t="s">
        <v>241</v>
      </c>
      <c r="H457" s="196">
        <v>178.60499999999999</v>
      </c>
      <c r="I457" s="197"/>
      <c r="J457" s="198">
        <f>ROUND(I457*H457,2)</f>
        <v>0</v>
      </c>
      <c r="K457" s="194" t="s">
        <v>242</v>
      </c>
      <c r="L457" s="199"/>
      <c r="M457" s="200" t="s">
        <v>3</v>
      </c>
      <c r="N457" s="201" t="s">
        <v>43</v>
      </c>
      <c r="O457" s="71"/>
      <c r="P457" s="181">
        <f>O457*H457</f>
        <v>0</v>
      </c>
      <c r="Q457" s="181">
        <v>0.0060000000000000001</v>
      </c>
      <c r="R457" s="181">
        <f>Q457*H457</f>
        <v>1.0716299999999999</v>
      </c>
      <c r="S457" s="181">
        <v>0</v>
      </c>
      <c r="T457" s="182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83" t="s">
        <v>278</v>
      </c>
      <c r="AT457" s="183" t="s">
        <v>310</v>
      </c>
      <c r="AU457" s="183" t="s">
        <v>104</v>
      </c>
      <c r="AY457" s="18" t="s">
        <v>234</v>
      </c>
      <c r="BE457" s="184">
        <f>IF(N457="základní",J457,0)</f>
        <v>0</v>
      </c>
      <c r="BF457" s="184">
        <f>IF(N457="snížená",J457,0)</f>
        <v>0</v>
      </c>
      <c r="BG457" s="184">
        <f>IF(N457="zákl. přenesená",J457,0)</f>
        <v>0</v>
      </c>
      <c r="BH457" s="184">
        <f>IF(N457="sníž. přenesená",J457,0)</f>
        <v>0</v>
      </c>
      <c r="BI457" s="184">
        <f>IF(N457="nulová",J457,0)</f>
        <v>0</v>
      </c>
      <c r="BJ457" s="18" t="s">
        <v>79</v>
      </c>
      <c r="BK457" s="184">
        <f>ROUND(I457*H457,2)</f>
        <v>0</v>
      </c>
      <c r="BL457" s="18" t="s">
        <v>104</v>
      </c>
      <c r="BM457" s="183" t="s">
        <v>945</v>
      </c>
    </row>
    <row r="458" s="13" customFormat="1" ht="20.88" customHeight="1">
      <c r="A458" s="13"/>
      <c r="B458" s="202"/>
      <c r="C458" s="13"/>
      <c r="D458" s="203" t="s">
        <v>71</v>
      </c>
      <c r="E458" s="203" t="s">
        <v>946</v>
      </c>
      <c r="F458" s="203" t="s">
        <v>947</v>
      </c>
      <c r="G458" s="13"/>
      <c r="H458" s="13"/>
      <c r="I458" s="204"/>
      <c r="J458" s="205">
        <f>BK458</f>
        <v>0</v>
      </c>
      <c r="K458" s="13"/>
      <c r="L458" s="202"/>
      <c r="M458" s="206"/>
      <c r="N458" s="207"/>
      <c r="O458" s="207"/>
      <c r="P458" s="208">
        <f>SUM(P459:P469)</f>
        <v>0</v>
      </c>
      <c r="Q458" s="207"/>
      <c r="R458" s="208">
        <f>SUM(R459:R469)</f>
        <v>1.2141586600000001</v>
      </c>
      <c r="S458" s="207"/>
      <c r="T458" s="209">
        <f>SUM(T459:T469)</f>
        <v>0</v>
      </c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R458" s="203" t="s">
        <v>79</v>
      </c>
      <c r="AT458" s="210" t="s">
        <v>71</v>
      </c>
      <c r="AU458" s="210" t="s">
        <v>101</v>
      </c>
      <c r="AY458" s="203" t="s">
        <v>234</v>
      </c>
      <c r="BK458" s="211">
        <f>SUM(BK459:BK469)</f>
        <v>0</v>
      </c>
    </row>
    <row r="459" s="2" customFormat="1" ht="24.15" customHeight="1">
      <c r="A459" s="37"/>
      <c r="B459" s="171"/>
      <c r="C459" s="172" t="s">
        <v>948</v>
      </c>
      <c r="D459" s="172" t="s">
        <v>238</v>
      </c>
      <c r="E459" s="173" t="s">
        <v>949</v>
      </c>
      <c r="F459" s="174" t="s">
        <v>950</v>
      </c>
      <c r="G459" s="175" t="s">
        <v>241</v>
      </c>
      <c r="H459" s="176">
        <v>10.550000000000001</v>
      </c>
      <c r="I459" s="177"/>
      <c r="J459" s="178">
        <f>ROUND(I459*H459,2)</f>
        <v>0</v>
      </c>
      <c r="K459" s="174" t="s">
        <v>242</v>
      </c>
      <c r="L459" s="38"/>
      <c r="M459" s="179" t="s">
        <v>3</v>
      </c>
      <c r="N459" s="180" t="s">
        <v>43</v>
      </c>
      <c r="O459" s="71"/>
      <c r="P459" s="181">
        <f>O459*H459</f>
        <v>0</v>
      </c>
      <c r="Q459" s="181">
        <v>0.00022000000000000001</v>
      </c>
      <c r="R459" s="181">
        <f>Q459*H459</f>
        <v>0.0023210000000000001</v>
      </c>
      <c r="S459" s="181">
        <v>0</v>
      </c>
      <c r="T459" s="182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183" t="s">
        <v>104</v>
      </c>
      <c r="AT459" s="183" t="s">
        <v>238</v>
      </c>
      <c r="AU459" s="183" t="s">
        <v>104</v>
      </c>
      <c r="AY459" s="18" t="s">
        <v>234</v>
      </c>
      <c r="BE459" s="184">
        <f>IF(N459="základní",J459,0)</f>
        <v>0</v>
      </c>
      <c r="BF459" s="184">
        <f>IF(N459="snížená",J459,0)</f>
        <v>0</v>
      </c>
      <c r="BG459" s="184">
        <f>IF(N459="zákl. přenesená",J459,0)</f>
        <v>0</v>
      </c>
      <c r="BH459" s="184">
        <f>IF(N459="sníž. přenesená",J459,0)</f>
        <v>0</v>
      </c>
      <c r="BI459" s="184">
        <f>IF(N459="nulová",J459,0)</f>
        <v>0</v>
      </c>
      <c r="BJ459" s="18" t="s">
        <v>79</v>
      </c>
      <c r="BK459" s="184">
        <f>ROUND(I459*H459,2)</f>
        <v>0</v>
      </c>
      <c r="BL459" s="18" t="s">
        <v>104</v>
      </c>
      <c r="BM459" s="183" t="s">
        <v>951</v>
      </c>
    </row>
    <row r="460" s="2" customFormat="1">
      <c r="A460" s="37"/>
      <c r="B460" s="38"/>
      <c r="C460" s="37"/>
      <c r="D460" s="185" t="s">
        <v>244</v>
      </c>
      <c r="E460" s="37"/>
      <c r="F460" s="186" t="s">
        <v>952</v>
      </c>
      <c r="G460" s="37"/>
      <c r="H460" s="37"/>
      <c r="I460" s="187"/>
      <c r="J460" s="37"/>
      <c r="K460" s="37"/>
      <c r="L460" s="38"/>
      <c r="M460" s="188"/>
      <c r="N460" s="189"/>
      <c r="O460" s="71"/>
      <c r="P460" s="71"/>
      <c r="Q460" s="71"/>
      <c r="R460" s="71"/>
      <c r="S460" s="71"/>
      <c r="T460" s="72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18" t="s">
        <v>244</v>
      </c>
      <c r="AU460" s="18" t="s">
        <v>104</v>
      </c>
    </row>
    <row r="461" s="2" customFormat="1" ht="37.8" customHeight="1">
      <c r="A461" s="37"/>
      <c r="B461" s="171"/>
      <c r="C461" s="172" t="s">
        <v>953</v>
      </c>
      <c r="D461" s="172" t="s">
        <v>238</v>
      </c>
      <c r="E461" s="173" t="s">
        <v>954</v>
      </c>
      <c r="F461" s="174" t="s">
        <v>955</v>
      </c>
      <c r="G461" s="175" t="s">
        <v>241</v>
      </c>
      <c r="H461" s="176">
        <v>10.550000000000001</v>
      </c>
      <c r="I461" s="177"/>
      <c r="J461" s="178">
        <f>ROUND(I461*H461,2)</f>
        <v>0</v>
      </c>
      <c r="K461" s="174" t="s">
        <v>242</v>
      </c>
      <c r="L461" s="38"/>
      <c r="M461" s="179" t="s">
        <v>3</v>
      </c>
      <c r="N461" s="180" t="s">
        <v>43</v>
      </c>
      <c r="O461" s="71"/>
      <c r="P461" s="181">
        <f>O461*H461</f>
        <v>0</v>
      </c>
      <c r="Q461" s="181">
        <v>0.0028500000000000001</v>
      </c>
      <c r="R461" s="181">
        <f>Q461*H461</f>
        <v>0.030067500000000004</v>
      </c>
      <c r="S461" s="181">
        <v>0</v>
      </c>
      <c r="T461" s="182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83" t="s">
        <v>104</v>
      </c>
      <c r="AT461" s="183" t="s">
        <v>238</v>
      </c>
      <c r="AU461" s="183" t="s">
        <v>104</v>
      </c>
      <c r="AY461" s="18" t="s">
        <v>234</v>
      </c>
      <c r="BE461" s="184">
        <f>IF(N461="základní",J461,0)</f>
        <v>0</v>
      </c>
      <c r="BF461" s="184">
        <f>IF(N461="snížená",J461,0)</f>
        <v>0</v>
      </c>
      <c r="BG461" s="184">
        <f>IF(N461="zákl. přenesená",J461,0)</f>
        <v>0</v>
      </c>
      <c r="BH461" s="184">
        <f>IF(N461="sníž. přenesená",J461,0)</f>
        <v>0</v>
      </c>
      <c r="BI461" s="184">
        <f>IF(N461="nulová",J461,0)</f>
        <v>0</v>
      </c>
      <c r="BJ461" s="18" t="s">
        <v>79</v>
      </c>
      <c r="BK461" s="184">
        <f>ROUND(I461*H461,2)</f>
        <v>0</v>
      </c>
      <c r="BL461" s="18" t="s">
        <v>104</v>
      </c>
      <c r="BM461" s="183" t="s">
        <v>956</v>
      </c>
    </row>
    <row r="462" s="2" customFormat="1">
      <c r="A462" s="37"/>
      <c r="B462" s="38"/>
      <c r="C462" s="37"/>
      <c r="D462" s="185" t="s">
        <v>244</v>
      </c>
      <c r="E462" s="37"/>
      <c r="F462" s="186" t="s">
        <v>957</v>
      </c>
      <c r="G462" s="37"/>
      <c r="H462" s="37"/>
      <c r="I462" s="187"/>
      <c r="J462" s="37"/>
      <c r="K462" s="37"/>
      <c r="L462" s="38"/>
      <c r="M462" s="188"/>
      <c r="N462" s="189"/>
      <c r="O462" s="71"/>
      <c r="P462" s="71"/>
      <c r="Q462" s="71"/>
      <c r="R462" s="71"/>
      <c r="S462" s="71"/>
      <c r="T462" s="72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8" t="s">
        <v>244</v>
      </c>
      <c r="AU462" s="18" t="s">
        <v>104</v>
      </c>
    </row>
    <row r="463" s="2" customFormat="1" ht="24.15" customHeight="1">
      <c r="A463" s="37"/>
      <c r="B463" s="171"/>
      <c r="C463" s="172" t="s">
        <v>958</v>
      </c>
      <c r="D463" s="172" t="s">
        <v>238</v>
      </c>
      <c r="E463" s="173" t="s">
        <v>959</v>
      </c>
      <c r="F463" s="174" t="s">
        <v>960</v>
      </c>
      <c r="G463" s="175" t="s">
        <v>241</v>
      </c>
      <c r="H463" s="176">
        <v>372.58800000000002</v>
      </c>
      <c r="I463" s="177"/>
      <c r="J463" s="178">
        <f>ROUND(I463*H463,2)</f>
        <v>0</v>
      </c>
      <c r="K463" s="174" t="s">
        <v>242</v>
      </c>
      <c r="L463" s="38"/>
      <c r="M463" s="179" t="s">
        <v>3</v>
      </c>
      <c r="N463" s="180" t="s">
        <v>43</v>
      </c>
      <c r="O463" s="71"/>
      <c r="P463" s="181">
        <f>O463*H463</f>
        <v>0</v>
      </c>
      <c r="Q463" s="181">
        <v>0.00022000000000000001</v>
      </c>
      <c r="R463" s="181">
        <f>Q463*H463</f>
        <v>0.081969360000000005</v>
      </c>
      <c r="S463" s="181">
        <v>0</v>
      </c>
      <c r="T463" s="182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83" t="s">
        <v>104</v>
      </c>
      <c r="AT463" s="183" t="s">
        <v>238</v>
      </c>
      <c r="AU463" s="183" t="s">
        <v>104</v>
      </c>
      <c r="AY463" s="18" t="s">
        <v>234</v>
      </c>
      <c r="BE463" s="184">
        <f>IF(N463="základní",J463,0)</f>
        <v>0</v>
      </c>
      <c r="BF463" s="184">
        <f>IF(N463="snížená",J463,0)</f>
        <v>0</v>
      </c>
      <c r="BG463" s="184">
        <f>IF(N463="zákl. přenesená",J463,0)</f>
        <v>0</v>
      </c>
      <c r="BH463" s="184">
        <f>IF(N463="sníž. přenesená",J463,0)</f>
        <v>0</v>
      </c>
      <c r="BI463" s="184">
        <f>IF(N463="nulová",J463,0)</f>
        <v>0</v>
      </c>
      <c r="BJ463" s="18" t="s">
        <v>79</v>
      </c>
      <c r="BK463" s="184">
        <f>ROUND(I463*H463,2)</f>
        <v>0</v>
      </c>
      <c r="BL463" s="18" t="s">
        <v>104</v>
      </c>
      <c r="BM463" s="183" t="s">
        <v>961</v>
      </c>
    </row>
    <row r="464" s="2" customFormat="1">
      <c r="A464" s="37"/>
      <c r="B464" s="38"/>
      <c r="C464" s="37"/>
      <c r="D464" s="185" t="s">
        <v>244</v>
      </c>
      <c r="E464" s="37"/>
      <c r="F464" s="186" t="s">
        <v>962</v>
      </c>
      <c r="G464" s="37"/>
      <c r="H464" s="37"/>
      <c r="I464" s="187"/>
      <c r="J464" s="37"/>
      <c r="K464" s="37"/>
      <c r="L464" s="38"/>
      <c r="M464" s="188"/>
      <c r="N464" s="189"/>
      <c r="O464" s="71"/>
      <c r="P464" s="71"/>
      <c r="Q464" s="71"/>
      <c r="R464" s="71"/>
      <c r="S464" s="71"/>
      <c r="T464" s="72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18" t="s">
        <v>244</v>
      </c>
      <c r="AU464" s="18" t="s">
        <v>104</v>
      </c>
    </row>
    <row r="465" s="2" customFormat="1" ht="37.8" customHeight="1">
      <c r="A465" s="37"/>
      <c r="B465" s="171"/>
      <c r="C465" s="172" t="s">
        <v>963</v>
      </c>
      <c r="D465" s="172" t="s">
        <v>238</v>
      </c>
      <c r="E465" s="173" t="s">
        <v>964</v>
      </c>
      <c r="F465" s="174" t="s">
        <v>965</v>
      </c>
      <c r="G465" s="175" t="s">
        <v>241</v>
      </c>
      <c r="H465" s="176">
        <v>372.58800000000002</v>
      </c>
      <c r="I465" s="177"/>
      <c r="J465" s="178">
        <f>ROUND(I465*H465,2)</f>
        <v>0</v>
      </c>
      <c r="K465" s="174" t="s">
        <v>242</v>
      </c>
      <c r="L465" s="38"/>
      <c r="M465" s="179" t="s">
        <v>3</v>
      </c>
      <c r="N465" s="180" t="s">
        <v>43</v>
      </c>
      <c r="O465" s="71"/>
      <c r="P465" s="181">
        <f>O465*H465</f>
        <v>0</v>
      </c>
      <c r="Q465" s="181">
        <v>0.0028500000000000001</v>
      </c>
      <c r="R465" s="181">
        <f>Q465*H465</f>
        <v>1.0618758000000002</v>
      </c>
      <c r="S465" s="181">
        <v>0</v>
      </c>
      <c r="T465" s="182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83" t="s">
        <v>104</v>
      </c>
      <c r="AT465" s="183" t="s">
        <v>238</v>
      </c>
      <c r="AU465" s="183" t="s">
        <v>104</v>
      </c>
      <c r="AY465" s="18" t="s">
        <v>234</v>
      </c>
      <c r="BE465" s="184">
        <f>IF(N465="základní",J465,0)</f>
        <v>0</v>
      </c>
      <c r="BF465" s="184">
        <f>IF(N465="snížená",J465,0)</f>
        <v>0</v>
      </c>
      <c r="BG465" s="184">
        <f>IF(N465="zákl. přenesená",J465,0)</f>
        <v>0</v>
      </c>
      <c r="BH465" s="184">
        <f>IF(N465="sníž. přenesená",J465,0)</f>
        <v>0</v>
      </c>
      <c r="BI465" s="184">
        <f>IF(N465="nulová",J465,0)</f>
        <v>0</v>
      </c>
      <c r="BJ465" s="18" t="s">
        <v>79</v>
      </c>
      <c r="BK465" s="184">
        <f>ROUND(I465*H465,2)</f>
        <v>0</v>
      </c>
      <c r="BL465" s="18" t="s">
        <v>104</v>
      </c>
      <c r="BM465" s="183" t="s">
        <v>966</v>
      </c>
    </row>
    <row r="466" s="2" customFormat="1">
      <c r="A466" s="37"/>
      <c r="B466" s="38"/>
      <c r="C466" s="37"/>
      <c r="D466" s="185" t="s">
        <v>244</v>
      </c>
      <c r="E466" s="37"/>
      <c r="F466" s="186" t="s">
        <v>967</v>
      </c>
      <c r="G466" s="37"/>
      <c r="H466" s="37"/>
      <c r="I466" s="187"/>
      <c r="J466" s="37"/>
      <c r="K466" s="37"/>
      <c r="L466" s="38"/>
      <c r="M466" s="188"/>
      <c r="N466" s="189"/>
      <c r="O466" s="71"/>
      <c r="P466" s="71"/>
      <c r="Q466" s="71"/>
      <c r="R466" s="71"/>
      <c r="S466" s="71"/>
      <c r="T466" s="72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18" t="s">
        <v>244</v>
      </c>
      <c r="AU466" s="18" t="s">
        <v>104</v>
      </c>
    </row>
    <row r="467" s="2" customFormat="1" ht="44.25" customHeight="1">
      <c r="A467" s="37"/>
      <c r="B467" s="171"/>
      <c r="C467" s="172" t="s">
        <v>968</v>
      </c>
      <c r="D467" s="172" t="s">
        <v>238</v>
      </c>
      <c r="E467" s="173" t="s">
        <v>969</v>
      </c>
      <c r="F467" s="174" t="s">
        <v>970</v>
      </c>
      <c r="G467" s="175" t="s">
        <v>416</v>
      </c>
      <c r="H467" s="176">
        <v>20.5</v>
      </c>
      <c r="I467" s="177"/>
      <c r="J467" s="178">
        <f>ROUND(I467*H467,2)</f>
        <v>0</v>
      </c>
      <c r="K467" s="174" t="s">
        <v>242</v>
      </c>
      <c r="L467" s="38"/>
      <c r="M467" s="179" t="s">
        <v>3</v>
      </c>
      <c r="N467" s="180" t="s">
        <v>43</v>
      </c>
      <c r="O467" s="71"/>
      <c r="P467" s="181">
        <f>O467*H467</f>
        <v>0</v>
      </c>
      <c r="Q467" s="181">
        <v>0.0011999999999999999</v>
      </c>
      <c r="R467" s="181">
        <f>Q467*H467</f>
        <v>0.024599999999999997</v>
      </c>
      <c r="S467" s="181">
        <v>0</v>
      </c>
      <c r="T467" s="182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83" t="s">
        <v>104</v>
      </c>
      <c r="AT467" s="183" t="s">
        <v>238</v>
      </c>
      <c r="AU467" s="183" t="s">
        <v>104</v>
      </c>
      <c r="AY467" s="18" t="s">
        <v>234</v>
      </c>
      <c r="BE467" s="184">
        <f>IF(N467="základní",J467,0)</f>
        <v>0</v>
      </c>
      <c r="BF467" s="184">
        <f>IF(N467="snížená",J467,0)</f>
        <v>0</v>
      </c>
      <c r="BG467" s="184">
        <f>IF(N467="zákl. přenesená",J467,0)</f>
        <v>0</v>
      </c>
      <c r="BH467" s="184">
        <f>IF(N467="sníž. přenesená",J467,0)</f>
        <v>0</v>
      </c>
      <c r="BI467" s="184">
        <f>IF(N467="nulová",J467,0)</f>
        <v>0</v>
      </c>
      <c r="BJ467" s="18" t="s">
        <v>79</v>
      </c>
      <c r="BK467" s="184">
        <f>ROUND(I467*H467,2)</f>
        <v>0</v>
      </c>
      <c r="BL467" s="18" t="s">
        <v>104</v>
      </c>
      <c r="BM467" s="183" t="s">
        <v>971</v>
      </c>
    </row>
    <row r="468" s="2" customFormat="1">
      <c r="A468" s="37"/>
      <c r="B468" s="38"/>
      <c r="C468" s="37"/>
      <c r="D468" s="185" t="s">
        <v>244</v>
      </c>
      <c r="E468" s="37"/>
      <c r="F468" s="186" t="s">
        <v>972</v>
      </c>
      <c r="G468" s="37"/>
      <c r="H468" s="37"/>
      <c r="I468" s="187"/>
      <c r="J468" s="37"/>
      <c r="K468" s="37"/>
      <c r="L468" s="38"/>
      <c r="M468" s="188"/>
      <c r="N468" s="189"/>
      <c r="O468" s="71"/>
      <c r="P468" s="71"/>
      <c r="Q468" s="71"/>
      <c r="R468" s="71"/>
      <c r="S468" s="71"/>
      <c r="T468" s="72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8" t="s">
        <v>244</v>
      </c>
      <c r="AU468" s="18" t="s">
        <v>104</v>
      </c>
    </row>
    <row r="469" s="2" customFormat="1" ht="21.75" customHeight="1">
      <c r="A469" s="37"/>
      <c r="B469" s="171"/>
      <c r="C469" s="192" t="s">
        <v>973</v>
      </c>
      <c r="D469" s="192" t="s">
        <v>310</v>
      </c>
      <c r="E469" s="193" t="s">
        <v>974</v>
      </c>
      <c r="F469" s="194" t="s">
        <v>975</v>
      </c>
      <c r="G469" s="195" t="s">
        <v>416</v>
      </c>
      <c r="H469" s="196">
        <v>20.5</v>
      </c>
      <c r="I469" s="197"/>
      <c r="J469" s="198">
        <f>ROUND(I469*H469,2)</f>
        <v>0</v>
      </c>
      <c r="K469" s="194" t="s">
        <v>242</v>
      </c>
      <c r="L469" s="199"/>
      <c r="M469" s="200" t="s">
        <v>3</v>
      </c>
      <c r="N469" s="201" t="s">
        <v>43</v>
      </c>
      <c r="O469" s="71"/>
      <c r="P469" s="181">
        <f>O469*H469</f>
        <v>0</v>
      </c>
      <c r="Q469" s="181">
        <v>0.00064999999999999997</v>
      </c>
      <c r="R469" s="181">
        <f>Q469*H469</f>
        <v>0.013325</v>
      </c>
      <c r="S469" s="181">
        <v>0</v>
      </c>
      <c r="T469" s="182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83" t="s">
        <v>278</v>
      </c>
      <c r="AT469" s="183" t="s">
        <v>310</v>
      </c>
      <c r="AU469" s="183" t="s">
        <v>104</v>
      </c>
      <c r="AY469" s="18" t="s">
        <v>234</v>
      </c>
      <c r="BE469" s="184">
        <f>IF(N469="základní",J469,0)</f>
        <v>0</v>
      </c>
      <c r="BF469" s="184">
        <f>IF(N469="snížená",J469,0)</f>
        <v>0</v>
      </c>
      <c r="BG469" s="184">
        <f>IF(N469="zákl. přenesená",J469,0)</f>
        <v>0</v>
      </c>
      <c r="BH469" s="184">
        <f>IF(N469="sníž. přenesená",J469,0)</f>
        <v>0</v>
      </c>
      <c r="BI469" s="184">
        <f>IF(N469="nulová",J469,0)</f>
        <v>0</v>
      </c>
      <c r="BJ469" s="18" t="s">
        <v>79</v>
      </c>
      <c r="BK469" s="184">
        <f>ROUND(I469*H469,2)</f>
        <v>0</v>
      </c>
      <c r="BL469" s="18" t="s">
        <v>104</v>
      </c>
      <c r="BM469" s="183" t="s">
        <v>976</v>
      </c>
    </row>
    <row r="470" s="12" customFormat="1" ht="20.88" customHeight="1">
      <c r="A470" s="12"/>
      <c r="B470" s="158"/>
      <c r="C470" s="12"/>
      <c r="D470" s="159" t="s">
        <v>71</v>
      </c>
      <c r="E470" s="169" t="s">
        <v>541</v>
      </c>
      <c r="F470" s="169" t="s">
        <v>977</v>
      </c>
      <c r="G470" s="12"/>
      <c r="H470" s="12"/>
      <c r="I470" s="161"/>
      <c r="J470" s="170">
        <f>BK470</f>
        <v>0</v>
      </c>
      <c r="K470" s="12"/>
      <c r="L470" s="158"/>
      <c r="M470" s="163"/>
      <c r="N470" s="164"/>
      <c r="O470" s="164"/>
      <c r="P470" s="165">
        <f>P471+SUM(P472:P483)+P490+P497</f>
        <v>0</v>
      </c>
      <c r="Q470" s="164"/>
      <c r="R470" s="165">
        <f>R471+SUM(R472:R483)+R490+R497</f>
        <v>101.201555216</v>
      </c>
      <c r="S470" s="164"/>
      <c r="T470" s="166">
        <f>T471+SUM(T472:T483)+T490+T497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159" t="s">
        <v>79</v>
      </c>
      <c r="AT470" s="167" t="s">
        <v>71</v>
      </c>
      <c r="AU470" s="167" t="s">
        <v>76</v>
      </c>
      <c r="AY470" s="159" t="s">
        <v>234</v>
      </c>
      <c r="BK470" s="168">
        <f>BK471+SUM(BK472:BK483)+BK490+BK497</f>
        <v>0</v>
      </c>
    </row>
    <row r="471" s="2" customFormat="1" ht="24.15" customHeight="1">
      <c r="A471" s="37"/>
      <c r="B471" s="171"/>
      <c r="C471" s="172" t="s">
        <v>978</v>
      </c>
      <c r="D471" s="172" t="s">
        <v>238</v>
      </c>
      <c r="E471" s="173" t="s">
        <v>979</v>
      </c>
      <c r="F471" s="174" t="s">
        <v>980</v>
      </c>
      <c r="G471" s="175" t="s">
        <v>241</v>
      </c>
      <c r="H471" s="176">
        <v>546.75300000000004</v>
      </c>
      <c r="I471" s="177"/>
      <c r="J471" s="178">
        <f>ROUND(I471*H471,2)</f>
        <v>0</v>
      </c>
      <c r="K471" s="174" t="s">
        <v>242</v>
      </c>
      <c r="L471" s="38"/>
      <c r="M471" s="179" t="s">
        <v>3</v>
      </c>
      <c r="N471" s="180" t="s">
        <v>43</v>
      </c>
      <c r="O471" s="71"/>
      <c r="P471" s="181">
        <f>O471*H471</f>
        <v>0</v>
      </c>
      <c r="Q471" s="181">
        <v>0.00013200000000000001</v>
      </c>
      <c r="R471" s="181">
        <f>Q471*H471</f>
        <v>0.072171396000000013</v>
      </c>
      <c r="S471" s="181">
        <v>0</v>
      </c>
      <c r="T471" s="182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183" t="s">
        <v>104</v>
      </c>
      <c r="AT471" s="183" t="s">
        <v>238</v>
      </c>
      <c r="AU471" s="183" t="s">
        <v>101</v>
      </c>
      <c r="AY471" s="18" t="s">
        <v>234</v>
      </c>
      <c r="BE471" s="184">
        <f>IF(N471="základní",J471,0)</f>
        <v>0</v>
      </c>
      <c r="BF471" s="184">
        <f>IF(N471="snížená",J471,0)</f>
        <v>0</v>
      </c>
      <c r="BG471" s="184">
        <f>IF(N471="zákl. přenesená",J471,0)</f>
        <v>0</v>
      </c>
      <c r="BH471" s="184">
        <f>IF(N471="sníž. přenesená",J471,0)</f>
        <v>0</v>
      </c>
      <c r="BI471" s="184">
        <f>IF(N471="nulová",J471,0)</f>
        <v>0</v>
      </c>
      <c r="BJ471" s="18" t="s">
        <v>79</v>
      </c>
      <c r="BK471" s="184">
        <f>ROUND(I471*H471,2)</f>
        <v>0</v>
      </c>
      <c r="BL471" s="18" t="s">
        <v>104</v>
      </c>
      <c r="BM471" s="183" t="s">
        <v>981</v>
      </c>
    </row>
    <row r="472" s="2" customFormat="1">
      <c r="A472" s="37"/>
      <c r="B472" s="38"/>
      <c r="C472" s="37"/>
      <c r="D472" s="185" t="s">
        <v>244</v>
      </c>
      <c r="E472" s="37"/>
      <c r="F472" s="186" t="s">
        <v>982</v>
      </c>
      <c r="G472" s="37"/>
      <c r="H472" s="37"/>
      <c r="I472" s="187"/>
      <c r="J472" s="37"/>
      <c r="K472" s="37"/>
      <c r="L472" s="38"/>
      <c r="M472" s="188"/>
      <c r="N472" s="189"/>
      <c r="O472" s="71"/>
      <c r="P472" s="71"/>
      <c r="Q472" s="71"/>
      <c r="R472" s="71"/>
      <c r="S472" s="71"/>
      <c r="T472" s="72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T472" s="18" t="s">
        <v>244</v>
      </c>
      <c r="AU472" s="18" t="s">
        <v>101</v>
      </c>
    </row>
    <row r="473" s="2" customFormat="1" ht="37.8" customHeight="1">
      <c r="A473" s="37"/>
      <c r="B473" s="171"/>
      <c r="C473" s="172" t="s">
        <v>983</v>
      </c>
      <c r="D473" s="172" t="s">
        <v>238</v>
      </c>
      <c r="E473" s="173" t="s">
        <v>984</v>
      </c>
      <c r="F473" s="174" t="s">
        <v>985</v>
      </c>
      <c r="G473" s="175" t="s">
        <v>416</v>
      </c>
      <c r="H473" s="176">
        <v>681.47000000000003</v>
      </c>
      <c r="I473" s="177"/>
      <c r="J473" s="178">
        <f>ROUND(I473*H473,2)</f>
        <v>0</v>
      </c>
      <c r="K473" s="174" t="s">
        <v>242</v>
      </c>
      <c r="L473" s="38"/>
      <c r="M473" s="179" t="s">
        <v>3</v>
      </c>
      <c r="N473" s="180" t="s">
        <v>43</v>
      </c>
      <c r="O473" s="71"/>
      <c r="P473" s="181">
        <f>O473*H473</f>
        <v>0</v>
      </c>
      <c r="Q473" s="181">
        <v>2.0999999999999999E-05</v>
      </c>
      <c r="R473" s="181">
        <f>Q473*H473</f>
        <v>0.01431087</v>
      </c>
      <c r="S473" s="181">
        <v>0</v>
      </c>
      <c r="T473" s="182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3" t="s">
        <v>104</v>
      </c>
      <c r="AT473" s="183" t="s">
        <v>238</v>
      </c>
      <c r="AU473" s="183" t="s">
        <v>101</v>
      </c>
      <c r="AY473" s="18" t="s">
        <v>234</v>
      </c>
      <c r="BE473" s="184">
        <f>IF(N473="základní",J473,0)</f>
        <v>0</v>
      </c>
      <c r="BF473" s="184">
        <f>IF(N473="snížená",J473,0)</f>
        <v>0</v>
      </c>
      <c r="BG473" s="184">
        <f>IF(N473="zákl. přenesená",J473,0)</f>
        <v>0</v>
      </c>
      <c r="BH473" s="184">
        <f>IF(N473="sníž. přenesená",J473,0)</f>
        <v>0</v>
      </c>
      <c r="BI473" s="184">
        <f>IF(N473="nulová",J473,0)</f>
        <v>0</v>
      </c>
      <c r="BJ473" s="18" t="s">
        <v>79</v>
      </c>
      <c r="BK473" s="184">
        <f>ROUND(I473*H473,2)</f>
        <v>0</v>
      </c>
      <c r="BL473" s="18" t="s">
        <v>104</v>
      </c>
      <c r="BM473" s="183" t="s">
        <v>986</v>
      </c>
    </row>
    <row r="474" s="2" customFormat="1">
      <c r="A474" s="37"/>
      <c r="B474" s="38"/>
      <c r="C474" s="37"/>
      <c r="D474" s="185" t="s">
        <v>244</v>
      </c>
      <c r="E474" s="37"/>
      <c r="F474" s="186" t="s">
        <v>987</v>
      </c>
      <c r="G474" s="37"/>
      <c r="H474" s="37"/>
      <c r="I474" s="187"/>
      <c r="J474" s="37"/>
      <c r="K474" s="37"/>
      <c r="L474" s="38"/>
      <c r="M474" s="188"/>
      <c r="N474" s="189"/>
      <c r="O474" s="71"/>
      <c r="P474" s="71"/>
      <c r="Q474" s="71"/>
      <c r="R474" s="71"/>
      <c r="S474" s="71"/>
      <c r="T474" s="72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18" t="s">
        <v>244</v>
      </c>
      <c r="AU474" s="18" t="s">
        <v>101</v>
      </c>
    </row>
    <row r="475" s="2" customFormat="1" ht="24.15" customHeight="1">
      <c r="A475" s="37"/>
      <c r="B475" s="171"/>
      <c r="C475" s="172" t="s">
        <v>988</v>
      </c>
      <c r="D475" s="172" t="s">
        <v>238</v>
      </c>
      <c r="E475" s="173" t="s">
        <v>989</v>
      </c>
      <c r="F475" s="174" t="s">
        <v>990</v>
      </c>
      <c r="G475" s="175" t="s">
        <v>416</v>
      </c>
      <c r="H475" s="176">
        <v>22.199999999999999</v>
      </c>
      <c r="I475" s="177"/>
      <c r="J475" s="178">
        <f>ROUND(I475*H475,2)</f>
        <v>0</v>
      </c>
      <c r="K475" s="174" t="s">
        <v>242</v>
      </c>
      <c r="L475" s="38"/>
      <c r="M475" s="179" t="s">
        <v>3</v>
      </c>
      <c r="N475" s="180" t="s">
        <v>43</v>
      </c>
      <c r="O475" s="71"/>
      <c r="P475" s="181">
        <f>O475*H475</f>
        <v>0</v>
      </c>
      <c r="Q475" s="181">
        <v>5.2500000000000002E-05</v>
      </c>
      <c r="R475" s="181">
        <f>Q475*H475</f>
        <v>0.0011655000000000001</v>
      </c>
      <c r="S475" s="181">
        <v>0</v>
      </c>
      <c r="T475" s="182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83" t="s">
        <v>104</v>
      </c>
      <c r="AT475" s="183" t="s">
        <v>238</v>
      </c>
      <c r="AU475" s="183" t="s">
        <v>101</v>
      </c>
      <c r="AY475" s="18" t="s">
        <v>234</v>
      </c>
      <c r="BE475" s="184">
        <f>IF(N475="základní",J475,0)</f>
        <v>0</v>
      </c>
      <c r="BF475" s="184">
        <f>IF(N475="snížená",J475,0)</f>
        <v>0</v>
      </c>
      <c r="BG475" s="184">
        <f>IF(N475="zákl. přenesená",J475,0)</f>
        <v>0</v>
      </c>
      <c r="BH475" s="184">
        <f>IF(N475="sníž. přenesená",J475,0)</f>
        <v>0</v>
      </c>
      <c r="BI475" s="184">
        <f>IF(N475="nulová",J475,0)</f>
        <v>0</v>
      </c>
      <c r="BJ475" s="18" t="s">
        <v>79</v>
      </c>
      <c r="BK475" s="184">
        <f>ROUND(I475*H475,2)</f>
        <v>0</v>
      </c>
      <c r="BL475" s="18" t="s">
        <v>104</v>
      </c>
      <c r="BM475" s="183" t="s">
        <v>991</v>
      </c>
    </row>
    <row r="476" s="2" customFormat="1">
      <c r="A476" s="37"/>
      <c r="B476" s="38"/>
      <c r="C476" s="37"/>
      <c r="D476" s="185" t="s">
        <v>244</v>
      </c>
      <c r="E476" s="37"/>
      <c r="F476" s="186" t="s">
        <v>992</v>
      </c>
      <c r="G476" s="37"/>
      <c r="H476" s="37"/>
      <c r="I476" s="187"/>
      <c r="J476" s="37"/>
      <c r="K476" s="37"/>
      <c r="L476" s="38"/>
      <c r="M476" s="188"/>
      <c r="N476" s="189"/>
      <c r="O476" s="71"/>
      <c r="P476" s="71"/>
      <c r="Q476" s="71"/>
      <c r="R476" s="71"/>
      <c r="S476" s="71"/>
      <c r="T476" s="72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18" t="s">
        <v>244</v>
      </c>
      <c r="AU476" s="18" t="s">
        <v>101</v>
      </c>
    </row>
    <row r="477" s="2" customFormat="1" ht="16.5" customHeight="1">
      <c r="A477" s="37"/>
      <c r="B477" s="171"/>
      <c r="C477" s="172" t="s">
        <v>993</v>
      </c>
      <c r="D477" s="172" t="s">
        <v>238</v>
      </c>
      <c r="E477" s="173" t="s">
        <v>994</v>
      </c>
      <c r="F477" s="174" t="s">
        <v>995</v>
      </c>
      <c r="G477" s="175" t="s">
        <v>241</v>
      </c>
      <c r="H477" s="176">
        <v>2.5</v>
      </c>
      <c r="I477" s="177"/>
      <c r="J477" s="178">
        <f>ROUND(I477*H477,2)</f>
        <v>0</v>
      </c>
      <c r="K477" s="174" t="s">
        <v>242</v>
      </c>
      <c r="L477" s="38"/>
      <c r="M477" s="179" t="s">
        <v>3</v>
      </c>
      <c r="N477" s="180" t="s">
        <v>43</v>
      </c>
      <c r="O477" s="71"/>
      <c r="P477" s="181">
        <f>O477*H477</f>
        <v>0</v>
      </c>
      <c r="Q477" s="181">
        <v>0.017732500000000002</v>
      </c>
      <c r="R477" s="181">
        <f>Q477*H477</f>
        <v>0.044331250000000003</v>
      </c>
      <c r="S477" s="181">
        <v>0</v>
      </c>
      <c r="T477" s="182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83" t="s">
        <v>104</v>
      </c>
      <c r="AT477" s="183" t="s">
        <v>238</v>
      </c>
      <c r="AU477" s="183" t="s">
        <v>101</v>
      </c>
      <c r="AY477" s="18" t="s">
        <v>234</v>
      </c>
      <c r="BE477" s="184">
        <f>IF(N477="základní",J477,0)</f>
        <v>0</v>
      </c>
      <c r="BF477" s="184">
        <f>IF(N477="snížená",J477,0)</f>
        <v>0</v>
      </c>
      <c r="BG477" s="184">
        <f>IF(N477="zákl. přenesená",J477,0)</f>
        <v>0</v>
      </c>
      <c r="BH477" s="184">
        <f>IF(N477="sníž. přenesená",J477,0)</f>
        <v>0</v>
      </c>
      <c r="BI477" s="184">
        <f>IF(N477="nulová",J477,0)</f>
        <v>0</v>
      </c>
      <c r="BJ477" s="18" t="s">
        <v>79</v>
      </c>
      <c r="BK477" s="184">
        <f>ROUND(I477*H477,2)</f>
        <v>0</v>
      </c>
      <c r="BL477" s="18" t="s">
        <v>104</v>
      </c>
      <c r="BM477" s="183" t="s">
        <v>996</v>
      </c>
    </row>
    <row r="478" s="2" customFormat="1">
      <c r="A478" s="37"/>
      <c r="B478" s="38"/>
      <c r="C478" s="37"/>
      <c r="D478" s="185" t="s">
        <v>244</v>
      </c>
      <c r="E478" s="37"/>
      <c r="F478" s="186" t="s">
        <v>997</v>
      </c>
      <c r="G478" s="37"/>
      <c r="H478" s="37"/>
      <c r="I478" s="187"/>
      <c r="J478" s="37"/>
      <c r="K478" s="37"/>
      <c r="L478" s="38"/>
      <c r="M478" s="188"/>
      <c r="N478" s="189"/>
      <c r="O478" s="71"/>
      <c r="P478" s="71"/>
      <c r="Q478" s="71"/>
      <c r="R478" s="71"/>
      <c r="S478" s="71"/>
      <c r="T478" s="72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18" t="s">
        <v>244</v>
      </c>
      <c r="AU478" s="18" t="s">
        <v>101</v>
      </c>
    </row>
    <row r="479" s="2" customFormat="1" ht="21.75" customHeight="1">
      <c r="A479" s="37"/>
      <c r="B479" s="171"/>
      <c r="C479" s="172" t="s">
        <v>998</v>
      </c>
      <c r="D479" s="172" t="s">
        <v>238</v>
      </c>
      <c r="E479" s="173" t="s">
        <v>999</v>
      </c>
      <c r="F479" s="174" t="s">
        <v>1000</v>
      </c>
      <c r="G479" s="175" t="s">
        <v>241</v>
      </c>
      <c r="H479" s="176">
        <v>2.5</v>
      </c>
      <c r="I479" s="177"/>
      <c r="J479" s="178">
        <f>ROUND(I479*H479,2)</f>
        <v>0</v>
      </c>
      <c r="K479" s="174" t="s">
        <v>242</v>
      </c>
      <c r="L479" s="38"/>
      <c r="M479" s="179" t="s">
        <v>3</v>
      </c>
      <c r="N479" s="180" t="s">
        <v>43</v>
      </c>
      <c r="O479" s="71"/>
      <c r="P479" s="181">
        <f>O479*H479</f>
        <v>0</v>
      </c>
      <c r="Q479" s="181">
        <v>0</v>
      </c>
      <c r="R479" s="181">
        <f>Q479*H479</f>
        <v>0</v>
      </c>
      <c r="S479" s="181">
        <v>0</v>
      </c>
      <c r="T479" s="182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183" t="s">
        <v>104</v>
      </c>
      <c r="AT479" s="183" t="s">
        <v>238</v>
      </c>
      <c r="AU479" s="183" t="s">
        <v>101</v>
      </c>
      <c r="AY479" s="18" t="s">
        <v>234</v>
      </c>
      <c r="BE479" s="184">
        <f>IF(N479="základní",J479,0)</f>
        <v>0</v>
      </c>
      <c r="BF479" s="184">
        <f>IF(N479="snížená",J479,0)</f>
        <v>0</v>
      </c>
      <c r="BG479" s="184">
        <f>IF(N479="zákl. přenesená",J479,0)</f>
        <v>0</v>
      </c>
      <c r="BH479" s="184">
        <f>IF(N479="sníž. přenesená",J479,0)</f>
        <v>0</v>
      </c>
      <c r="BI479" s="184">
        <f>IF(N479="nulová",J479,0)</f>
        <v>0</v>
      </c>
      <c r="BJ479" s="18" t="s">
        <v>79</v>
      </c>
      <c r="BK479" s="184">
        <f>ROUND(I479*H479,2)</f>
        <v>0</v>
      </c>
      <c r="BL479" s="18" t="s">
        <v>104</v>
      </c>
      <c r="BM479" s="183" t="s">
        <v>1001</v>
      </c>
    </row>
    <row r="480" s="2" customFormat="1">
      <c r="A480" s="37"/>
      <c r="B480" s="38"/>
      <c r="C480" s="37"/>
      <c r="D480" s="185" t="s">
        <v>244</v>
      </c>
      <c r="E480" s="37"/>
      <c r="F480" s="186" t="s">
        <v>1002</v>
      </c>
      <c r="G480" s="37"/>
      <c r="H480" s="37"/>
      <c r="I480" s="187"/>
      <c r="J480" s="37"/>
      <c r="K480" s="37"/>
      <c r="L480" s="38"/>
      <c r="M480" s="188"/>
      <c r="N480" s="189"/>
      <c r="O480" s="71"/>
      <c r="P480" s="71"/>
      <c r="Q480" s="71"/>
      <c r="R480" s="71"/>
      <c r="S480" s="71"/>
      <c r="T480" s="72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T480" s="18" t="s">
        <v>244</v>
      </c>
      <c r="AU480" s="18" t="s">
        <v>101</v>
      </c>
    </row>
    <row r="481" s="2" customFormat="1" ht="44.25" customHeight="1">
      <c r="A481" s="37"/>
      <c r="B481" s="171"/>
      <c r="C481" s="172" t="s">
        <v>1003</v>
      </c>
      <c r="D481" s="172" t="s">
        <v>238</v>
      </c>
      <c r="E481" s="173" t="s">
        <v>1004</v>
      </c>
      <c r="F481" s="174" t="s">
        <v>1005</v>
      </c>
      <c r="G481" s="175" t="s">
        <v>241</v>
      </c>
      <c r="H481" s="176">
        <v>184.87899999999999</v>
      </c>
      <c r="I481" s="177"/>
      <c r="J481" s="178">
        <f>ROUND(I481*H481,2)</f>
        <v>0</v>
      </c>
      <c r="K481" s="174" t="s">
        <v>242</v>
      </c>
      <c r="L481" s="38"/>
      <c r="M481" s="179" t="s">
        <v>3</v>
      </c>
      <c r="N481" s="180" t="s">
        <v>43</v>
      </c>
      <c r="O481" s="71"/>
      <c r="P481" s="181">
        <f>O481*H481</f>
        <v>0</v>
      </c>
      <c r="Q481" s="181">
        <v>0.036700000000000003</v>
      </c>
      <c r="R481" s="181">
        <f>Q481*H481</f>
        <v>6.7850593000000003</v>
      </c>
      <c r="S481" s="181">
        <v>0</v>
      </c>
      <c r="T481" s="182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83" t="s">
        <v>104</v>
      </c>
      <c r="AT481" s="183" t="s">
        <v>238</v>
      </c>
      <c r="AU481" s="183" t="s">
        <v>101</v>
      </c>
      <c r="AY481" s="18" t="s">
        <v>234</v>
      </c>
      <c r="BE481" s="184">
        <f>IF(N481="základní",J481,0)</f>
        <v>0</v>
      </c>
      <c r="BF481" s="184">
        <f>IF(N481="snížená",J481,0)</f>
        <v>0</v>
      </c>
      <c r="BG481" s="184">
        <f>IF(N481="zákl. přenesená",J481,0)</f>
        <v>0</v>
      </c>
      <c r="BH481" s="184">
        <f>IF(N481="sníž. přenesená",J481,0)</f>
        <v>0</v>
      </c>
      <c r="BI481" s="184">
        <f>IF(N481="nulová",J481,0)</f>
        <v>0</v>
      </c>
      <c r="BJ481" s="18" t="s">
        <v>79</v>
      </c>
      <c r="BK481" s="184">
        <f>ROUND(I481*H481,2)</f>
        <v>0</v>
      </c>
      <c r="BL481" s="18" t="s">
        <v>104</v>
      </c>
      <c r="BM481" s="183" t="s">
        <v>1006</v>
      </c>
    </row>
    <row r="482" s="2" customFormat="1">
      <c r="A482" s="37"/>
      <c r="B482" s="38"/>
      <c r="C482" s="37"/>
      <c r="D482" s="185" t="s">
        <v>244</v>
      </c>
      <c r="E482" s="37"/>
      <c r="F482" s="186" t="s">
        <v>1007</v>
      </c>
      <c r="G482" s="37"/>
      <c r="H482" s="37"/>
      <c r="I482" s="187"/>
      <c r="J482" s="37"/>
      <c r="K482" s="37"/>
      <c r="L482" s="38"/>
      <c r="M482" s="188"/>
      <c r="N482" s="189"/>
      <c r="O482" s="71"/>
      <c r="P482" s="71"/>
      <c r="Q482" s="71"/>
      <c r="R482" s="71"/>
      <c r="S482" s="71"/>
      <c r="T482" s="72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18" t="s">
        <v>244</v>
      </c>
      <c r="AU482" s="18" t="s">
        <v>101</v>
      </c>
    </row>
    <row r="483" s="13" customFormat="1" ht="20.88" customHeight="1">
      <c r="A483" s="13"/>
      <c r="B483" s="202"/>
      <c r="C483" s="13"/>
      <c r="D483" s="203" t="s">
        <v>71</v>
      </c>
      <c r="E483" s="203" t="s">
        <v>1008</v>
      </c>
      <c r="F483" s="203" t="s">
        <v>1009</v>
      </c>
      <c r="G483" s="13"/>
      <c r="H483" s="13"/>
      <c r="I483" s="204"/>
      <c r="J483" s="205">
        <f>BK483</f>
        <v>0</v>
      </c>
      <c r="K483" s="13"/>
      <c r="L483" s="202"/>
      <c r="M483" s="206"/>
      <c r="N483" s="207"/>
      <c r="O483" s="207"/>
      <c r="P483" s="208">
        <f>SUM(P484:P489)</f>
        <v>0</v>
      </c>
      <c r="Q483" s="207"/>
      <c r="R483" s="208">
        <f>SUM(R484:R489)</f>
        <v>84.625121399999998</v>
      </c>
      <c r="S483" s="207"/>
      <c r="T483" s="209">
        <f>SUM(T484:T489)</f>
        <v>0</v>
      </c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R483" s="203" t="s">
        <v>79</v>
      </c>
      <c r="AT483" s="210" t="s">
        <v>71</v>
      </c>
      <c r="AU483" s="210" t="s">
        <v>101</v>
      </c>
      <c r="AY483" s="203" t="s">
        <v>234</v>
      </c>
      <c r="BK483" s="211">
        <f>SUM(BK484:BK489)</f>
        <v>0</v>
      </c>
    </row>
    <row r="484" s="2" customFormat="1" ht="33" customHeight="1">
      <c r="A484" s="37"/>
      <c r="B484" s="171"/>
      <c r="C484" s="172" t="s">
        <v>1010</v>
      </c>
      <c r="D484" s="172" t="s">
        <v>238</v>
      </c>
      <c r="E484" s="173" t="s">
        <v>1011</v>
      </c>
      <c r="F484" s="174" t="s">
        <v>1012</v>
      </c>
      <c r="G484" s="175" t="s">
        <v>248</v>
      </c>
      <c r="H484" s="176">
        <v>33.420000000000002</v>
      </c>
      <c r="I484" s="177"/>
      <c r="J484" s="178">
        <f>ROUND(I484*H484,2)</f>
        <v>0</v>
      </c>
      <c r="K484" s="174" t="s">
        <v>242</v>
      </c>
      <c r="L484" s="38"/>
      <c r="M484" s="179" t="s">
        <v>3</v>
      </c>
      <c r="N484" s="180" t="s">
        <v>43</v>
      </c>
      <c r="O484" s="71"/>
      <c r="P484" s="181">
        <f>O484*H484</f>
        <v>0</v>
      </c>
      <c r="Q484" s="181">
        <v>2.5018699999999998</v>
      </c>
      <c r="R484" s="181">
        <f>Q484*H484</f>
        <v>83.6124954</v>
      </c>
      <c r="S484" s="181">
        <v>0</v>
      </c>
      <c r="T484" s="182">
        <f>S484*H484</f>
        <v>0</v>
      </c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R484" s="183" t="s">
        <v>104</v>
      </c>
      <c r="AT484" s="183" t="s">
        <v>238</v>
      </c>
      <c r="AU484" s="183" t="s">
        <v>104</v>
      </c>
      <c r="AY484" s="18" t="s">
        <v>234</v>
      </c>
      <c r="BE484" s="184">
        <f>IF(N484="základní",J484,0)</f>
        <v>0</v>
      </c>
      <c r="BF484" s="184">
        <f>IF(N484="snížená",J484,0)</f>
        <v>0</v>
      </c>
      <c r="BG484" s="184">
        <f>IF(N484="zákl. přenesená",J484,0)</f>
        <v>0</v>
      </c>
      <c r="BH484" s="184">
        <f>IF(N484="sníž. přenesená",J484,0)</f>
        <v>0</v>
      </c>
      <c r="BI484" s="184">
        <f>IF(N484="nulová",J484,0)</f>
        <v>0</v>
      </c>
      <c r="BJ484" s="18" t="s">
        <v>79</v>
      </c>
      <c r="BK484" s="184">
        <f>ROUND(I484*H484,2)</f>
        <v>0</v>
      </c>
      <c r="BL484" s="18" t="s">
        <v>104</v>
      </c>
      <c r="BM484" s="183" t="s">
        <v>1013</v>
      </c>
    </row>
    <row r="485" s="2" customFormat="1">
      <c r="A485" s="37"/>
      <c r="B485" s="38"/>
      <c r="C485" s="37"/>
      <c r="D485" s="185" t="s">
        <v>244</v>
      </c>
      <c r="E485" s="37"/>
      <c r="F485" s="186" t="s">
        <v>1014</v>
      </c>
      <c r="G485" s="37"/>
      <c r="H485" s="37"/>
      <c r="I485" s="187"/>
      <c r="J485" s="37"/>
      <c r="K485" s="37"/>
      <c r="L485" s="38"/>
      <c r="M485" s="188"/>
      <c r="N485" s="189"/>
      <c r="O485" s="71"/>
      <c r="P485" s="71"/>
      <c r="Q485" s="71"/>
      <c r="R485" s="71"/>
      <c r="S485" s="71"/>
      <c r="T485" s="72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T485" s="18" t="s">
        <v>244</v>
      </c>
      <c r="AU485" s="18" t="s">
        <v>104</v>
      </c>
    </row>
    <row r="486" s="2" customFormat="1" ht="33" customHeight="1">
      <c r="A486" s="37"/>
      <c r="B486" s="171"/>
      <c r="C486" s="172" t="s">
        <v>1015</v>
      </c>
      <c r="D486" s="172" t="s">
        <v>238</v>
      </c>
      <c r="E486" s="173" t="s">
        <v>1016</v>
      </c>
      <c r="F486" s="174" t="s">
        <v>1017</v>
      </c>
      <c r="G486" s="175" t="s">
        <v>248</v>
      </c>
      <c r="H486" s="176">
        <v>33.420000000000002</v>
      </c>
      <c r="I486" s="177"/>
      <c r="J486" s="178">
        <f>ROUND(I486*H486,2)</f>
        <v>0</v>
      </c>
      <c r="K486" s="174" t="s">
        <v>242</v>
      </c>
      <c r="L486" s="38"/>
      <c r="M486" s="179" t="s">
        <v>3</v>
      </c>
      <c r="N486" s="180" t="s">
        <v>43</v>
      </c>
      <c r="O486" s="71"/>
      <c r="P486" s="181">
        <f>O486*H486</f>
        <v>0</v>
      </c>
      <c r="Q486" s="181">
        <v>0</v>
      </c>
      <c r="R486" s="181">
        <f>Q486*H486</f>
        <v>0</v>
      </c>
      <c r="S486" s="181">
        <v>0</v>
      </c>
      <c r="T486" s="182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83" t="s">
        <v>104</v>
      </c>
      <c r="AT486" s="183" t="s">
        <v>238</v>
      </c>
      <c r="AU486" s="183" t="s">
        <v>104</v>
      </c>
      <c r="AY486" s="18" t="s">
        <v>234</v>
      </c>
      <c r="BE486" s="184">
        <f>IF(N486="základní",J486,0)</f>
        <v>0</v>
      </c>
      <c r="BF486" s="184">
        <f>IF(N486="snížená",J486,0)</f>
        <v>0</v>
      </c>
      <c r="BG486" s="184">
        <f>IF(N486="zákl. přenesená",J486,0)</f>
        <v>0</v>
      </c>
      <c r="BH486" s="184">
        <f>IF(N486="sníž. přenesená",J486,0)</f>
        <v>0</v>
      </c>
      <c r="BI486" s="184">
        <f>IF(N486="nulová",J486,0)</f>
        <v>0</v>
      </c>
      <c r="BJ486" s="18" t="s">
        <v>79</v>
      </c>
      <c r="BK486" s="184">
        <f>ROUND(I486*H486,2)</f>
        <v>0</v>
      </c>
      <c r="BL486" s="18" t="s">
        <v>104</v>
      </c>
      <c r="BM486" s="183" t="s">
        <v>1018</v>
      </c>
    </row>
    <row r="487" s="2" customFormat="1">
      <c r="A487" s="37"/>
      <c r="B487" s="38"/>
      <c r="C487" s="37"/>
      <c r="D487" s="185" t="s">
        <v>244</v>
      </c>
      <c r="E487" s="37"/>
      <c r="F487" s="186" t="s">
        <v>1019</v>
      </c>
      <c r="G487" s="37"/>
      <c r="H487" s="37"/>
      <c r="I487" s="187"/>
      <c r="J487" s="37"/>
      <c r="K487" s="37"/>
      <c r="L487" s="38"/>
      <c r="M487" s="188"/>
      <c r="N487" s="189"/>
      <c r="O487" s="71"/>
      <c r="P487" s="71"/>
      <c r="Q487" s="71"/>
      <c r="R487" s="71"/>
      <c r="S487" s="71"/>
      <c r="T487" s="72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18" t="s">
        <v>244</v>
      </c>
      <c r="AU487" s="18" t="s">
        <v>104</v>
      </c>
    </row>
    <row r="488" s="2" customFormat="1" ht="37.8" customHeight="1">
      <c r="A488" s="37"/>
      <c r="B488" s="171"/>
      <c r="C488" s="172" t="s">
        <v>1020</v>
      </c>
      <c r="D488" s="172" t="s">
        <v>238</v>
      </c>
      <c r="E488" s="173" t="s">
        <v>1021</v>
      </c>
      <c r="F488" s="174" t="s">
        <v>1022</v>
      </c>
      <c r="G488" s="175" t="s">
        <v>248</v>
      </c>
      <c r="H488" s="176">
        <v>33.420000000000002</v>
      </c>
      <c r="I488" s="177"/>
      <c r="J488" s="178">
        <f>ROUND(I488*H488,2)</f>
        <v>0</v>
      </c>
      <c r="K488" s="174" t="s">
        <v>242</v>
      </c>
      <c r="L488" s="38"/>
      <c r="M488" s="179" t="s">
        <v>3</v>
      </c>
      <c r="N488" s="180" t="s">
        <v>43</v>
      </c>
      <c r="O488" s="71"/>
      <c r="P488" s="181">
        <f>O488*H488</f>
        <v>0</v>
      </c>
      <c r="Q488" s="181">
        <v>0.030300000000000001</v>
      </c>
      <c r="R488" s="181">
        <f>Q488*H488</f>
        <v>1.012626</v>
      </c>
      <c r="S488" s="181">
        <v>0</v>
      </c>
      <c r="T488" s="182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183" t="s">
        <v>104</v>
      </c>
      <c r="AT488" s="183" t="s">
        <v>238</v>
      </c>
      <c r="AU488" s="183" t="s">
        <v>104</v>
      </c>
      <c r="AY488" s="18" t="s">
        <v>234</v>
      </c>
      <c r="BE488" s="184">
        <f>IF(N488="základní",J488,0)</f>
        <v>0</v>
      </c>
      <c r="BF488" s="184">
        <f>IF(N488="snížená",J488,0)</f>
        <v>0</v>
      </c>
      <c r="BG488" s="184">
        <f>IF(N488="zákl. přenesená",J488,0)</f>
        <v>0</v>
      </c>
      <c r="BH488" s="184">
        <f>IF(N488="sníž. přenesená",J488,0)</f>
        <v>0</v>
      </c>
      <c r="BI488" s="184">
        <f>IF(N488="nulová",J488,0)</f>
        <v>0</v>
      </c>
      <c r="BJ488" s="18" t="s">
        <v>79</v>
      </c>
      <c r="BK488" s="184">
        <f>ROUND(I488*H488,2)</f>
        <v>0</v>
      </c>
      <c r="BL488" s="18" t="s">
        <v>104</v>
      </c>
      <c r="BM488" s="183" t="s">
        <v>1023</v>
      </c>
    </row>
    <row r="489" s="2" customFormat="1">
      <c r="A489" s="37"/>
      <c r="B489" s="38"/>
      <c r="C489" s="37"/>
      <c r="D489" s="185" t="s">
        <v>244</v>
      </c>
      <c r="E489" s="37"/>
      <c r="F489" s="186" t="s">
        <v>1024</v>
      </c>
      <c r="G489" s="37"/>
      <c r="H489" s="37"/>
      <c r="I489" s="187"/>
      <c r="J489" s="37"/>
      <c r="K489" s="37"/>
      <c r="L489" s="38"/>
      <c r="M489" s="188"/>
      <c r="N489" s="189"/>
      <c r="O489" s="71"/>
      <c r="P489" s="71"/>
      <c r="Q489" s="71"/>
      <c r="R489" s="71"/>
      <c r="S489" s="71"/>
      <c r="T489" s="72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18" t="s">
        <v>244</v>
      </c>
      <c r="AU489" s="18" t="s">
        <v>104</v>
      </c>
    </row>
    <row r="490" s="13" customFormat="1" ht="20.88" customHeight="1">
      <c r="A490" s="13"/>
      <c r="B490" s="202"/>
      <c r="C490" s="13"/>
      <c r="D490" s="203" t="s">
        <v>71</v>
      </c>
      <c r="E490" s="203" t="s">
        <v>1025</v>
      </c>
      <c r="F490" s="203" t="s">
        <v>1026</v>
      </c>
      <c r="G490" s="13"/>
      <c r="H490" s="13"/>
      <c r="I490" s="204"/>
      <c r="J490" s="205">
        <f>BK490</f>
        <v>0</v>
      </c>
      <c r="K490" s="13"/>
      <c r="L490" s="202"/>
      <c r="M490" s="206"/>
      <c r="N490" s="207"/>
      <c r="O490" s="207"/>
      <c r="P490" s="208">
        <f>SUM(P491:P496)</f>
        <v>0</v>
      </c>
      <c r="Q490" s="207"/>
      <c r="R490" s="208">
        <f>SUM(R491:R496)</f>
        <v>3.9184890000000001</v>
      </c>
      <c r="S490" s="207"/>
      <c r="T490" s="209">
        <f>SUM(T491:T496)</f>
        <v>0</v>
      </c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R490" s="203" t="s">
        <v>79</v>
      </c>
      <c r="AT490" s="210" t="s">
        <v>71</v>
      </c>
      <c r="AU490" s="210" t="s">
        <v>101</v>
      </c>
      <c r="AY490" s="203" t="s">
        <v>234</v>
      </c>
      <c r="BK490" s="211">
        <f>SUM(BK491:BK496)</f>
        <v>0</v>
      </c>
    </row>
    <row r="491" s="2" customFormat="1" ht="24.15" customHeight="1">
      <c r="A491" s="37"/>
      <c r="B491" s="171"/>
      <c r="C491" s="172" t="s">
        <v>1027</v>
      </c>
      <c r="D491" s="172" t="s">
        <v>238</v>
      </c>
      <c r="E491" s="173" t="s">
        <v>1028</v>
      </c>
      <c r="F491" s="174" t="s">
        <v>1029</v>
      </c>
      <c r="G491" s="175" t="s">
        <v>241</v>
      </c>
      <c r="H491" s="176">
        <v>7.5</v>
      </c>
      <c r="I491" s="177"/>
      <c r="J491" s="178">
        <f>ROUND(I491*H491,2)</f>
        <v>0</v>
      </c>
      <c r="K491" s="174" t="s">
        <v>242</v>
      </c>
      <c r="L491" s="38"/>
      <c r="M491" s="179" t="s">
        <v>3</v>
      </c>
      <c r="N491" s="180" t="s">
        <v>43</v>
      </c>
      <c r="O491" s="71"/>
      <c r="P491" s="181">
        <f>O491*H491</f>
        <v>0</v>
      </c>
      <c r="Q491" s="181">
        <v>0.3674</v>
      </c>
      <c r="R491" s="181">
        <f>Q491*H491</f>
        <v>2.7555000000000001</v>
      </c>
      <c r="S491" s="181">
        <v>0</v>
      </c>
      <c r="T491" s="182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83" t="s">
        <v>104</v>
      </c>
      <c r="AT491" s="183" t="s">
        <v>238</v>
      </c>
      <c r="AU491" s="183" t="s">
        <v>104</v>
      </c>
      <c r="AY491" s="18" t="s">
        <v>234</v>
      </c>
      <c r="BE491" s="184">
        <f>IF(N491="základní",J491,0)</f>
        <v>0</v>
      </c>
      <c r="BF491" s="184">
        <f>IF(N491="snížená",J491,0)</f>
        <v>0</v>
      </c>
      <c r="BG491" s="184">
        <f>IF(N491="zákl. přenesená",J491,0)</f>
        <v>0</v>
      </c>
      <c r="BH491" s="184">
        <f>IF(N491="sníž. přenesená",J491,0)</f>
        <v>0</v>
      </c>
      <c r="BI491" s="184">
        <f>IF(N491="nulová",J491,0)</f>
        <v>0</v>
      </c>
      <c r="BJ491" s="18" t="s">
        <v>79</v>
      </c>
      <c r="BK491" s="184">
        <f>ROUND(I491*H491,2)</f>
        <v>0</v>
      </c>
      <c r="BL491" s="18" t="s">
        <v>104</v>
      </c>
      <c r="BM491" s="183" t="s">
        <v>1030</v>
      </c>
    </row>
    <row r="492" s="2" customFormat="1">
      <c r="A492" s="37"/>
      <c r="B492" s="38"/>
      <c r="C492" s="37"/>
      <c r="D492" s="185" t="s">
        <v>244</v>
      </c>
      <c r="E492" s="37"/>
      <c r="F492" s="186" t="s">
        <v>1031</v>
      </c>
      <c r="G492" s="37"/>
      <c r="H492" s="37"/>
      <c r="I492" s="187"/>
      <c r="J492" s="37"/>
      <c r="K492" s="37"/>
      <c r="L492" s="38"/>
      <c r="M492" s="188"/>
      <c r="N492" s="189"/>
      <c r="O492" s="71"/>
      <c r="P492" s="71"/>
      <c r="Q492" s="71"/>
      <c r="R492" s="71"/>
      <c r="S492" s="71"/>
      <c r="T492" s="72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18" t="s">
        <v>244</v>
      </c>
      <c r="AU492" s="18" t="s">
        <v>104</v>
      </c>
    </row>
    <row r="493" s="2" customFormat="1" ht="37.8" customHeight="1">
      <c r="A493" s="37"/>
      <c r="B493" s="171"/>
      <c r="C493" s="172" t="s">
        <v>1032</v>
      </c>
      <c r="D493" s="172" t="s">
        <v>238</v>
      </c>
      <c r="E493" s="173" t="s">
        <v>1033</v>
      </c>
      <c r="F493" s="174" t="s">
        <v>1034</v>
      </c>
      <c r="G493" s="175" t="s">
        <v>416</v>
      </c>
      <c r="H493" s="176">
        <v>9</v>
      </c>
      <c r="I493" s="177"/>
      <c r="J493" s="178">
        <f>ROUND(I493*H493,2)</f>
        <v>0</v>
      </c>
      <c r="K493" s="174" t="s">
        <v>242</v>
      </c>
      <c r="L493" s="38"/>
      <c r="M493" s="179" t="s">
        <v>3</v>
      </c>
      <c r="N493" s="180" t="s">
        <v>43</v>
      </c>
      <c r="O493" s="71"/>
      <c r="P493" s="181">
        <f>O493*H493</f>
        <v>0</v>
      </c>
      <c r="Q493" s="181">
        <v>0.12894600000000001</v>
      </c>
      <c r="R493" s="181">
        <f>Q493*H493</f>
        <v>1.1605140000000001</v>
      </c>
      <c r="S493" s="181">
        <v>0</v>
      </c>
      <c r="T493" s="182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83" t="s">
        <v>104</v>
      </c>
      <c r="AT493" s="183" t="s">
        <v>238</v>
      </c>
      <c r="AU493" s="183" t="s">
        <v>104</v>
      </c>
      <c r="AY493" s="18" t="s">
        <v>234</v>
      </c>
      <c r="BE493" s="184">
        <f>IF(N493="základní",J493,0)</f>
        <v>0</v>
      </c>
      <c r="BF493" s="184">
        <f>IF(N493="snížená",J493,0)</f>
        <v>0</v>
      </c>
      <c r="BG493" s="184">
        <f>IF(N493="zákl. přenesená",J493,0)</f>
        <v>0</v>
      </c>
      <c r="BH493" s="184">
        <f>IF(N493="sníž. přenesená",J493,0)</f>
        <v>0</v>
      </c>
      <c r="BI493" s="184">
        <f>IF(N493="nulová",J493,0)</f>
        <v>0</v>
      </c>
      <c r="BJ493" s="18" t="s">
        <v>79</v>
      </c>
      <c r="BK493" s="184">
        <f>ROUND(I493*H493,2)</f>
        <v>0</v>
      </c>
      <c r="BL493" s="18" t="s">
        <v>104</v>
      </c>
      <c r="BM493" s="183" t="s">
        <v>1035</v>
      </c>
    </row>
    <row r="494" s="2" customFormat="1">
      <c r="A494" s="37"/>
      <c r="B494" s="38"/>
      <c r="C494" s="37"/>
      <c r="D494" s="185" t="s">
        <v>244</v>
      </c>
      <c r="E494" s="37"/>
      <c r="F494" s="186" t="s">
        <v>1036</v>
      </c>
      <c r="G494" s="37"/>
      <c r="H494" s="37"/>
      <c r="I494" s="187"/>
      <c r="J494" s="37"/>
      <c r="K494" s="37"/>
      <c r="L494" s="38"/>
      <c r="M494" s="188"/>
      <c r="N494" s="189"/>
      <c r="O494" s="71"/>
      <c r="P494" s="71"/>
      <c r="Q494" s="71"/>
      <c r="R494" s="71"/>
      <c r="S494" s="71"/>
      <c r="T494" s="72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18" t="s">
        <v>244</v>
      </c>
      <c r="AU494" s="18" t="s">
        <v>104</v>
      </c>
    </row>
    <row r="495" s="2" customFormat="1" ht="24.15" customHeight="1">
      <c r="A495" s="37"/>
      <c r="B495" s="171"/>
      <c r="C495" s="172" t="s">
        <v>1037</v>
      </c>
      <c r="D495" s="172" t="s">
        <v>238</v>
      </c>
      <c r="E495" s="173" t="s">
        <v>1038</v>
      </c>
      <c r="F495" s="174" t="s">
        <v>1039</v>
      </c>
      <c r="G495" s="175" t="s">
        <v>241</v>
      </c>
      <c r="H495" s="176">
        <v>7.5</v>
      </c>
      <c r="I495" s="177"/>
      <c r="J495" s="178">
        <f>ROUND(I495*H495,2)</f>
        <v>0</v>
      </c>
      <c r="K495" s="174" t="s">
        <v>242</v>
      </c>
      <c r="L495" s="38"/>
      <c r="M495" s="179" t="s">
        <v>3</v>
      </c>
      <c r="N495" s="180" t="s">
        <v>43</v>
      </c>
      <c r="O495" s="71"/>
      <c r="P495" s="181">
        <f>O495*H495</f>
        <v>0</v>
      </c>
      <c r="Q495" s="181">
        <v>0.00033</v>
      </c>
      <c r="R495" s="181">
        <f>Q495*H495</f>
        <v>0.0024749999999999998</v>
      </c>
      <c r="S495" s="181">
        <v>0</v>
      </c>
      <c r="T495" s="182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183" t="s">
        <v>104</v>
      </c>
      <c r="AT495" s="183" t="s">
        <v>238</v>
      </c>
      <c r="AU495" s="183" t="s">
        <v>104</v>
      </c>
      <c r="AY495" s="18" t="s">
        <v>234</v>
      </c>
      <c r="BE495" s="184">
        <f>IF(N495="základní",J495,0)</f>
        <v>0</v>
      </c>
      <c r="BF495" s="184">
        <f>IF(N495="snížená",J495,0)</f>
        <v>0</v>
      </c>
      <c r="BG495" s="184">
        <f>IF(N495="zákl. přenesená",J495,0)</f>
        <v>0</v>
      </c>
      <c r="BH495" s="184">
        <f>IF(N495="sníž. přenesená",J495,0)</f>
        <v>0</v>
      </c>
      <c r="BI495" s="184">
        <f>IF(N495="nulová",J495,0)</f>
        <v>0</v>
      </c>
      <c r="BJ495" s="18" t="s">
        <v>79</v>
      </c>
      <c r="BK495" s="184">
        <f>ROUND(I495*H495,2)</f>
        <v>0</v>
      </c>
      <c r="BL495" s="18" t="s">
        <v>104</v>
      </c>
      <c r="BM495" s="183" t="s">
        <v>1040</v>
      </c>
    </row>
    <row r="496" s="2" customFormat="1">
      <c r="A496" s="37"/>
      <c r="B496" s="38"/>
      <c r="C496" s="37"/>
      <c r="D496" s="185" t="s">
        <v>244</v>
      </c>
      <c r="E496" s="37"/>
      <c r="F496" s="186" t="s">
        <v>1041</v>
      </c>
      <c r="G496" s="37"/>
      <c r="H496" s="37"/>
      <c r="I496" s="187"/>
      <c r="J496" s="37"/>
      <c r="K496" s="37"/>
      <c r="L496" s="38"/>
      <c r="M496" s="188"/>
      <c r="N496" s="189"/>
      <c r="O496" s="71"/>
      <c r="P496" s="71"/>
      <c r="Q496" s="71"/>
      <c r="R496" s="71"/>
      <c r="S496" s="71"/>
      <c r="T496" s="72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18" t="s">
        <v>244</v>
      </c>
      <c r="AU496" s="18" t="s">
        <v>104</v>
      </c>
    </row>
    <row r="497" s="13" customFormat="1" ht="20.88" customHeight="1">
      <c r="A497" s="13"/>
      <c r="B497" s="202"/>
      <c r="C497" s="13"/>
      <c r="D497" s="203" t="s">
        <v>71</v>
      </c>
      <c r="E497" s="203" t="s">
        <v>1042</v>
      </c>
      <c r="F497" s="203" t="s">
        <v>1043</v>
      </c>
      <c r="G497" s="13"/>
      <c r="H497" s="13"/>
      <c r="I497" s="204"/>
      <c r="J497" s="205">
        <f>BK497</f>
        <v>0</v>
      </c>
      <c r="K497" s="13"/>
      <c r="L497" s="202"/>
      <c r="M497" s="206"/>
      <c r="N497" s="207"/>
      <c r="O497" s="207"/>
      <c r="P497" s="208">
        <f>SUM(P498:P501)</f>
        <v>0</v>
      </c>
      <c r="Q497" s="207"/>
      <c r="R497" s="208">
        <f>SUM(R498:R501)</f>
        <v>5.7409065000000012</v>
      </c>
      <c r="S497" s="207"/>
      <c r="T497" s="209">
        <f>SUM(T498:T501)</f>
        <v>0</v>
      </c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R497" s="203" t="s">
        <v>79</v>
      </c>
      <c r="AT497" s="210" t="s">
        <v>71</v>
      </c>
      <c r="AU497" s="210" t="s">
        <v>101</v>
      </c>
      <c r="AY497" s="203" t="s">
        <v>234</v>
      </c>
      <c r="BK497" s="211">
        <f>SUM(BK498:BK501)</f>
        <v>0</v>
      </c>
    </row>
    <row r="498" s="2" customFormat="1" ht="24.15" customHeight="1">
      <c r="A498" s="37"/>
      <c r="B498" s="171"/>
      <c r="C498" s="172" t="s">
        <v>1044</v>
      </c>
      <c r="D498" s="172" t="s">
        <v>238</v>
      </c>
      <c r="E498" s="173" t="s">
        <v>1045</v>
      </c>
      <c r="F498" s="174" t="s">
        <v>1046</v>
      </c>
      <c r="G498" s="175" t="s">
        <v>241</v>
      </c>
      <c r="H498" s="176">
        <v>546.75300000000004</v>
      </c>
      <c r="I498" s="177"/>
      <c r="J498" s="178">
        <f>ROUND(I498*H498,2)</f>
        <v>0</v>
      </c>
      <c r="K498" s="174" t="s">
        <v>242</v>
      </c>
      <c r="L498" s="38"/>
      <c r="M498" s="179" t="s">
        <v>3</v>
      </c>
      <c r="N498" s="180" t="s">
        <v>43</v>
      </c>
      <c r="O498" s="71"/>
      <c r="P498" s="181">
        <f>O498*H498</f>
        <v>0</v>
      </c>
      <c r="Q498" s="181">
        <v>0.010200000000000001</v>
      </c>
      <c r="R498" s="181">
        <f>Q498*H498</f>
        <v>5.5768806000000009</v>
      </c>
      <c r="S498" s="181">
        <v>0</v>
      </c>
      <c r="T498" s="182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83" t="s">
        <v>104</v>
      </c>
      <c r="AT498" s="183" t="s">
        <v>238</v>
      </c>
      <c r="AU498" s="183" t="s">
        <v>104</v>
      </c>
      <c r="AY498" s="18" t="s">
        <v>234</v>
      </c>
      <c r="BE498" s="184">
        <f>IF(N498="základní",J498,0)</f>
        <v>0</v>
      </c>
      <c r="BF498" s="184">
        <f>IF(N498="snížená",J498,0)</f>
        <v>0</v>
      </c>
      <c r="BG498" s="184">
        <f>IF(N498="zákl. přenesená",J498,0)</f>
        <v>0</v>
      </c>
      <c r="BH498" s="184">
        <f>IF(N498="sníž. přenesená",J498,0)</f>
        <v>0</v>
      </c>
      <c r="BI498" s="184">
        <f>IF(N498="nulová",J498,0)</f>
        <v>0</v>
      </c>
      <c r="BJ498" s="18" t="s">
        <v>79</v>
      </c>
      <c r="BK498" s="184">
        <f>ROUND(I498*H498,2)</f>
        <v>0</v>
      </c>
      <c r="BL498" s="18" t="s">
        <v>104</v>
      </c>
      <c r="BM498" s="183" t="s">
        <v>1047</v>
      </c>
    </row>
    <row r="499" s="2" customFormat="1">
      <c r="A499" s="37"/>
      <c r="B499" s="38"/>
      <c r="C499" s="37"/>
      <c r="D499" s="185" t="s">
        <v>244</v>
      </c>
      <c r="E499" s="37"/>
      <c r="F499" s="186" t="s">
        <v>1048</v>
      </c>
      <c r="G499" s="37"/>
      <c r="H499" s="37"/>
      <c r="I499" s="187"/>
      <c r="J499" s="37"/>
      <c r="K499" s="37"/>
      <c r="L499" s="38"/>
      <c r="M499" s="188"/>
      <c r="N499" s="189"/>
      <c r="O499" s="71"/>
      <c r="P499" s="71"/>
      <c r="Q499" s="71"/>
      <c r="R499" s="71"/>
      <c r="S499" s="71"/>
      <c r="T499" s="72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T499" s="18" t="s">
        <v>244</v>
      </c>
      <c r="AU499" s="18" t="s">
        <v>104</v>
      </c>
    </row>
    <row r="500" s="2" customFormat="1" ht="24.15" customHeight="1">
      <c r="A500" s="37"/>
      <c r="B500" s="171"/>
      <c r="C500" s="172" t="s">
        <v>1049</v>
      </c>
      <c r="D500" s="172" t="s">
        <v>238</v>
      </c>
      <c r="E500" s="173" t="s">
        <v>1050</v>
      </c>
      <c r="F500" s="174" t="s">
        <v>1051</v>
      </c>
      <c r="G500" s="175" t="s">
        <v>241</v>
      </c>
      <c r="H500" s="176">
        <v>546.75300000000004</v>
      </c>
      <c r="I500" s="177"/>
      <c r="J500" s="178">
        <f>ROUND(I500*H500,2)</f>
        <v>0</v>
      </c>
      <c r="K500" s="174" t="s">
        <v>242</v>
      </c>
      <c r="L500" s="38"/>
      <c r="M500" s="179" t="s">
        <v>3</v>
      </c>
      <c r="N500" s="180" t="s">
        <v>43</v>
      </c>
      <c r="O500" s="71"/>
      <c r="P500" s="181">
        <f>O500*H500</f>
        <v>0</v>
      </c>
      <c r="Q500" s="181">
        <v>0.00029999999999999997</v>
      </c>
      <c r="R500" s="181">
        <f>Q500*H500</f>
        <v>0.1640259</v>
      </c>
      <c r="S500" s="181">
        <v>0</v>
      </c>
      <c r="T500" s="182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83" t="s">
        <v>104</v>
      </c>
      <c r="AT500" s="183" t="s">
        <v>238</v>
      </c>
      <c r="AU500" s="183" t="s">
        <v>104</v>
      </c>
      <c r="AY500" s="18" t="s">
        <v>234</v>
      </c>
      <c r="BE500" s="184">
        <f>IF(N500="základní",J500,0)</f>
        <v>0</v>
      </c>
      <c r="BF500" s="184">
        <f>IF(N500="snížená",J500,0)</f>
        <v>0</v>
      </c>
      <c r="BG500" s="184">
        <f>IF(N500="zákl. přenesená",J500,0)</f>
        <v>0</v>
      </c>
      <c r="BH500" s="184">
        <f>IF(N500="sníž. přenesená",J500,0)</f>
        <v>0</v>
      </c>
      <c r="BI500" s="184">
        <f>IF(N500="nulová",J500,0)</f>
        <v>0</v>
      </c>
      <c r="BJ500" s="18" t="s">
        <v>79</v>
      </c>
      <c r="BK500" s="184">
        <f>ROUND(I500*H500,2)</f>
        <v>0</v>
      </c>
      <c r="BL500" s="18" t="s">
        <v>104</v>
      </c>
      <c r="BM500" s="183" t="s">
        <v>1052</v>
      </c>
    </row>
    <row r="501" s="2" customFormat="1">
      <c r="A501" s="37"/>
      <c r="B501" s="38"/>
      <c r="C501" s="37"/>
      <c r="D501" s="185" t="s">
        <v>244</v>
      </c>
      <c r="E501" s="37"/>
      <c r="F501" s="186" t="s">
        <v>1053</v>
      </c>
      <c r="G501" s="37"/>
      <c r="H501" s="37"/>
      <c r="I501" s="187"/>
      <c r="J501" s="37"/>
      <c r="K501" s="37"/>
      <c r="L501" s="38"/>
      <c r="M501" s="188"/>
      <c r="N501" s="189"/>
      <c r="O501" s="71"/>
      <c r="P501" s="71"/>
      <c r="Q501" s="71"/>
      <c r="R501" s="71"/>
      <c r="S501" s="71"/>
      <c r="T501" s="72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T501" s="18" t="s">
        <v>244</v>
      </c>
      <c r="AU501" s="18" t="s">
        <v>104</v>
      </c>
    </row>
    <row r="502" s="12" customFormat="1" ht="20.88" customHeight="1">
      <c r="A502" s="12"/>
      <c r="B502" s="158"/>
      <c r="C502" s="12"/>
      <c r="D502" s="159" t="s">
        <v>71</v>
      </c>
      <c r="E502" s="169" t="s">
        <v>546</v>
      </c>
      <c r="F502" s="169" t="s">
        <v>1054</v>
      </c>
      <c r="G502" s="12"/>
      <c r="H502" s="12"/>
      <c r="I502" s="161"/>
      <c r="J502" s="170">
        <f>BK502</f>
        <v>0</v>
      </c>
      <c r="K502" s="12"/>
      <c r="L502" s="158"/>
      <c r="M502" s="163"/>
      <c r="N502" s="164"/>
      <c r="O502" s="164"/>
      <c r="P502" s="165">
        <f>SUM(P503:P530)</f>
        <v>0</v>
      </c>
      <c r="Q502" s="164"/>
      <c r="R502" s="165">
        <f>SUM(R503:R530)</f>
        <v>1.9792007309999999</v>
      </c>
      <c r="S502" s="164"/>
      <c r="T502" s="166">
        <f>SUM(T503:T530)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159" t="s">
        <v>79</v>
      </c>
      <c r="AT502" s="167" t="s">
        <v>71</v>
      </c>
      <c r="AU502" s="167" t="s">
        <v>76</v>
      </c>
      <c r="AY502" s="159" t="s">
        <v>234</v>
      </c>
      <c r="BK502" s="168">
        <f>SUM(BK503:BK530)</f>
        <v>0</v>
      </c>
    </row>
    <row r="503" s="2" customFormat="1" ht="44.25" customHeight="1">
      <c r="A503" s="37"/>
      <c r="B503" s="171"/>
      <c r="C503" s="172" t="s">
        <v>1055</v>
      </c>
      <c r="D503" s="172" t="s">
        <v>238</v>
      </c>
      <c r="E503" s="173" t="s">
        <v>1056</v>
      </c>
      <c r="F503" s="174" t="s">
        <v>1057</v>
      </c>
      <c r="G503" s="175" t="s">
        <v>358</v>
      </c>
      <c r="H503" s="176">
        <v>3</v>
      </c>
      <c r="I503" s="177"/>
      <c r="J503" s="178">
        <f>ROUND(I503*H503,2)</f>
        <v>0</v>
      </c>
      <c r="K503" s="174" t="s">
        <v>242</v>
      </c>
      <c r="L503" s="38"/>
      <c r="M503" s="179" t="s">
        <v>3</v>
      </c>
      <c r="N503" s="180" t="s">
        <v>43</v>
      </c>
      <c r="O503" s="71"/>
      <c r="P503" s="181">
        <f>O503*H503</f>
        <v>0</v>
      </c>
      <c r="Q503" s="181">
        <v>0.035319999999999997</v>
      </c>
      <c r="R503" s="181">
        <f>Q503*H503</f>
        <v>0.10596</v>
      </c>
      <c r="S503" s="181">
        <v>0</v>
      </c>
      <c r="T503" s="182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83" t="s">
        <v>314</v>
      </c>
      <c r="AT503" s="183" t="s">
        <v>238</v>
      </c>
      <c r="AU503" s="183" t="s">
        <v>101</v>
      </c>
      <c r="AY503" s="18" t="s">
        <v>234</v>
      </c>
      <c r="BE503" s="184">
        <f>IF(N503="základní",J503,0)</f>
        <v>0</v>
      </c>
      <c r="BF503" s="184">
        <f>IF(N503="snížená",J503,0)</f>
        <v>0</v>
      </c>
      <c r="BG503" s="184">
        <f>IF(N503="zákl. přenesená",J503,0)</f>
        <v>0</v>
      </c>
      <c r="BH503" s="184">
        <f>IF(N503="sníž. přenesená",J503,0)</f>
        <v>0</v>
      </c>
      <c r="BI503" s="184">
        <f>IF(N503="nulová",J503,0)</f>
        <v>0</v>
      </c>
      <c r="BJ503" s="18" t="s">
        <v>79</v>
      </c>
      <c r="BK503" s="184">
        <f>ROUND(I503*H503,2)</f>
        <v>0</v>
      </c>
      <c r="BL503" s="18" t="s">
        <v>314</v>
      </c>
      <c r="BM503" s="183" t="s">
        <v>1058</v>
      </c>
    </row>
    <row r="504" s="2" customFormat="1">
      <c r="A504" s="37"/>
      <c r="B504" s="38"/>
      <c r="C504" s="37"/>
      <c r="D504" s="185" t="s">
        <v>244</v>
      </c>
      <c r="E504" s="37"/>
      <c r="F504" s="186" t="s">
        <v>1059</v>
      </c>
      <c r="G504" s="37"/>
      <c r="H504" s="37"/>
      <c r="I504" s="187"/>
      <c r="J504" s="37"/>
      <c r="K504" s="37"/>
      <c r="L504" s="38"/>
      <c r="M504" s="188"/>
      <c r="N504" s="189"/>
      <c r="O504" s="71"/>
      <c r="P504" s="71"/>
      <c r="Q504" s="71"/>
      <c r="R504" s="71"/>
      <c r="S504" s="71"/>
      <c r="T504" s="72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T504" s="18" t="s">
        <v>244</v>
      </c>
      <c r="AU504" s="18" t="s">
        <v>101</v>
      </c>
    </row>
    <row r="505" s="2" customFormat="1" ht="37.8" customHeight="1">
      <c r="A505" s="37"/>
      <c r="B505" s="171"/>
      <c r="C505" s="192" t="s">
        <v>1060</v>
      </c>
      <c r="D505" s="192" t="s">
        <v>310</v>
      </c>
      <c r="E505" s="193" t="s">
        <v>1061</v>
      </c>
      <c r="F505" s="194" t="s">
        <v>1062</v>
      </c>
      <c r="G505" s="195" t="s">
        <v>358</v>
      </c>
      <c r="H505" s="196">
        <v>2</v>
      </c>
      <c r="I505" s="197"/>
      <c r="J505" s="198">
        <f>ROUND(I505*H505,2)</f>
        <v>0</v>
      </c>
      <c r="K505" s="194" t="s">
        <v>242</v>
      </c>
      <c r="L505" s="199"/>
      <c r="M505" s="200" t="s">
        <v>3</v>
      </c>
      <c r="N505" s="201" t="s">
        <v>43</v>
      </c>
      <c r="O505" s="71"/>
      <c r="P505" s="181">
        <f>O505*H505</f>
        <v>0</v>
      </c>
      <c r="Q505" s="181">
        <v>0.0195</v>
      </c>
      <c r="R505" s="181">
        <f>Q505*H505</f>
        <v>0.039</v>
      </c>
      <c r="S505" s="181">
        <v>0</v>
      </c>
      <c r="T505" s="182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83" t="s">
        <v>392</v>
      </c>
      <c r="AT505" s="183" t="s">
        <v>310</v>
      </c>
      <c r="AU505" s="183" t="s">
        <v>101</v>
      </c>
      <c r="AY505" s="18" t="s">
        <v>234</v>
      </c>
      <c r="BE505" s="184">
        <f>IF(N505="základní",J505,0)</f>
        <v>0</v>
      </c>
      <c r="BF505" s="184">
        <f>IF(N505="snížená",J505,0)</f>
        <v>0</v>
      </c>
      <c r="BG505" s="184">
        <f>IF(N505="zákl. přenesená",J505,0)</f>
        <v>0</v>
      </c>
      <c r="BH505" s="184">
        <f>IF(N505="sníž. přenesená",J505,0)</f>
        <v>0</v>
      </c>
      <c r="BI505" s="184">
        <f>IF(N505="nulová",J505,0)</f>
        <v>0</v>
      </c>
      <c r="BJ505" s="18" t="s">
        <v>79</v>
      </c>
      <c r="BK505" s="184">
        <f>ROUND(I505*H505,2)</f>
        <v>0</v>
      </c>
      <c r="BL505" s="18" t="s">
        <v>314</v>
      </c>
      <c r="BM505" s="183" t="s">
        <v>1063</v>
      </c>
    </row>
    <row r="506" s="2" customFormat="1" ht="37.8" customHeight="1">
      <c r="A506" s="37"/>
      <c r="B506" s="171"/>
      <c r="C506" s="192" t="s">
        <v>1064</v>
      </c>
      <c r="D506" s="192" t="s">
        <v>310</v>
      </c>
      <c r="E506" s="193" t="s">
        <v>1065</v>
      </c>
      <c r="F506" s="194" t="s">
        <v>1066</v>
      </c>
      <c r="G506" s="195" t="s">
        <v>358</v>
      </c>
      <c r="H506" s="196">
        <v>1</v>
      </c>
      <c r="I506" s="197"/>
      <c r="J506" s="198">
        <f>ROUND(I506*H506,2)</f>
        <v>0</v>
      </c>
      <c r="K506" s="194" t="s">
        <v>1067</v>
      </c>
      <c r="L506" s="199"/>
      <c r="M506" s="200" t="s">
        <v>3</v>
      </c>
      <c r="N506" s="201" t="s">
        <v>43</v>
      </c>
      <c r="O506" s="71"/>
      <c r="P506" s="181">
        <f>O506*H506</f>
        <v>0</v>
      </c>
      <c r="Q506" s="181">
        <v>0.0195</v>
      </c>
      <c r="R506" s="181">
        <f>Q506*H506</f>
        <v>0.0195</v>
      </c>
      <c r="S506" s="181">
        <v>0</v>
      </c>
      <c r="T506" s="182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83" t="s">
        <v>392</v>
      </c>
      <c r="AT506" s="183" t="s">
        <v>310</v>
      </c>
      <c r="AU506" s="183" t="s">
        <v>101</v>
      </c>
      <c r="AY506" s="18" t="s">
        <v>234</v>
      </c>
      <c r="BE506" s="184">
        <f>IF(N506="základní",J506,0)</f>
        <v>0</v>
      </c>
      <c r="BF506" s="184">
        <f>IF(N506="snížená",J506,0)</f>
        <v>0</v>
      </c>
      <c r="BG506" s="184">
        <f>IF(N506="zákl. přenesená",J506,0)</f>
        <v>0</v>
      </c>
      <c r="BH506" s="184">
        <f>IF(N506="sníž. přenesená",J506,0)</f>
        <v>0</v>
      </c>
      <c r="BI506" s="184">
        <f>IF(N506="nulová",J506,0)</f>
        <v>0</v>
      </c>
      <c r="BJ506" s="18" t="s">
        <v>79</v>
      </c>
      <c r="BK506" s="184">
        <f>ROUND(I506*H506,2)</f>
        <v>0</v>
      </c>
      <c r="BL506" s="18" t="s">
        <v>314</v>
      </c>
      <c r="BM506" s="183" t="s">
        <v>1068</v>
      </c>
    </row>
    <row r="507" s="2" customFormat="1" ht="37.8" customHeight="1">
      <c r="A507" s="37"/>
      <c r="B507" s="171"/>
      <c r="C507" s="172" t="s">
        <v>1069</v>
      </c>
      <c r="D507" s="172" t="s">
        <v>238</v>
      </c>
      <c r="E507" s="173" t="s">
        <v>1070</v>
      </c>
      <c r="F507" s="174" t="s">
        <v>1071</v>
      </c>
      <c r="G507" s="175" t="s">
        <v>358</v>
      </c>
      <c r="H507" s="176">
        <v>43</v>
      </c>
      <c r="I507" s="177"/>
      <c r="J507" s="178">
        <f>ROUND(I507*H507,2)</f>
        <v>0</v>
      </c>
      <c r="K507" s="174" t="s">
        <v>242</v>
      </c>
      <c r="L507" s="38"/>
      <c r="M507" s="179" t="s">
        <v>3</v>
      </c>
      <c r="N507" s="180" t="s">
        <v>43</v>
      </c>
      <c r="O507" s="71"/>
      <c r="P507" s="181">
        <f>O507*H507</f>
        <v>0</v>
      </c>
      <c r="Q507" s="181">
        <v>0.017770000000000001</v>
      </c>
      <c r="R507" s="181">
        <f>Q507*H507</f>
        <v>0.76411000000000007</v>
      </c>
      <c r="S507" s="181">
        <v>0</v>
      </c>
      <c r="T507" s="182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83" t="s">
        <v>314</v>
      </c>
      <c r="AT507" s="183" t="s">
        <v>238</v>
      </c>
      <c r="AU507" s="183" t="s">
        <v>101</v>
      </c>
      <c r="AY507" s="18" t="s">
        <v>234</v>
      </c>
      <c r="BE507" s="184">
        <f>IF(N507="základní",J507,0)</f>
        <v>0</v>
      </c>
      <c r="BF507" s="184">
        <f>IF(N507="snížená",J507,0)</f>
        <v>0</v>
      </c>
      <c r="BG507" s="184">
        <f>IF(N507="zákl. přenesená",J507,0)</f>
        <v>0</v>
      </c>
      <c r="BH507" s="184">
        <f>IF(N507="sníž. přenesená",J507,0)</f>
        <v>0</v>
      </c>
      <c r="BI507" s="184">
        <f>IF(N507="nulová",J507,0)</f>
        <v>0</v>
      </c>
      <c r="BJ507" s="18" t="s">
        <v>79</v>
      </c>
      <c r="BK507" s="184">
        <f>ROUND(I507*H507,2)</f>
        <v>0</v>
      </c>
      <c r="BL507" s="18" t="s">
        <v>314</v>
      </c>
      <c r="BM507" s="183" t="s">
        <v>1072</v>
      </c>
    </row>
    <row r="508" s="2" customFormat="1">
      <c r="A508" s="37"/>
      <c r="B508" s="38"/>
      <c r="C508" s="37"/>
      <c r="D508" s="185" t="s">
        <v>244</v>
      </c>
      <c r="E508" s="37"/>
      <c r="F508" s="186" t="s">
        <v>1073</v>
      </c>
      <c r="G508" s="37"/>
      <c r="H508" s="37"/>
      <c r="I508" s="187"/>
      <c r="J508" s="37"/>
      <c r="K508" s="37"/>
      <c r="L508" s="38"/>
      <c r="M508" s="188"/>
      <c r="N508" s="189"/>
      <c r="O508" s="71"/>
      <c r="P508" s="71"/>
      <c r="Q508" s="71"/>
      <c r="R508" s="71"/>
      <c r="S508" s="71"/>
      <c r="T508" s="72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T508" s="18" t="s">
        <v>244</v>
      </c>
      <c r="AU508" s="18" t="s">
        <v>101</v>
      </c>
    </row>
    <row r="509" s="2" customFormat="1" ht="24.15" customHeight="1">
      <c r="A509" s="37"/>
      <c r="B509" s="171"/>
      <c r="C509" s="192" t="s">
        <v>1074</v>
      </c>
      <c r="D509" s="192" t="s">
        <v>310</v>
      </c>
      <c r="E509" s="193" t="s">
        <v>1075</v>
      </c>
      <c r="F509" s="194" t="s">
        <v>1076</v>
      </c>
      <c r="G509" s="195" t="s">
        <v>358</v>
      </c>
      <c r="H509" s="196">
        <v>6</v>
      </c>
      <c r="I509" s="197"/>
      <c r="J509" s="198">
        <f>ROUND(I509*H509,2)</f>
        <v>0</v>
      </c>
      <c r="K509" s="194" t="s">
        <v>242</v>
      </c>
      <c r="L509" s="199"/>
      <c r="M509" s="200" t="s">
        <v>3</v>
      </c>
      <c r="N509" s="201" t="s">
        <v>43</v>
      </c>
      <c r="O509" s="71"/>
      <c r="P509" s="181">
        <f>O509*H509</f>
        <v>0</v>
      </c>
      <c r="Q509" s="181">
        <v>0.01553</v>
      </c>
      <c r="R509" s="181">
        <f>Q509*H509</f>
        <v>0.093179999999999999</v>
      </c>
      <c r="S509" s="181">
        <v>0</v>
      </c>
      <c r="T509" s="182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83" t="s">
        <v>392</v>
      </c>
      <c r="AT509" s="183" t="s">
        <v>310</v>
      </c>
      <c r="AU509" s="183" t="s">
        <v>101</v>
      </c>
      <c r="AY509" s="18" t="s">
        <v>234</v>
      </c>
      <c r="BE509" s="184">
        <f>IF(N509="základní",J509,0)</f>
        <v>0</v>
      </c>
      <c r="BF509" s="184">
        <f>IF(N509="snížená",J509,0)</f>
        <v>0</v>
      </c>
      <c r="BG509" s="184">
        <f>IF(N509="zákl. přenesená",J509,0)</f>
        <v>0</v>
      </c>
      <c r="BH509" s="184">
        <f>IF(N509="sníž. přenesená",J509,0)</f>
        <v>0</v>
      </c>
      <c r="BI509" s="184">
        <f>IF(N509="nulová",J509,0)</f>
        <v>0</v>
      </c>
      <c r="BJ509" s="18" t="s">
        <v>79</v>
      </c>
      <c r="BK509" s="184">
        <f>ROUND(I509*H509,2)</f>
        <v>0</v>
      </c>
      <c r="BL509" s="18" t="s">
        <v>314</v>
      </c>
      <c r="BM509" s="183" t="s">
        <v>1077</v>
      </c>
    </row>
    <row r="510" s="2" customFormat="1" ht="24.15" customHeight="1">
      <c r="A510" s="37"/>
      <c r="B510" s="171"/>
      <c r="C510" s="192" t="s">
        <v>1078</v>
      </c>
      <c r="D510" s="192" t="s">
        <v>310</v>
      </c>
      <c r="E510" s="193" t="s">
        <v>1079</v>
      </c>
      <c r="F510" s="194" t="s">
        <v>1080</v>
      </c>
      <c r="G510" s="195" t="s">
        <v>358</v>
      </c>
      <c r="H510" s="196">
        <v>2</v>
      </c>
      <c r="I510" s="197"/>
      <c r="J510" s="198">
        <f>ROUND(I510*H510,2)</f>
        <v>0</v>
      </c>
      <c r="K510" s="194" t="s">
        <v>3</v>
      </c>
      <c r="L510" s="199"/>
      <c r="M510" s="200" t="s">
        <v>3</v>
      </c>
      <c r="N510" s="201" t="s">
        <v>43</v>
      </c>
      <c r="O510" s="71"/>
      <c r="P510" s="181">
        <f>O510*H510</f>
        <v>0</v>
      </c>
      <c r="Q510" s="181">
        <v>0.01553</v>
      </c>
      <c r="R510" s="181">
        <f>Q510*H510</f>
        <v>0.031060000000000001</v>
      </c>
      <c r="S510" s="181">
        <v>0</v>
      </c>
      <c r="T510" s="182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183" t="s">
        <v>392</v>
      </c>
      <c r="AT510" s="183" t="s">
        <v>310</v>
      </c>
      <c r="AU510" s="183" t="s">
        <v>101</v>
      </c>
      <c r="AY510" s="18" t="s">
        <v>234</v>
      </c>
      <c r="BE510" s="184">
        <f>IF(N510="základní",J510,0)</f>
        <v>0</v>
      </c>
      <c r="BF510" s="184">
        <f>IF(N510="snížená",J510,0)</f>
        <v>0</v>
      </c>
      <c r="BG510" s="184">
        <f>IF(N510="zákl. přenesená",J510,0)</f>
        <v>0</v>
      </c>
      <c r="BH510" s="184">
        <f>IF(N510="sníž. přenesená",J510,0)</f>
        <v>0</v>
      </c>
      <c r="BI510" s="184">
        <f>IF(N510="nulová",J510,0)</f>
        <v>0</v>
      </c>
      <c r="BJ510" s="18" t="s">
        <v>79</v>
      </c>
      <c r="BK510" s="184">
        <f>ROUND(I510*H510,2)</f>
        <v>0</v>
      </c>
      <c r="BL510" s="18" t="s">
        <v>314</v>
      </c>
      <c r="BM510" s="183" t="s">
        <v>1081</v>
      </c>
    </row>
    <row r="511" s="2" customFormat="1" ht="24.15" customHeight="1">
      <c r="A511" s="37"/>
      <c r="B511" s="171"/>
      <c r="C511" s="192" t="s">
        <v>1082</v>
      </c>
      <c r="D511" s="192" t="s">
        <v>310</v>
      </c>
      <c r="E511" s="193" t="s">
        <v>1083</v>
      </c>
      <c r="F511" s="194" t="s">
        <v>1084</v>
      </c>
      <c r="G511" s="195" t="s">
        <v>358</v>
      </c>
      <c r="H511" s="196">
        <v>11</v>
      </c>
      <c r="I511" s="197"/>
      <c r="J511" s="198">
        <f>ROUND(I511*H511,2)</f>
        <v>0</v>
      </c>
      <c r="K511" s="194" t="s">
        <v>242</v>
      </c>
      <c r="L511" s="199"/>
      <c r="M511" s="200" t="s">
        <v>3</v>
      </c>
      <c r="N511" s="201" t="s">
        <v>43</v>
      </c>
      <c r="O511" s="71"/>
      <c r="P511" s="181">
        <f>O511*H511</f>
        <v>0</v>
      </c>
      <c r="Q511" s="181">
        <v>0.01521</v>
      </c>
      <c r="R511" s="181">
        <f>Q511*H511</f>
        <v>0.16730999999999999</v>
      </c>
      <c r="S511" s="181">
        <v>0</v>
      </c>
      <c r="T511" s="182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183" t="s">
        <v>392</v>
      </c>
      <c r="AT511" s="183" t="s">
        <v>310</v>
      </c>
      <c r="AU511" s="183" t="s">
        <v>101</v>
      </c>
      <c r="AY511" s="18" t="s">
        <v>234</v>
      </c>
      <c r="BE511" s="184">
        <f>IF(N511="základní",J511,0)</f>
        <v>0</v>
      </c>
      <c r="BF511" s="184">
        <f>IF(N511="snížená",J511,0)</f>
        <v>0</v>
      </c>
      <c r="BG511" s="184">
        <f>IF(N511="zákl. přenesená",J511,0)</f>
        <v>0</v>
      </c>
      <c r="BH511" s="184">
        <f>IF(N511="sníž. přenesená",J511,0)</f>
        <v>0</v>
      </c>
      <c r="BI511" s="184">
        <f>IF(N511="nulová",J511,0)</f>
        <v>0</v>
      </c>
      <c r="BJ511" s="18" t="s">
        <v>79</v>
      </c>
      <c r="BK511" s="184">
        <f>ROUND(I511*H511,2)</f>
        <v>0</v>
      </c>
      <c r="BL511" s="18" t="s">
        <v>314</v>
      </c>
      <c r="BM511" s="183" t="s">
        <v>1085</v>
      </c>
    </row>
    <row r="512" s="2" customFormat="1" ht="24.15" customHeight="1">
      <c r="A512" s="37"/>
      <c r="B512" s="171"/>
      <c r="C512" s="192" t="s">
        <v>1086</v>
      </c>
      <c r="D512" s="192" t="s">
        <v>310</v>
      </c>
      <c r="E512" s="193" t="s">
        <v>1087</v>
      </c>
      <c r="F512" s="194" t="s">
        <v>1088</v>
      </c>
      <c r="G512" s="195" t="s">
        <v>358</v>
      </c>
      <c r="H512" s="196">
        <v>5</v>
      </c>
      <c r="I512" s="197"/>
      <c r="J512" s="198">
        <f>ROUND(I512*H512,2)</f>
        <v>0</v>
      </c>
      <c r="K512" s="194" t="s">
        <v>242</v>
      </c>
      <c r="L512" s="199"/>
      <c r="M512" s="200" t="s">
        <v>3</v>
      </c>
      <c r="N512" s="201" t="s">
        <v>43</v>
      </c>
      <c r="O512" s="71"/>
      <c r="P512" s="181">
        <f>O512*H512</f>
        <v>0</v>
      </c>
      <c r="Q512" s="181">
        <v>0.014890000000000001</v>
      </c>
      <c r="R512" s="181">
        <f>Q512*H512</f>
        <v>0.074450000000000002</v>
      </c>
      <c r="S512" s="181">
        <v>0</v>
      </c>
      <c r="T512" s="182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83" t="s">
        <v>392</v>
      </c>
      <c r="AT512" s="183" t="s">
        <v>310</v>
      </c>
      <c r="AU512" s="183" t="s">
        <v>101</v>
      </c>
      <c r="AY512" s="18" t="s">
        <v>234</v>
      </c>
      <c r="BE512" s="184">
        <f>IF(N512="základní",J512,0)</f>
        <v>0</v>
      </c>
      <c r="BF512" s="184">
        <f>IF(N512="snížená",J512,0)</f>
        <v>0</v>
      </c>
      <c r="BG512" s="184">
        <f>IF(N512="zákl. přenesená",J512,0)</f>
        <v>0</v>
      </c>
      <c r="BH512" s="184">
        <f>IF(N512="sníž. přenesená",J512,0)</f>
        <v>0</v>
      </c>
      <c r="BI512" s="184">
        <f>IF(N512="nulová",J512,0)</f>
        <v>0</v>
      </c>
      <c r="BJ512" s="18" t="s">
        <v>79</v>
      </c>
      <c r="BK512" s="184">
        <f>ROUND(I512*H512,2)</f>
        <v>0</v>
      </c>
      <c r="BL512" s="18" t="s">
        <v>314</v>
      </c>
      <c r="BM512" s="183" t="s">
        <v>1089</v>
      </c>
    </row>
    <row r="513" s="2" customFormat="1" ht="24.15" customHeight="1">
      <c r="A513" s="37"/>
      <c r="B513" s="171"/>
      <c r="C513" s="192" t="s">
        <v>1090</v>
      </c>
      <c r="D513" s="192" t="s">
        <v>310</v>
      </c>
      <c r="E513" s="193" t="s">
        <v>1091</v>
      </c>
      <c r="F513" s="194" t="s">
        <v>1092</v>
      </c>
      <c r="G513" s="195" t="s">
        <v>358</v>
      </c>
      <c r="H513" s="196">
        <v>2</v>
      </c>
      <c r="I513" s="197"/>
      <c r="J513" s="198">
        <f>ROUND(I513*H513,2)</f>
        <v>0</v>
      </c>
      <c r="K513" s="194" t="s">
        <v>3</v>
      </c>
      <c r="L513" s="199"/>
      <c r="M513" s="200" t="s">
        <v>3</v>
      </c>
      <c r="N513" s="201" t="s">
        <v>43</v>
      </c>
      <c r="O513" s="71"/>
      <c r="P513" s="181">
        <f>O513*H513</f>
        <v>0</v>
      </c>
      <c r="Q513" s="181">
        <v>0.014890000000000001</v>
      </c>
      <c r="R513" s="181">
        <f>Q513*H513</f>
        <v>0.029780000000000001</v>
      </c>
      <c r="S513" s="181">
        <v>0</v>
      </c>
      <c r="T513" s="182">
        <f>S513*H513</f>
        <v>0</v>
      </c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R513" s="183" t="s">
        <v>392</v>
      </c>
      <c r="AT513" s="183" t="s">
        <v>310</v>
      </c>
      <c r="AU513" s="183" t="s">
        <v>101</v>
      </c>
      <c r="AY513" s="18" t="s">
        <v>234</v>
      </c>
      <c r="BE513" s="184">
        <f>IF(N513="základní",J513,0)</f>
        <v>0</v>
      </c>
      <c r="BF513" s="184">
        <f>IF(N513="snížená",J513,0)</f>
        <v>0</v>
      </c>
      <c r="BG513" s="184">
        <f>IF(N513="zákl. přenesená",J513,0)</f>
        <v>0</v>
      </c>
      <c r="BH513" s="184">
        <f>IF(N513="sníž. přenesená",J513,0)</f>
        <v>0</v>
      </c>
      <c r="BI513" s="184">
        <f>IF(N513="nulová",J513,0)</f>
        <v>0</v>
      </c>
      <c r="BJ513" s="18" t="s">
        <v>79</v>
      </c>
      <c r="BK513" s="184">
        <f>ROUND(I513*H513,2)</f>
        <v>0</v>
      </c>
      <c r="BL513" s="18" t="s">
        <v>314</v>
      </c>
      <c r="BM513" s="183" t="s">
        <v>1093</v>
      </c>
    </row>
    <row r="514" s="2" customFormat="1" ht="24.15" customHeight="1">
      <c r="A514" s="37"/>
      <c r="B514" s="171"/>
      <c r="C514" s="192" t="s">
        <v>1094</v>
      </c>
      <c r="D514" s="192" t="s">
        <v>310</v>
      </c>
      <c r="E514" s="193" t="s">
        <v>1095</v>
      </c>
      <c r="F514" s="194" t="s">
        <v>1096</v>
      </c>
      <c r="G514" s="195" t="s">
        <v>358</v>
      </c>
      <c r="H514" s="196">
        <v>1</v>
      </c>
      <c r="I514" s="197"/>
      <c r="J514" s="198">
        <f>ROUND(I514*H514,2)</f>
        <v>0</v>
      </c>
      <c r="K514" s="194" t="s">
        <v>3</v>
      </c>
      <c r="L514" s="199"/>
      <c r="M514" s="200" t="s">
        <v>3</v>
      </c>
      <c r="N514" s="201" t="s">
        <v>43</v>
      </c>
      <c r="O514" s="71"/>
      <c r="P514" s="181">
        <f>O514*H514</f>
        <v>0</v>
      </c>
      <c r="Q514" s="181">
        <v>0.014579999999999999</v>
      </c>
      <c r="R514" s="181">
        <f>Q514*H514</f>
        <v>0.014579999999999999</v>
      </c>
      <c r="S514" s="181">
        <v>0</v>
      </c>
      <c r="T514" s="182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183" t="s">
        <v>392</v>
      </c>
      <c r="AT514" s="183" t="s">
        <v>310</v>
      </c>
      <c r="AU514" s="183" t="s">
        <v>101</v>
      </c>
      <c r="AY514" s="18" t="s">
        <v>234</v>
      </c>
      <c r="BE514" s="184">
        <f>IF(N514="základní",J514,0)</f>
        <v>0</v>
      </c>
      <c r="BF514" s="184">
        <f>IF(N514="snížená",J514,0)</f>
        <v>0</v>
      </c>
      <c r="BG514" s="184">
        <f>IF(N514="zákl. přenesená",J514,0)</f>
        <v>0</v>
      </c>
      <c r="BH514" s="184">
        <f>IF(N514="sníž. přenesená",J514,0)</f>
        <v>0</v>
      </c>
      <c r="BI514" s="184">
        <f>IF(N514="nulová",J514,0)</f>
        <v>0</v>
      </c>
      <c r="BJ514" s="18" t="s">
        <v>79</v>
      </c>
      <c r="BK514" s="184">
        <f>ROUND(I514*H514,2)</f>
        <v>0</v>
      </c>
      <c r="BL514" s="18" t="s">
        <v>314</v>
      </c>
      <c r="BM514" s="183" t="s">
        <v>1097</v>
      </c>
    </row>
    <row r="515" s="2" customFormat="1" ht="24.15" customHeight="1">
      <c r="A515" s="37"/>
      <c r="B515" s="171"/>
      <c r="C515" s="192" t="s">
        <v>1098</v>
      </c>
      <c r="D515" s="192" t="s">
        <v>310</v>
      </c>
      <c r="E515" s="193" t="s">
        <v>1099</v>
      </c>
      <c r="F515" s="194" t="s">
        <v>1100</v>
      </c>
      <c r="G515" s="195" t="s">
        <v>358</v>
      </c>
      <c r="H515" s="196">
        <v>3</v>
      </c>
      <c r="I515" s="197"/>
      <c r="J515" s="198">
        <f>ROUND(I515*H515,2)</f>
        <v>0</v>
      </c>
      <c r="K515" s="194" t="s">
        <v>3</v>
      </c>
      <c r="L515" s="199"/>
      <c r="M515" s="200" t="s">
        <v>3</v>
      </c>
      <c r="N515" s="201" t="s">
        <v>43</v>
      </c>
      <c r="O515" s="71"/>
      <c r="P515" s="181">
        <f>O515*H515</f>
        <v>0</v>
      </c>
      <c r="Q515" s="181">
        <v>0.023959999999999999</v>
      </c>
      <c r="R515" s="181">
        <f>Q515*H515</f>
        <v>0.071879999999999999</v>
      </c>
      <c r="S515" s="181">
        <v>0</v>
      </c>
      <c r="T515" s="182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183" t="s">
        <v>392</v>
      </c>
      <c r="AT515" s="183" t="s">
        <v>310</v>
      </c>
      <c r="AU515" s="183" t="s">
        <v>101</v>
      </c>
      <c r="AY515" s="18" t="s">
        <v>234</v>
      </c>
      <c r="BE515" s="184">
        <f>IF(N515="základní",J515,0)</f>
        <v>0</v>
      </c>
      <c r="BF515" s="184">
        <f>IF(N515="snížená",J515,0)</f>
        <v>0</v>
      </c>
      <c r="BG515" s="184">
        <f>IF(N515="zákl. přenesená",J515,0)</f>
        <v>0</v>
      </c>
      <c r="BH515" s="184">
        <f>IF(N515="sníž. přenesená",J515,0)</f>
        <v>0</v>
      </c>
      <c r="BI515" s="184">
        <f>IF(N515="nulová",J515,0)</f>
        <v>0</v>
      </c>
      <c r="BJ515" s="18" t="s">
        <v>79</v>
      </c>
      <c r="BK515" s="184">
        <f>ROUND(I515*H515,2)</f>
        <v>0</v>
      </c>
      <c r="BL515" s="18" t="s">
        <v>314</v>
      </c>
      <c r="BM515" s="183" t="s">
        <v>1101</v>
      </c>
    </row>
    <row r="516" s="2" customFormat="1" ht="24.15" customHeight="1">
      <c r="A516" s="37"/>
      <c r="B516" s="171"/>
      <c r="C516" s="192" t="s">
        <v>1102</v>
      </c>
      <c r="D516" s="192" t="s">
        <v>310</v>
      </c>
      <c r="E516" s="193" t="s">
        <v>1103</v>
      </c>
      <c r="F516" s="194" t="s">
        <v>1104</v>
      </c>
      <c r="G516" s="195" t="s">
        <v>358</v>
      </c>
      <c r="H516" s="196">
        <v>1</v>
      </c>
      <c r="I516" s="197"/>
      <c r="J516" s="198">
        <f>ROUND(I516*H516,2)</f>
        <v>0</v>
      </c>
      <c r="K516" s="194" t="s">
        <v>242</v>
      </c>
      <c r="L516" s="199"/>
      <c r="M516" s="200" t="s">
        <v>3</v>
      </c>
      <c r="N516" s="201" t="s">
        <v>43</v>
      </c>
      <c r="O516" s="71"/>
      <c r="P516" s="181">
        <f>O516*H516</f>
        <v>0</v>
      </c>
      <c r="Q516" s="181">
        <v>0.016240000000000001</v>
      </c>
      <c r="R516" s="181">
        <f>Q516*H516</f>
        <v>0.016240000000000001</v>
      </c>
      <c r="S516" s="181">
        <v>0</v>
      </c>
      <c r="T516" s="182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183" t="s">
        <v>392</v>
      </c>
      <c r="AT516" s="183" t="s">
        <v>310</v>
      </c>
      <c r="AU516" s="183" t="s">
        <v>101</v>
      </c>
      <c r="AY516" s="18" t="s">
        <v>234</v>
      </c>
      <c r="BE516" s="184">
        <f>IF(N516="základní",J516,0)</f>
        <v>0</v>
      </c>
      <c r="BF516" s="184">
        <f>IF(N516="snížená",J516,0)</f>
        <v>0</v>
      </c>
      <c r="BG516" s="184">
        <f>IF(N516="zákl. přenesená",J516,0)</f>
        <v>0</v>
      </c>
      <c r="BH516" s="184">
        <f>IF(N516="sníž. přenesená",J516,0)</f>
        <v>0</v>
      </c>
      <c r="BI516" s="184">
        <f>IF(N516="nulová",J516,0)</f>
        <v>0</v>
      </c>
      <c r="BJ516" s="18" t="s">
        <v>79</v>
      </c>
      <c r="BK516" s="184">
        <f>ROUND(I516*H516,2)</f>
        <v>0</v>
      </c>
      <c r="BL516" s="18" t="s">
        <v>314</v>
      </c>
      <c r="BM516" s="183" t="s">
        <v>1105</v>
      </c>
    </row>
    <row r="517" s="2" customFormat="1" ht="37.8" customHeight="1">
      <c r="A517" s="37"/>
      <c r="B517" s="171"/>
      <c r="C517" s="192" t="s">
        <v>1106</v>
      </c>
      <c r="D517" s="192" t="s">
        <v>310</v>
      </c>
      <c r="E517" s="193" t="s">
        <v>1107</v>
      </c>
      <c r="F517" s="194" t="s">
        <v>1108</v>
      </c>
      <c r="G517" s="195" t="s">
        <v>358</v>
      </c>
      <c r="H517" s="196">
        <v>5</v>
      </c>
      <c r="I517" s="197"/>
      <c r="J517" s="198">
        <f>ROUND(I517*H517,2)</f>
        <v>0</v>
      </c>
      <c r="K517" s="194" t="s">
        <v>242</v>
      </c>
      <c r="L517" s="199"/>
      <c r="M517" s="200" t="s">
        <v>3</v>
      </c>
      <c r="N517" s="201" t="s">
        <v>43</v>
      </c>
      <c r="O517" s="71"/>
      <c r="P517" s="181">
        <f>O517*H517</f>
        <v>0</v>
      </c>
      <c r="Q517" s="181">
        <v>0.023959999999999999</v>
      </c>
      <c r="R517" s="181">
        <f>Q517*H517</f>
        <v>0.11979999999999999</v>
      </c>
      <c r="S517" s="181">
        <v>0</v>
      </c>
      <c r="T517" s="182">
        <f>S517*H517</f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183" t="s">
        <v>392</v>
      </c>
      <c r="AT517" s="183" t="s">
        <v>310</v>
      </c>
      <c r="AU517" s="183" t="s">
        <v>101</v>
      </c>
      <c r="AY517" s="18" t="s">
        <v>234</v>
      </c>
      <c r="BE517" s="184">
        <f>IF(N517="základní",J517,0)</f>
        <v>0</v>
      </c>
      <c r="BF517" s="184">
        <f>IF(N517="snížená",J517,0)</f>
        <v>0</v>
      </c>
      <c r="BG517" s="184">
        <f>IF(N517="zákl. přenesená",J517,0)</f>
        <v>0</v>
      </c>
      <c r="BH517" s="184">
        <f>IF(N517="sníž. přenesená",J517,0)</f>
        <v>0</v>
      </c>
      <c r="BI517" s="184">
        <f>IF(N517="nulová",J517,0)</f>
        <v>0</v>
      </c>
      <c r="BJ517" s="18" t="s">
        <v>79</v>
      </c>
      <c r="BK517" s="184">
        <f>ROUND(I517*H517,2)</f>
        <v>0</v>
      </c>
      <c r="BL517" s="18" t="s">
        <v>314</v>
      </c>
      <c r="BM517" s="183" t="s">
        <v>1109</v>
      </c>
    </row>
    <row r="518" s="2" customFormat="1" ht="37.8" customHeight="1">
      <c r="A518" s="37"/>
      <c r="B518" s="171"/>
      <c r="C518" s="192" t="s">
        <v>1110</v>
      </c>
      <c r="D518" s="192" t="s">
        <v>310</v>
      </c>
      <c r="E518" s="193" t="s">
        <v>1111</v>
      </c>
      <c r="F518" s="194" t="s">
        <v>1112</v>
      </c>
      <c r="G518" s="195" t="s">
        <v>358</v>
      </c>
      <c r="H518" s="196">
        <v>1</v>
      </c>
      <c r="I518" s="197"/>
      <c r="J518" s="198">
        <f>ROUND(I518*H518,2)</f>
        <v>0</v>
      </c>
      <c r="K518" s="194" t="s">
        <v>242</v>
      </c>
      <c r="L518" s="199"/>
      <c r="M518" s="200" t="s">
        <v>3</v>
      </c>
      <c r="N518" s="201" t="s">
        <v>43</v>
      </c>
      <c r="O518" s="71"/>
      <c r="P518" s="181">
        <f>O518*H518</f>
        <v>0</v>
      </c>
      <c r="Q518" s="181">
        <v>0.01521</v>
      </c>
      <c r="R518" s="181">
        <f>Q518*H518</f>
        <v>0.01521</v>
      </c>
      <c r="S518" s="181">
        <v>0</v>
      </c>
      <c r="T518" s="182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83" t="s">
        <v>392</v>
      </c>
      <c r="AT518" s="183" t="s">
        <v>310</v>
      </c>
      <c r="AU518" s="183" t="s">
        <v>101</v>
      </c>
      <c r="AY518" s="18" t="s">
        <v>234</v>
      </c>
      <c r="BE518" s="184">
        <f>IF(N518="základní",J518,0)</f>
        <v>0</v>
      </c>
      <c r="BF518" s="184">
        <f>IF(N518="snížená",J518,0)</f>
        <v>0</v>
      </c>
      <c r="BG518" s="184">
        <f>IF(N518="zákl. přenesená",J518,0)</f>
        <v>0</v>
      </c>
      <c r="BH518" s="184">
        <f>IF(N518="sníž. přenesená",J518,0)</f>
        <v>0</v>
      </c>
      <c r="BI518" s="184">
        <f>IF(N518="nulová",J518,0)</f>
        <v>0</v>
      </c>
      <c r="BJ518" s="18" t="s">
        <v>79</v>
      </c>
      <c r="BK518" s="184">
        <f>ROUND(I518*H518,2)</f>
        <v>0</v>
      </c>
      <c r="BL518" s="18" t="s">
        <v>314</v>
      </c>
      <c r="BM518" s="183" t="s">
        <v>1113</v>
      </c>
    </row>
    <row r="519" s="2" customFormat="1" ht="37.8" customHeight="1">
      <c r="A519" s="37"/>
      <c r="B519" s="171"/>
      <c r="C519" s="192" t="s">
        <v>1114</v>
      </c>
      <c r="D519" s="192" t="s">
        <v>310</v>
      </c>
      <c r="E519" s="193" t="s">
        <v>1115</v>
      </c>
      <c r="F519" s="194" t="s">
        <v>1116</v>
      </c>
      <c r="G519" s="195" t="s">
        <v>358</v>
      </c>
      <c r="H519" s="196">
        <v>1</v>
      </c>
      <c r="I519" s="197"/>
      <c r="J519" s="198">
        <f>ROUND(I519*H519,2)</f>
        <v>0</v>
      </c>
      <c r="K519" s="194" t="s">
        <v>242</v>
      </c>
      <c r="L519" s="199"/>
      <c r="M519" s="200" t="s">
        <v>3</v>
      </c>
      <c r="N519" s="201" t="s">
        <v>43</v>
      </c>
      <c r="O519" s="71"/>
      <c r="P519" s="181">
        <f>O519*H519</f>
        <v>0</v>
      </c>
      <c r="Q519" s="181">
        <v>0.01553</v>
      </c>
      <c r="R519" s="181">
        <f>Q519*H519</f>
        <v>0.01553</v>
      </c>
      <c r="S519" s="181">
        <v>0</v>
      </c>
      <c r="T519" s="182">
        <f>S519*H519</f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R519" s="183" t="s">
        <v>392</v>
      </c>
      <c r="AT519" s="183" t="s">
        <v>310</v>
      </c>
      <c r="AU519" s="183" t="s">
        <v>101</v>
      </c>
      <c r="AY519" s="18" t="s">
        <v>234</v>
      </c>
      <c r="BE519" s="184">
        <f>IF(N519="základní",J519,0)</f>
        <v>0</v>
      </c>
      <c r="BF519" s="184">
        <f>IF(N519="snížená",J519,0)</f>
        <v>0</v>
      </c>
      <c r="BG519" s="184">
        <f>IF(N519="zákl. přenesená",J519,0)</f>
        <v>0</v>
      </c>
      <c r="BH519" s="184">
        <f>IF(N519="sníž. přenesená",J519,0)</f>
        <v>0</v>
      </c>
      <c r="BI519" s="184">
        <f>IF(N519="nulová",J519,0)</f>
        <v>0</v>
      </c>
      <c r="BJ519" s="18" t="s">
        <v>79</v>
      </c>
      <c r="BK519" s="184">
        <f>ROUND(I519*H519,2)</f>
        <v>0</v>
      </c>
      <c r="BL519" s="18" t="s">
        <v>314</v>
      </c>
      <c r="BM519" s="183" t="s">
        <v>1117</v>
      </c>
    </row>
    <row r="520" s="2" customFormat="1" ht="37.8" customHeight="1">
      <c r="A520" s="37"/>
      <c r="B520" s="171"/>
      <c r="C520" s="192" t="s">
        <v>1118</v>
      </c>
      <c r="D520" s="192" t="s">
        <v>310</v>
      </c>
      <c r="E520" s="193" t="s">
        <v>1119</v>
      </c>
      <c r="F520" s="194" t="s">
        <v>1120</v>
      </c>
      <c r="G520" s="195" t="s">
        <v>358</v>
      </c>
      <c r="H520" s="196">
        <v>2</v>
      </c>
      <c r="I520" s="197"/>
      <c r="J520" s="198">
        <f>ROUND(I520*H520,2)</f>
        <v>0</v>
      </c>
      <c r="K520" s="194" t="s">
        <v>242</v>
      </c>
      <c r="L520" s="199"/>
      <c r="M520" s="200" t="s">
        <v>3</v>
      </c>
      <c r="N520" s="201" t="s">
        <v>43</v>
      </c>
      <c r="O520" s="71"/>
      <c r="P520" s="181">
        <f>O520*H520</f>
        <v>0</v>
      </c>
      <c r="Q520" s="181">
        <v>0.016240000000000001</v>
      </c>
      <c r="R520" s="181">
        <f>Q520*H520</f>
        <v>0.032480000000000002</v>
      </c>
      <c r="S520" s="181">
        <v>0</v>
      </c>
      <c r="T520" s="182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83" t="s">
        <v>392</v>
      </c>
      <c r="AT520" s="183" t="s">
        <v>310</v>
      </c>
      <c r="AU520" s="183" t="s">
        <v>101</v>
      </c>
      <c r="AY520" s="18" t="s">
        <v>234</v>
      </c>
      <c r="BE520" s="184">
        <f>IF(N520="základní",J520,0)</f>
        <v>0</v>
      </c>
      <c r="BF520" s="184">
        <f>IF(N520="snížená",J520,0)</f>
        <v>0</v>
      </c>
      <c r="BG520" s="184">
        <f>IF(N520="zákl. přenesená",J520,0)</f>
        <v>0</v>
      </c>
      <c r="BH520" s="184">
        <f>IF(N520="sníž. přenesená",J520,0)</f>
        <v>0</v>
      </c>
      <c r="BI520" s="184">
        <f>IF(N520="nulová",J520,0)</f>
        <v>0</v>
      </c>
      <c r="BJ520" s="18" t="s">
        <v>79</v>
      </c>
      <c r="BK520" s="184">
        <f>ROUND(I520*H520,2)</f>
        <v>0</v>
      </c>
      <c r="BL520" s="18" t="s">
        <v>314</v>
      </c>
      <c r="BM520" s="183" t="s">
        <v>1121</v>
      </c>
    </row>
    <row r="521" s="2" customFormat="1" ht="24.15" customHeight="1">
      <c r="A521" s="37"/>
      <c r="B521" s="171"/>
      <c r="C521" s="192" t="s">
        <v>1122</v>
      </c>
      <c r="D521" s="192" t="s">
        <v>310</v>
      </c>
      <c r="E521" s="193" t="s">
        <v>1123</v>
      </c>
      <c r="F521" s="194" t="s">
        <v>1124</v>
      </c>
      <c r="G521" s="195" t="s">
        <v>358</v>
      </c>
      <c r="H521" s="196">
        <v>2</v>
      </c>
      <c r="I521" s="197"/>
      <c r="J521" s="198">
        <f>ROUND(I521*H521,2)</f>
        <v>0</v>
      </c>
      <c r="K521" s="194" t="s">
        <v>242</v>
      </c>
      <c r="L521" s="199"/>
      <c r="M521" s="200" t="s">
        <v>3</v>
      </c>
      <c r="N521" s="201" t="s">
        <v>43</v>
      </c>
      <c r="O521" s="71"/>
      <c r="P521" s="181">
        <f>O521*H521</f>
        <v>0</v>
      </c>
      <c r="Q521" s="181">
        <v>0.023369999999999998</v>
      </c>
      <c r="R521" s="181">
        <f>Q521*H521</f>
        <v>0.046739999999999997</v>
      </c>
      <c r="S521" s="181">
        <v>0</v>
      </c>
      <c r="T521" s="182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83" t="s">
        <v>392</v>
      </c>
      <c r="AT521" s="183" t="s">
        <v>310</v>
      </c>
      <c r="AU521" s="183" t="s">
        <v>101</v>
      </c>
      <c r="AY521" s="18" t="s">
        <v>234</v>
      </c>
      <c r="BE521" s="184">
        <f>IF(N521="základní",J521,0)</f>
        <v>0</v>
      </c>
      <c r="BF521" s="184">
        <f>IF(N521="snížená",J521,0)</f>
        <v>0</v>
      </c>
      <c r="BG521" s="184">
        <f>IF(N521="zákl. přenesená",J521,0)</f>
        <v>0</v>
      </c>
      <c r="BH521" s="184">
        <f>IF(N521="sníž. přenesená",J521,0)</f>
        <v>0</v>
      </c>
      <c r="BI521" s="184">
        <f>IF(N521="nulová",J521,0)</f>
        <v>0</v>
      </c>
      <c r="BJ521" s="18" t="s">
        <v>79</v>
      </c>
      <c r="BK521" s="184">
        <f>ROUND(I521*H521,2)</f>
        <v>0</v>
      </c>
      <c r="BL521" s="18" t="s">
        <v>314</v>
      </c>
      <c r="BM521" s="183" t="s">
        <v>1125</v>
      </c>
    </row>
    <row r="522" s="2" customFormat="1" ht="24.15" customHeight="1">
      <c r="A522" s="37"/>
      <c r="B522" s="171"/>
      <c r="C522" s="192" t="s">
        <v>1126</v>
      </c>
      <c r="D522" s="192" t="s">
        <v>310</v>
      </c>
      <c r="E522" s="193" t="s">
        <v>1127</v>
      </c>
      <c r="F522" s="194" t="s">
        <v>1128</v>
      </c>
      <c r="G522" s="195" t="s">
        <v>358</v>
      </c>
      <c r="H522" s="196">
        <v>1</v>
      </c>
      <c r="I522" s="197"/>
      <c r="J522" s="198">
        <f>ROUND(I522*H522,2)</f>
        <v>0</v>
      </c>
      <c r="K522" s="194" t="s">
        <v>242</v>
      </c>
      <c r="L522" s="199"/>
      <c r="M522" s="200" t="s">
        <v>3</v>
      </c>
      <c r="N522" s="201" t="s">
        <v>43</v>
      </c>
      <c r="O522" s="71"/>
      <c r="P522" s="181">
        <f>O522*H522</f>
        <v>0</v>
      </c>
      <c r="Q522" s="181">
        <v>0.02521</v>
      </c>
      <c r="R522" s="181">
        <f>Q522*H522</f>
        <v>0.02521</v>
      </c>
      <c r="S522" s="181">
        <v>0</v>
      </c>
      <c r="T522" s="182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183" t="s">
        <v>392</v>
      </c>
      <c r="AT522" s="183" t="s">
        <v>310</v>
      </c>
      <c r="AU522" s="183" t="s">
        <v>101</v>
      </c>
      <c r="AY522" s="18" t="s">
        <v>234</v>
      </c>
      <c r="BE522" s="184">
        <f>IF(N522="základní",J522,0)</f>
        <v>0</v>
      </c>
      <c r="BF522" s="184">
        <f>IF(N522="snížená",J522,0)</f>
        <v>0</v>
      </c>
      <c r="BG522" s="184">
        <f>IF(N522="zákl. přenesená",J522,0)</f>
        <v>0</v>
      </c>
      <c r="BH522" s="184">
        <f>IF(N522="sníž. přenesená",J522,0)</f>
        <v>0</v>
      </c>
      <c r="BI522" s="184">
        <f>IF(N522="nulová",J522,0)</f>
        <v>0</v>
      </c>
      <c r="BJ522" s="18" t="s">
        <v>79</v>
      </c>
      <c r="BK522" s="184">
        <f>ROUND(I522*H522,2)</f>
        <v>0</v>
      </c>
      <c r="BL522" s="18" t="s">
        <v>314</v>
      </c>
      <c r="BM522" s="183" t="s">
        <v>1129</v>
      </c>
    </row>
    <row r="523" s="2" customFormat="1" ht="37.8" customHeight="1">
      <c r="A523" s="37"/>
      <c r="B523" s="171"/>
      <c r="C523" s="172" t="s">
        <v>1130</v>
      </c>
      <c r="D523" s="172" t="s">
        <v>238</v>
      </c>
      <c r="E523" s="173" t="s">
        <v>1131</v>
      </c>
      <c r="F523" s="174" t="s">
        <v>1132</v>
      </c>
      <c r="G523" s="175" t="s">
        <v>358</v>
      </c>
      <c r="H523" s="176">
        <v>3</v>
      </c>
      <c r="I523" s="177"/>
      <c r="J523" s="178">
        <f>ROUND(I523*H523,2)</f>
        <v>0</v>
      </c>
      <c r="K523" s="174" t="s">
        <v>242</v>
      </c>
      <c r="L523" s="38"/>
      <c r="M523" s="179" t="s">
        <v>3</v>
      </c>
      <c r="N523" s="180" t="s">
        <v>43</v>
      </c>
      <c r="O523" s="71"/>
      <c r="P523" s="181">
        <f>O523*H523</f>
        <v>0</v>
      </c>
      <c r="Q523" s="181">
        <v>0.053615999999999997</v>
      </c>
      <c r="R523" s="181">
        <f>Q523*H523</f>
        <v>0.16084799999999999</v>
      </c>
      <c r="S523" s="181">
        <v>0</v>
      </c>
      <c r="T523" s="182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183" t="s">
        <v>314</v>
      </c>
      <c r="AT523" s="183" t="s">
        <v>238</v>
      </c>
      <c r="AU523" s="183" t="s">
        <v>101</v>
      </c>
      <c r="AY523" s="18" t="s">
        <v>234</v>
      </c>
      <c r="BE523" s="184">
        <f>IF(N523="základní",J523,0)</f>
        <v>0</v>
      </c>
      <c r="BF523" s="184">
        <f>IF(N523="snížená",J523,0)</f>
        <v>0</v>
      </c>
      <c r="BG523" s="184">
        <f>IF(N523="zákl. přenesená",J523,0)</f>
        <v>0</v>
      </c>
      <c r="BH523" s="184">
        <f>IF(N523="sníž. přenesená",J523,0)</f>
        <v>0</v>
      </c>
      <c r="BI523" s="184">
        <f>IF(N523="nulová",J523,0)</f>
        <v>0</v>
      </c>
      <c r="BJ523" s="18" t="s">
        <v>79</v>
      </c>
      <c r="BK523" s="184">
        <f>ROUND(I523*H523,2)</f>
        <v>0</v>
      </c>
      <c r="BL523" s="18" t="s">
        <v>314</v>
      </c>
      <c r="BM523" s="183" t="s">
        <v>1133</v>
      </c>
    </row>
    <row r="524" s="2" customFormat="1">
      <c r="A524" s="37"/>
      <c r="B524" s="38"/>
      <c r="C524" s="37"/>
      <c r="D524" s="185" t="s">
        <v>244</v>
      </c>
      <c r="E524" s="37"/>
      <c r="F524" s="186" t="s">
        <v>1134</v>
      </c>
      <c r="G524" s="37"/>
      <c r="H524" s="37"/>
      <c r="I524" s="187"/>
      <c r="J524" s="37"/>
      <c r="K524" s="37"/>
      <c r="L524" s="38"/>
      <c r="M524" s="188"/>
      <c r="N524" s="189"/>
      <c r="O524" s="71"/>
      <c r="P524" s="71"/>
      <c r="Q524" s="71"/>
      <c r="R524" s="71"/>
      <c r="S524" s="71"/>
      <c r="T524" s="72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T524" s="18" t="s">
        <v>244</v>
      </c>
      <c r="AU524" s="18" t="s">
        <v>101</v>
      </c>
    </row>
    <row r="525" s="2" customFormat="1" ht="24.15" customHeight="1">
      <c r="A525" s="37"/>
      <c r="B525" s="171"/>
      <c r="C525" s="192" t="s">
        <v>1135</v>
      </c>
      <c r="D525" s="192" t="s">
        <v>310</v>
      </c>
      <c r="E525" s="193" t="s">
        <v>1136</v>
      </c>
      <c r="F525" s="194" t="s">
        <v>1137</v>
      </c>
      <c r="G525" s="195" t="s">
        <v>358</v>
      </c>
      <c r="H525" s="196">
        <v>2</v>
      </c>
      <c r="I525" s="197"/>
      <c r="J525" s="198">
        <f>ROUND(I525*H525,2)</f>
        <v>0</v>
      </c>
      <c r="K525" s="194" t="s">
        <v>242</v>
      </c>
      <c r="L525" s="199"/>
      <c r="M525" s="200" t="s">
        <v>3</v>
      </c>
      <c r="N525" s="201" t="s">
        <v>43</v>
      </c>
      <c r="O525" s="71"/>
      <c r="P525" s="181">
        <f>O525*H525</f>
        <v>0</v>
      </c>
      <c r="Q525" s="181">
        <v>0.042500000000000003</v>
      </c>
      <c r="R525" s="181">
        <f>Q525*H525</f>
        <v>0.085000000000000006</v>
      </c>
      <c r="S525" s="181">
        <v>0</v>
      </c>
      <c r="T525" s="182">
        <f>S525*H525</f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183" t="s">
        <v>392</v>
      </c>
      <c r="AT525" s="183" t="s">
        <v>310</v>
      </c>
      <c r="AU525" s="183" t="s">
        <v>101</v>
      </c>
      <c r="AY525" s="18" t="s">
        <v>234</v>
      </c>
      <c r="BE525" s="184">
        <f>IF(N525="základní",J525,0)</f>
        <v>0</v>
      </c>
      <c r="BF525" s="184">
        <f>IF(N525="snížená",J525,0)</f>
        <v>0</v>
      </c>
      <c r="BG525" s="184">
        <f>IF(N525="zákl. přenesená",J525,0)</f>
        <v>0</v>
      </c>
      <c r="BH525" s="184">
        <f>IF(N525="sníž. přenesená",J525,0)</f>
        <v>0</v>
      </c>
      <c r="BI525" s="184">
        <f>IF(N525="nulová",J525,0)</f>
        <v>0</v>
      </c>
      <c r="BJ525" s="18" t="s">
        <v>79</v>
      </c>
      <c r="BK525" s="184">
        <f>ROUND(I525*H525,2)</f>
        <v>0</v>
      </c>
      <c r="BL525" s="18" t="s">
        <v>314</v>
      </c>
      <c r="BM525" s="183" t="s">
        <v>1138</v>
      </c>
    </row>
    <row r="526" s="2" customFormat="1" ht="24.15" customHeight="1">
      <c r="A526" s="37"/>
      <c r="B526" s="171"/>
      <c r="C526" s="192" t="s">
        <v>1139</v>
      </c>
      <c r="D526" s="192" t="s">
        <v>310</v>
      </c>
      <c r="E526" s="193" t="s">
        <v>1140</v>
      </c>
      <c r="F526" s="194" t="s">
        <v>1141</v>
      </c>
      <c r="G526" s="195" t="s">
        <v>358</v>
      </c>
      <c r="H526" s="196">
        <v>1</v>
      </c>
      <c r="I526" s="197"/>
      <c r="J526" s="198">
        <f>ROUND(I526*H526,2)</f>
        <v>0</v>
      </c>
      <c r="K526" s="194" t="s">
        <v>242</v>
      </c>
      <c r="L526" s="199"/>
      <c r="M526" s="200" t="s">
        <v>3</v>
      </c>
      <c r="N526" s="201" t="s">
        <v>43</v>
      </c>
      <c r="O526" s="71"/>
      <c r="P526" s="181">
        <f>O526*H526</f>
        <v>0</v>
      </c>
      <c r="Q526" s="181">
        <v>0.034000000000000002</v>
      </c>
      <c r="R526" s="181">
        <f>Q526*H526</f>
        <v>0.034000000000000002</v>
      </c>
      <c r="S526" s="181">
        <v>0</v>
      </c>
      <c r="T526" s="182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83" t="s">
        <v>392</v>
      </c>
      <c r="AT526" s="183" t="s">
        <v>310</v>
      </c>
      <c r="AU526" s="183" t="s">
        <v>101</v>
      </c>
      <c r="AY526" s="18" t="s">
        <v>234</v>
      </c>
      <c r="BE526" s="184">
        <f>IF(N526="základní",J526,0)</f>
        <v>0</v>
      </c>
      <c r="BF526" s="184">
        <f>IF(N526="snížená",J526,0)</f>
        <v>0</v>
      </c>
      <c r="BG526" s="184">
        <f>IF(N526="zákl. přenesená",J526,0)</f>
        <v>0</v>
      </c>
      <c r="BH526" s="184">
        <f>IF(N526="sníž. přenesená",J526,0)</f>
        <v>0</v>
      </c>
      <c r="BI526" s="184">
        <f>IF(N526="nulová",J526,0)</f>
        <v>0</v>
      </c>
      <c r="BJ526" s="18" t="s">
        <v>79</v>
      </c>
      <c r="BK526" s="184">
        <f>ROUND(I526*H526,2)</f>
        <v>0</v>
      </c>
      <c r="BL526" s="18" t="s">
        <v>314</v>
      </c>
      <c r="BM526" s="183" t="s">
        <v>1142</v>
      </c>
    </row>
    <row r="527" s="2" customFormat="1" ht="24.15" customHeight="1">
      <c r="A527" s="37"/>
      <c r="B527" s="171"/>
      <c r="C527" s="172" t="s">
        <v>1143</v>
      </c>
      <c r="D527" s="172" t="s">
        <v>238</v>
      </c>
      <c r="E527" s="173" t="s">
        <v>1144</v>
      </c>
      <c r="F527" s="174" t="s">
        <v>1145</v>
      </c>
      <c r="G527" s="175" t="s">
        <v>241</v>
      </c>
      <c r="H527" s="176">
        <v>44.460000000000001</v>
      </c>
      <c r="I527" s="177"/>
      <c r="J527" s="178">
        <f>ROUND(I527*H527,2)</f>
        <v>0</v>
      </c>
      <c r="K527" s="174" t="s">
        <v>242</v>
      </c>
      <c r="L527" s="38"/>
      <c r="M527" s="179" t="s">
        <v>3</v>
      </c>
      <c r="N527" s="180" t="s">
        <v>43</v>
      </c>
      <c r="O527" s="71"/>
      <c r="P527" s="181">
        <f>O527*H527</f>
        <v>0</v>
      </c>
      <c r="Q527" s="181">
        <v>0.00014375</v>
      </c>
      <c r="R527" s="181">
        <f>Q527*H527</f>
        <v>0.0063911250000000001</v>
      </c>
      <c r="S527" s="181">
        <v>0</v>
      </c>
      <c r="T527" s="182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83" t="s">
        <v>314</v>
      </c>
      <c r="AT527" s="183" t="s">
        <v>238</v>
      </c>
      <c r="AU527" s="183" t="s">
        <v>101</v>
      </c>
      <c r="AY527" s="18" t="s">
        <v>234</v>
      </c>
      <c r="BE527" s="184">
        <f>IF(N527="základní",J527,0)</f>
        <v>0</v>
      </c>
      <c r="BF527" s="184">
        <f>IF(N527="snížená",J527,0)</f>
        <v>0</v>
      </c>
      <c r="BG527" s="184">
        <f>IF(N527="zákl. přenesená",J527,0)</f>
        <v>0</v>
      </c>
      <c r="BH527" s="184">
        <f>IF(N527="sníž. přenesená",J527,0)</f>
        <v>0</v>
      </c>
      <c r="BI527" s="184">
        <f>IF(N527="nulová",J527,0)</f>
        <v>0</v>
      </c>
      <c r="BJ527" s="18" t="s">
        <v>79</v>
      </c>
      <c r="BK527" s="184">
        <f>ROUND(I527*H527,2)</f>
        <v>0</v>
      </c>
      <c r="BL527" s="18" t="s">
        <v>314</v>
      </c>
      <c r="BM527" s="183" t="s">
        <v>1146</v>
      </c>
    </row>
    <row r="528" s="2" customFormat="1">
      <c r="A528" s="37"/>
      <c r="B528" s="38"/>
      <c r="C528" s="37"/>
      <c r="D528" s="185" t="s">
        <v>244</v>
      </c>
      <c r="E528" s="37"/>
      <c r="F528" s="186" t="s">
        <v>1147</v>
      </c>
      <c r="G528" s="37"/>
      <c r="H528" s="37"/>
      <c r="I528" s="187"/>
      <c r="J528" s="37"/>
      <c r="K528" s="37"/>
      <c r="L528" s="38"/>
      <c r="M528" s="188"/>
      <c r="N528" s="189"/>
      <c r="O528" s="71"/>
      <c r="P528" s="71"/>
      <c r="Q528" s="71"/>
      <c r="R528" s="71"/>
      <c r="S528" s="71"/>
      <c r="T528" s="72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8" t="s">
        <v>244</v>
      </c>
      <c r="AU528" s="18" t="s">
        <v>101</v>
      </c>
    </row>
    <row r="529" s="2" customFormat="1" ht="24.15" customHeight="1">
      <c r="A529" s="37"/>
      <c r="B529" s="171"/>
      <c r="C529" s="172" t="s">
        <v>1148</v>
      </c>
      <c r="D529" s="172" t="s">
        <v>238</v>
      </c>
      <c r="E529" s="173" t="s">
        <v>1149</v>
      </c>
      <c r="F529" s="174" t="s">
        <v>1150</v>
      </c>
      <c r="G529" s="175" t="s">
        <v>241</v>
      </c>
      <c r="H529" s="176">
        <v>88.920000000000002</v>
      </c>
      <c r="I529" s="177"/>
      <c r="J529" s="178">
        <f>ROUND(I529*H529,2)</f>
        <v>0</v>
      </c>
      <c r="K529" s="174" t="s">
        <v>242</v>
      </c>
      <c r="L529" s="38"/>
      <c r="M529" s="179" t="s">
        <v>3</v>
      </c>
      <c r="N529" s="180" t="s">
        <v>43</v>
      </c>
      <c r="O529" s="71"/>
      <c r="P529" s="181">
        <f>O529*H529</f>
        <v>0</v>
      </c>
      <c r="Q529" s="181">
        <v>0.00012305000000000001</v>
      </c>
      <c r="R529" s="181">
        <f>Q529*H529</f>
        <v>0.010941606000000001</v>
      </c>
      <c r="S529" s="181">
        <v>0</v>
      </c>
      <c r="T529" s="182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183" t="s">
        <v>314</v>
      </c>
      <c r="AT529" s="183" t="s">
        <v>238</v>
      </c>
      <c r="AU529" s="183" t="s">
        <v>101</v>
      </c>
      <c r="AY529" s="18" t="s">
        <v>234</v>
      </c>
      <c r="BE529" s="184">
        <f>IF(N529="základní",J529,0)</f>
        <v>0</v>
      </c>
      <c r="BF529" s="184">
        <f>IF(N529="snížená",J529,0)</f>
        <v>0</v>
      </c>
      <c r="BG529" s="184">
        <f>IF(N529="zákl. přenesená",J529,0)</f>
        <v>0</v>
      </c>
      <c r="BH529" s="184">
        <f>IF(N529="sníž. přenesená",J529,0)</f>
        <v>0</v>
      </c>
      <c r="BI529" s="184">
        <f>IF(N529="nulová",J529,0)</f>
        <v>0</v>
      </c>
      <c r="BJ529" s="18" t="s">
        <v>79</v>
      </c>
      <c r="BK529" s="184">
        <f>ROUND(I529*H529,2)</f>
        <v>0</v>
      </c>
      <c r="BL529" s="18" t="s">
        <v>314</v>
      </c>
      <c r="BM529" s="183" t="s">
        <v>1151</v>
      </c>
    </row>
    <row r="530" s="2" customFormat="1">
      <c r="A530" s="37"/>
      <c r="B530" s="38"/>
      <c r="C530" s="37"/>
      <c r="D530" s="185" t="s">
        <v>244</v>
      </c>
      <c r="E530" s="37"/>
      <c r="F530" s="186" t="s">
        <v>1152</v>
      </c>
      <c r="G530" s="37"/>
      <c r="H530" s="37"/>
      <c r="I530" s="187"/>
      <c r="J530" s="37"/>
      <c r="K530" s="37"/>
      <c r="L530" s="38"/>
      <c r="M530" s="188"/>
      <c r="N530" s="189"/>
      <c r="O530" s="71"/>
      <c r="P530" s="71"/>
      <c r="Q530" s="71"/>
      <c r="R530" s="71"/>
      <c r="S530" s="71"/>
      <c r="T530" s="72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T530" s="18" t="s">
        <v>244</v>
      </c>
      <c r="AU530" s="18" t="s">
        <v>101</v>
      </c>
    </row>
    <row r="531" s="12" customFormat="1" ht="22.8" customHeight="1">
      <c r="A531" s="12"/>
      <c r="B531" s="158"/>
      <c r="C531" s="12"/>
      <c r="D531" s="159" t="s">
        <v>71</v>
      </c>
      <c r="E531" s="169" t="s">
        <v>131</v>
      </c>
      <c r="F531" s="169" t="s">
        <v>1153</v>
      </c>
      <c r="G531" s="12"/>
      <c r="H531" s="12"/>
      <c r="I531" s="161"/>
      <c r="J531" s="170">
        <f>BK531</f>
        <v>0</v>
      </c>
      <c r="K531" s="12"/>
      <c r="L531" s="158"/>
      <c r="M531" s="163"/>
      <c r="N531" s="164"/>
      <c r="O531" s="164"/>
      <c r="P531" s="165">
        <f>SUM(P532:P546)</f>
        <v>0</v>
      </c>
      <c r="Q531" s="164"/>
      <c r="R531" s="165">
        <f>SUM(R532:R546)</f>
        <v>0.54005520000000007</v>
      </c>
      <c r="S531" s="164"/>
      <c r="T531" s="166">
        <f>SUM(T532:T546)</f>
        <v>0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159" t="s">
        <v>79</v>
      </c>
      <c r="AT531" s="167" t="s">
        <v>71</v>
      </c>
      <c r="AU531" s="167" t="s">
        <v>79</v>
      </c>
      <c r="AY531" s="159" t="s">
        <v>234</v>
      </c>
      <c r="BK531" s="168">
        <f>SUM(BK532:BK546)</f>
        <v>0</v>
      </c>
    </row>
    <row r="532" s="2" customFormat="1" ht="24.15" customHeight="1">
      <c r="A532" s="37"/>
      <c r="B532" s="171"/>
      <c r="C532" s="172" t="s">
        <v>1154</v>
      </c>
      <c r="D532" s="172" t="s">
        <v>238</v>
      </c>
      <c r="E532" s="173" t="s">
        <v>1155</v>
      </c>
      <c r="F532" s="174" t="s">
        <v>1156</v>
      </c>
      <c r="G532" s="175" t="s">
        <v>358</v>
      </c>
      <c r="H532" s="176">
        <v>10</v>
      </c>
      <c r="I532" s="177"/>
      <c r="J532" s="178">
        <f>ROUND(I532*H532,2)</f>
        <v>0</v>
      </c>
      <c r="K532" s="174" t="s">
        <v>242</v>
      </c>
      <c r="L532" s="38"/>
      <c r="M532" s="179" t="s">
        <v>3</v>
      </c>
      <c r="N532" s="180" t="s">
        <v>43</v>
      </c>
      <c r="O532" s="71"/>
      <c r="P532" s="181">
        <f>O532*H532</f>
        <v>0</v>
      </c>
      <c r="Q532" s="181">
        <v>0</v>
      </c>
      <c r="R532" s="181">
        <f>Q532*H532</f>
        <v>0</v>
      </c>
      <c r="S532" s="181">
        <v>0</v>
      </c>
      <c r="T532" s="182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183" t="s">
        <v>314</v>
      </c>
      <c r="AT532" s="183" t="s">
        <v>238</v>
      </c>
      <c r="AU532" s="183" t="s">
        <v>76</v>
      </c>
      <c r="AY532" s="18" t="s">
        <v>234</v>
      </c>
      <c r="BE532" s="184">
        <f>IF(N532="základní",J532,0)</f>
        <v>0</v>
      </c>
      <c r="BF532" s="184">
        <f>IF(N532="snížená",J532,0)</f>
        <v>0</v>
      </c>
      <c r="BG532" s="184">
        <f>IF(N532="zákl. přenesená",J532,0)</f>
        <v>0</v>
      </c>
      <c r="BH532" s="184">
        <f>IF(N532="sníž. přenesená",J532,0)</f>
        <v>0</v>
      </c>
      <c r="BI532" s="184">
        <f>IF(N532="nulová",J532,0)</f>
        <v>0</v>
      </c>
      <c r="BJ532" s="18" t="s">
        <v>79</v>
      </c>
      <c r="BK532" s="184">
        <f>ROUND(I532*H532,2)</f>
        <v>0</v>
      </c>
      <c r="BL532" s="18" t="s">
        <v>314</v>
      </c>
      <c r="BM532" s="183" t="s">
        <v>1157</v>
      </c>
    </row>
    <row r="533" s="2" customFormat="1">
      <c r="A533" s="37"/>
      <c r="B533" s="38"/>
      <c r="C533" s="37"/>
      <c r="D533" s="185" t="s">
        <v>244</v>
      </c>
      <c r="E533" s="37"/>
      <c r="F533" s="186" t="s">
        <v>1158</v>
      </c>
      <c r="G533" s="37"/>
      <c r="H533" s="37"/>
      <c r="I533" s="187"/>
      <c r="J533" s="37"/>
      <c r="K533" s="37"/>
      <c r="L533" s="38"/>
      <c r="M533" s="188"/>
      <c r="N533" s="189"/>
      <c r="O533" s="71"/>
      <c r="P533" s="71"/>
      <c r="Q533" s="71"/>
      <c r="R533" s="71"/>
      <c r="S533" s="71"/>
      <c r="T533" s="72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T533" s="18" t="s">
        <v>244</v>
      </c>
      <c r="AU533" s="18" t="s">
        <v>76</v>
      </c>
    </row>
    <row r="534" s="2" customFormat="1" ht="16.5" customHeight="1">
      <c r="A534" s="37"/>
      <c r="B534" s="171"/>
      <c r="C534" s="192" t="s">
        <v>1159</v>
      </c>
      <c r="D534" s="192" t="s">
        <v>310</v>
      </c>
      <c r="E534" s="193" t="s">
        <v>1160</v>
      </c>
      <c r="F534" s="194" t="s">
        <v>1161</v>
      </c>
      <c r="G534" s="195" t="s">
        <v>358</v>
      </c>
      <c r="H534" s="196">
        <v>10</v>
      </c>
      <c r="I534" s="197"/>
      <c r="J534" s="198">
        <f>ROUND(I534*H534,2)</f>
        <v>0</v>
      </c>
      <c r="K534" s="194" t="s">
        <v>428</v>
      </c>
      <c r="L534" s="199"/>
      <c r="M534" s="200" t="s">
        <v>3</v>
      </c>
      <c r="N534" s="201" t="s">
        <v>43</v>
      </c>
      <c r="O534" s="71"/>
      <c r="P534" s="181">
        <f>O534*H534</f>
        <v>0</v>
      </c>
      <c r="Q534" s="181">
        <v>0</v>
      </c>
      <c r="R534" s="181">
        <f>Q534*H534</f>
        <v>0</v>
      </c>
      <c r="S534" s="181">
        <v>0</v>
      </c>
      <c r="T534" s="182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83" t="s">
        <v>392</v>
      </c>
      <c r="AT534" s="183" t="s">
        <v>310</v>
      </c>
      <c r="AU534" s="183" t="s">
        <v>76</v>
      </c>
      <c r="AY534" s="18" t="s">
        <v>234</v>
      </c>
      <c r="BE534" s="184">
        <f>IF(N534="základní",J534,0)</f>
        <v>0</v>
      </c>
      <c r="BF534" s="184">
        <f>IF(N534="snížená",J534,0)</f>
        <v>0</v>
      </c>
      <c r="BG534" s="184">
        <f>IF(N534="zákl. přenesená",J534,0)</f>
        <v>0</v>
      </c>
      <c r="BH534" s="184">
        <f>IF(N534="sníž. přenesená",J534,0)</f>
        <v>0</v>
      </c>
      <c r="BI534" s="184">
        <f>IF(N534="nulová",J534,0)</f>
        <v>0</v>
      </c>
      <c r="BJ534" s="18" t="s">
        <v>79</v>
      </c>
      <c r="BK534" s="184">
        <f>ROUND(I534*H534,2)</f>
        <v>0</v>
      </c>
      <c r="BL534" s="18" t="s">
        <v>314</v>
      </c>
      <c r="BM534" s="183" t="s">
        <v>1162</v>
      </c>
    </row>
    <row r="535" s="2" customFormat="1" ht="44.25" customHeight="1">
      <c r="A535" s="37"/>
      <c r="B535" s="171"/>
      <c r="C535" s="172" t="s">
        <v>1163</v>
      </c>
      <c r="D535" s="172" t="s">
        <v>238</v>
      </c>
      <c r="E535" s="173" t="s">
        <v>1164</v>
      </c>
      <c r="F535" s="174" t="s">
        <v>1165</v>
      </c>
      <c r="G535" s="175" t="s">
        <v>241</v>
      </c>
      <c r="H535" s="176">
        <v>2</v>
      </c>
      <c r="I535" s="177"/>
      <c r="J535" s="178">
        <f>ROUND(I535*H535,2)</f>
        <v>0</v>
      </c>
      <c r="K535" s="174" t="s">
        <v>242</v>
      </c>
      <c r="L535" s="38"/>
      <c r="M535" s="179" t="s">
        <v>3</v>
      </c>
      <c r="N535" s="180" t="s">
        <v>43</v>
      </c>
      <c r="O535" s="71"/>
      <c r="P535" s="181">
        <f>O535*H535</f>
        <v>0</v>
      </c>
      <c r="Q535" s="181">
        <v>0.00063000000000000003</v>
      </c>
      <c r="R535" s="181">
        <f>Q535*H535</f>
        <v>0.0012600000000000001</v>
      </c>
      <c r="S535" s="181">
        <v>0</v>
      </c>
      <c r="T535" s="182">
        <f>S535*H535</f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183" t="s">
        <v>104</v>
      </c>
      <c r="AT535" s="183" t="s">
        <v>238</v>
      </c>
      <c r="AU535" s="183" t="s">
        <v>76</v>
      </c>
      <c r="AY535" s="18" t="s">
        <v>234</v>
      </c>
      <c r="BE535" s="184">
        <f>IF(N535="základní",J535,0)</f>
        <v>0</v>
      </c>
      <c r="BF535" s="184">
        <f>IF(N535="snížená",J535,0)</f>
        <v>0</v>
      </c>
      <c r="BG535" s="184">
        <f>IF(N535="zákl. přenesená",J535,0)</f>
        <v>0</v>
      </c>
      <c r="BH535" s="184">
        <f>IF(N535="sníž. přenesená",J535,0)</f>
        <v>0</v>
      </c>
      <c r="BI535" s="184">
        <f>IF(N535="nulová",J535,0)</f>
        <v>0</v>
      </c>
      <c r="BJ535" s="18" t="s">
        <v>79</v>
      </c>
      <c r="BK535" s="184">
        <f>ROUND(I535*H535,2)</f>
        <v>0</v>
      </c>
      <c r="BL535" s="18" t="s">
        <v>104</v>
      </c>
      <c r="BM535" s="183" t="s">
        <v>1166</v>
      </c>
    </row>
    <row r="536" s="2" customFormat="1">
      <c r="A536" s="37"/>
      <c r="B536" s="38"/>
      <c r="C536" s="37"/>
      <c r="D536" s="185" t="s">
        <v>244</v>
      </c>
      <c r="E536" s="37"/>
      <c r="F536" s="186" t="s">
        <v>1167</v>
      </c>
      <c r="G536" s="37"/>
      <c r="H536" s="37"/>
      <c r="I536" s="187"/>
      <c r="J536" s="37"/>
      <c r="K536" s="37"/>
      <c r="L536" s="38"/>
      <c r="M536" s="188"/>
      <c r="N536" s="189"/>
      <c r="O536" s="71"/>
      <c r="P536" s="71"/>
      <c r="Q536" s="71"/>
      <c r="R536" s="71"/>
      <c r="S536" s="71"/>
      <c r="T536" s="72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18" t="s">
        <v>244</v>
      </c>
      <c r="AU536" s="18" t="s">
        <v>76</v>
      </c>
    </row>
    <row r="537" s="2" customFormat="1" ht="24.15" customHeight="1">
      <c r="A537" s="37"/>
      <c r="B537" s="171"/>
      <c r="C537" s="172" t="s">
        <v>1168</v>
      </c>
      <c r="D537" s="172" t="s">
        <v>238</v>
      </c>
      <c r="E537" s="173" t="s">
        <v>1169</v>
      </c>
      <c r="F537" s="174" t="s">
        <v>1170</v>
      </c>
      <c r="G537" s="175" t="s">
        <v>358</v>
      </c>
      <c r="H537" s="176">
        <v>9</v>
      </c>
      <c r="I537" s="177"/>
      <c r="J537" s="178">
        <f>ROUND(I537*H537,2)</f>
        <v>0</v>
      </c>
      <c r="K537" s="174" t="s">
        <v>242</v>
      </c>
      <c r="L537" s="38"/>
      <c r="M537" s="179" t="s">
        <v>3</v>
      </c>
      <c r="N537" s="180" t="s">
        <v>43</v>
      </c>
      <c r="O537" s="71"/>
      <c r="P537" s="181">
        <f>O537*H537</f>
        <v>0</v>
      </c>
      <c r="Q537" s="181">
        <v>0.0001108</v>
      </c>
      <c r="R537" s="181">
        <f>Q537*H537</f>
        <v>0.00099719999999999995</v>
      </c>
      <c r="S537" s="181">
        <v>0</v>
      </c>
      <c r="T537" s="182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183" t="s">
        <v>104</v>
      </c>
      <c r="AT537" s="183" t="s">
        <v>238</v>
      </c>
      <c r="AU537" s="183" t="s">
        <v>76</v>
      </c>
      <c r="AY537" s="18" t="s">
        <v>234</v>
      </c>
      <c r="BE537" s="184">
        <f>IF(N537="základní",J537,0)</f>
        <v>0</v>
      </c>
      <c r="BF537" s="184">
        <f>IF(N537="snížená",J537,0)</f>
        <v>0</v>
      </c>
      <c r="BG537" s="184">
        <f>IF(N537="zákl. přenesená",J537,0)</f>
        <v>0</v>
      </c>
      <c r="BH537" s="184">
        <f>IF(N537="sníž. přenesená",J537,0)</f>
        <v>0</v>
      </c>
      <c r="BI537" s="184">
        <f>IF(N537="nulová",J537,0)</f>
        <v>0</v>
      </c>
      <c r="BJ537" s="18" t="s">
        <v>79</v>
      </c>
      <c r="BK537" s="184">
        <f>ROUND(I537*H537,2)</f>
        <v>0</v>
      </c>
      <c r="BL537" s="18" t="s">
        <v>104</v>
      </c>
      <c r="BM537" s="183" t="s">
        <v>1171</v>
      </c>
    </row>
    <row r="538" s="2" customFormat="1">
      <c r="A538" s="37"/>
      <c r="B538" s="38"/>
      <c r="C538" s="37"/>
      <c r="D538" s="185" t="s">
        <v>244</v>
      </c>
      <c r="E538" s="37"/>
      <c r="F538" s="186" t="s">
        <v>1172</v>
      </c>
      <c r="G538" s="37"/>
      <c r="H538" s="37"/>
      <c r="I538" s="187"/>
      <c r="J538" s="37"/>
      <c r="K538" s="37"/>
      <c r="L538" s="38"/>
      <c r="M538" s="188"/>
      <c r="N538" s="189"/>
      <c r="O538" s="71"/>
      <c r="P538" s="71"/>
      <c r="Q538" s="71"/>
      <c r="R538" s="71"/>
      <c r="S538" s="71"/>
      <c r="T538" s="72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18" t="s">
        <v>244</v>
      </c>
      <c r="AU538" s="18" t="s">
        <v>76</v>
      </c>
    </row>
    <row r="539" s="2" customFormat="1" ht="16.5" customHeight="1">
      <c r="A539" s="37"/>
      <c r="B539" s="171"/>
      <c r="C539" s="192" t="s">
        <v>1173</v>
      </c>
      <c r="D539" s="192" t="s">
        <v>310</v>
      </c>
      <c r="E539" s="193" t="s">
        <v>1174</v>
      </c>
      <c r="F539" s="194" t="s">
        <v>1175</v>
      </c>
      <c r="G539" s="195" t="s">
        <v>358</v>
      </c>
      <c r="H539" s="196">
        <v>9</v>
      </c>
      <c r="I539" s="197"/>
      <c r="J539" s="198">
        <f>ROUND(I539*H539,2)</f>
        <v>0</v>
      </c>
      <c r="K539" s="194" t="s">
        <v>242</v>
      </c>
      <c r="L539" s="199"/>
      <c r="M539" s="200" t="s">
        <v>3</v>
      </c>
      <c r="N539" s="201" t="s">
        <v>43</v>
      </c>
      <c r="O539" s="71"/>
      <c r="P539" s="181">
        <f>O539*H539</f>
        <v>0</v>
      </c>
      <c r="Q539" s="181">
        <v>0.012</v>
      </c>
      <c r="R539" s="181">
        <f>Q539*H539</f>
        <v>0.108</v>
      </c>
      <c r="S539" s="181">
        <v>0</v>
      </c>
      <c r="T539" s="182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83" t="s">
        <v>278</v>
      </c>
      <c r="AT539" s="183" t="s">
        <v>310</v>
      </c>
      <c r="AU539" s="183" t="s">
        <v>76</v>
      </c>
      <c r="AY539" s="18" t="s">
        <v>234</v>
      </c>
      <c r="BE539" s="184">
        <f>IF(N539="základní",J539,0)</f>
        <v>0</v>
      </c>
      <c r="BF539" s="184">
        <f>IF(N539="snížená",J539,0)</f>
        <v>0</v>
      </c>
      <c r="BG539" s="184">
        <f>IF(N539="zákl. přenesená",J539,0)</f>
        <v>0</v>
      </c>
      <c r="BH539" s="184">
        <f>IF(N539="sníž. přenesená",J539,0)</f>
        <v>0</v>
      </c>
      <c r="BI539" s="184">
        <f>IF(N539="nulová",J539,0)</f>
        <v>0</v>
      </c>
      <c r="BJ539" s="18" t="s">
        <v>79</v>
      </c>
      <c r="BK539" s="184">
        <f>ROUND(I539*H539,2)</f>
        <v>0</v>
      </c>
      <c r="BL539" s="18" t="s">
        <v>104</v>
      </c>
      <c r="BM539" s="183" t="s">
        <v>1176</v>
      </c>
    </row>
    <row r="540" s="2" customFormat="1" ht="37.8" customHeight="1">
      <c r="A540" s="37"/>
      <c r="B540" s="171"/>
      <c r="C540" s="172" t="s">
        <v>1177</v>
      </c>
      <c r="D540" s="172" t="s">
        <v>238</v>
      </c>
      <c r="E540" s="173" t="s">
        <v>1178</v>
      </c>
      <c r="F540" s="174" t="s">
        <v>1179</v>
      </c>
      <c r="G540" s="175" t="s">
        <v>241</v>
      </c>
      <c r="H540" s="176">
        <v>690</v>
      </c>
      <c r="I540" s="177"/>
      <c r="J540" s="178">
        <f>ROUND(I540*H540,2)</f>
        <v>0</v>
      </c>
      <c r="K540" s="174" t="s">
        <v>242</v>
      </c>
      <c r="L540" s="38"/>
      <c r="M540" s="179" t="s">
        <v>3</v>
      </c>
      <c r="N540" s="180" t="s">
        <v>43</v>
      </c>
      <c r="O540" s="71"/>
      <c r="P540" s="181">
        <f>O540*H540</f>
        <v>0</v>
      </c>
      <c r="Q540" s="181">
        <v>3.4999999999999997E-05</v>
      </c>
      <c r="R540" s="181">
        <f>Q540*H540</f>
        <v>0.024149999999999998</v>
      </c>
      <c r="S540" s="181">
        <v>0</v>
      </c>
      <c r="T540" s="182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83" t="s">
        <v>314</v>
      </c>
      <c r="AT540" s="183" t="s">
        <v>238</v>
      </c>
      <c r="AU540" s="183" t="s">
        <v>76</v>
      </c>
      <c r="AY540" s="18" t="s">
        <v>234</v>
      </c>
      <c r="BE540" s="184">
        <f>IF(N540="základní",J540,0)</f>
        <v>0</v>
      </c>
      <c r="BF540" s="184">
        <f>IF(N540="snížená",J540,0)</f>
        <v>0</v>
      </c>
      <c r="BG540" s="184">
        <f>IF(N540="zákl. přenesená",J540,0)</f>
        <v>0</v>
      </c>
      <c r="BH540" s="184">
        <f>IF(N540="sníž. přenesená",J540,0)</f>
        <v>0</v>
      </c>
      <c r="BI540" s="184">
        <f>IF(N540="nulová",J540,0)</f>
        <v>0</v>
      </c>
      <c r="BJ540" s="18" t="s">
        <v>79</v>
      </c>
      <c r="BK540" s="184">
        <f>ROUND(I540*H540,2)</f>
        <v>0</v>
      </c>
      <c r="BL540" s="18" t="s">
        <v>314</v>
      </c>
      <c r="BM540" s="183" t="s">
        <v>1180</v>
      </c>
    </row>
    <row r="541" s="2" customFormat="1">
      <c r="A541" s="37"/>
      <c r="B541" s="38"/>
      <c r="C541" s="37"/>
      <c r="D541" s="185" t="s">
        <v>244</v>
      </c>
      <c r="E541" s="37"/>
      <c r="F541" s="186" t="s">
        <v>1181</v>
      </c>
      <c r="G541" s="37"/>
      <c r="H541" s="37"/>
      <c r="I541" s="187"/>
      <c r="J541" s="37"/>
      <c r="K541" s="37"/>
      <c r="L541" s="38"/>
      <c r="M541" s="188"/>
      <c r="N541" s="189"/>
      <c r="O541" s="71"/>
      <c r="P541" s="71"/>
      <c r="Q541" s="71"/>
      <c r="R541" s="71"/>
      <c r="S541" s="71"/>
      <c r="T541" s="72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18" t="s">
        <v>244</v>
      </c>
      <c r="AU541" s="18" t="s">
        <v>76</v>
      </c>
    </row>
    <row r="542" s="2" customFormat="1" ht="24.15" customHeight="1">
      <c r="A542" s="37"/>
      <c r="B542" s="171"/>
      <c r="C542" s="172" t="s">
        <v>1182</v>
      </c>
      <c r="D542" s="172" t="s">
        <v>238</v>
      </c>
      <c r="E542" s="173" t="s">
        <v>1183</v>
      </c>
      <c r="F542" s="174" t="s">
        <v>1184</v>
      </c>
      <c r="G542" s="175" t="s">
        <v>416</v>
      </c>
      <c r="H542" s="176">
        <v>1.3</v>
      </c>
      <c r="I542" s="177"/>
      <c r="J542" s="178">
        <f>ROUND(I542*H542,2)</f>
        <v>0</v>
      </c>
      <c r="K542" s="174" t="s">
        <v>242</v>
      </c>
      <c r="L542" s="38"/>
      <c r="M542" s="179" t="s">
        <v>3</v>
      </c>
      <c r="N542" s="180" t="s">
        <v>43</v>
      </c>
      <c r="O542" s="71"/>
      <c r="P542" s="181">
        <f>O542*H542</f>
        <v>0</v>
      </c>
      <c r="Q542" s="181">
        <v>0.29221000000000003</v>
      </c>
      <c r="R542" s="181">
        <f>Q542*H542</f>
        <v>0.37987300000000007</v>
      </c>
      <c r="S542" s="181">
        <v>0</v>
      </c>
      <c r="T542" s="182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83" t="s">
        <v>104</v>
      </c>
      <c r="AT542" s="183" t="s">
        <v>238</v>
      </c>
      <c r="AU542" s="183" t="s">
        <v>76</v>
      </c>
      <c r="AY542" s="18" t="s">
        <v>234</v>
      </c>
      <c r="BE542" s="184">
        <f>IF(N542="základní",J542,0)</f>
        <v>0</v>
      </c>
      <c r="BF542" s="184">
        <f>IF(N542="snížená",J542,0)</f>
        <v>0</v>
      </c>
      <c r="BG542" s="184">
        <f>IF(N542="zákl. přenesená",J542,0)</f>
        <v>0</v>
      </c>
      <c r="BH542" s="184">
        <f>IF(N542="sníž. přenesená",J542,0)</f>
        <v>0</v>
      </c>
      <c r="BI542" s="184">
        <f>IF(N542="nulová",J542,0)</f>
        <v>0</v>
      </c>
      <c r="BJ542" s="18" t="s">
        <v>79</v>
      </c>
      <c r="BK542" s="184">
        <f>ROUND(I542*H542,2)</f>
        <v>0</v>
      </c>
      <c r="BL542" s="18" t="s">
        <v>104</v>
      </c>
      <c r="BM542" s="183" t="s">
        <v>1185</v>
      </c>
    </row>
    <row r="543" s="2" customFormat="1">
      <c r="A543" s="37"/>
      <c r="B543" s="38"/>
      <c r="C543" s="37"/>
      <c r="D543" s="185" t="s">
        <v>244</v>
      </c>
      <c r="E543" s="37"/>
      <c r="F543" s="186" t="s">
        <v>1186</v>
      </c>
      <c r="G543" s="37"/>
      <c r="H543" s="37"/>
      <c r="I543" s="187"/>
      <c r="J543" s="37"/>
      <c r="K543" s="37"/>
      <c r="L543" s="38"/>
      <c r="M543" s="188"/>
      <c r="N543" s="189"/>
      <c r="O543" s="71"/>
      <c r="P543" s="71"/>
      <c r="Q543" s="71"/>
      <c r="R543" s="71"/>
      <c r="S543" s="71"/>
      <c r="T543" s="72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T543" s="18" t="s">
        <v>244</v>
      </c>
      <c r="AU543" s="18" t="s">
        <v>76</v>
      </c>
    </row>
    <row r="544" s="2" customFormat="1" ht="24.15" customHeight="1">
      <c r="A544" s="37"/>
      <c r="B544" s="171"/>
      <c r="C544" s="192" t="s">
        <v>1187</v>
      </c>
      <c r="D544" s="192" t="s">
        <v>310</v>
      </c>
      <c r="E544" s="193" t="s">
        <v>1188</v>
      </c>
      <c r="F544" s="194" t="s">
        <v>1189</v>
      </c>
      <c r="G544" s="195" t="s">
        <v>416</v>
      </c>
      <c r="H544" s="196">
        <v>1.3</v>
      </c>
      <c r="I544" s="197"/>
      <c r="J544" s="198">
        <f>ROUND(I544*H544,2)</f>
        <v>0</v>
      </c>
      <c r="K544" s="194" t="s">
        <v>242</v>
      </c>
      <c r="L544" s="199"/>
      <c r="M544" s="200" t="s">
        <v>3</v>
      </c>
      <c r="N544" s="201" t="s">
        <v>43</v>
      </c>
      <c r="O544" s="71"/>
      <c r="P544" s="181">
        <f>O544*H544</f>
        <v>0</v>
      </c>
      <c r="Q544" s="181">
        <v>0.015599999999999999</v>
      </c>
      <c r="R544" s="181">
        <f>Q544*H544</f>
        <v>0.020279999999999999</v>
      </c>
      <c r="S544" s="181">
        <v>0</v>
      </c>
      <c r="T544" s="182">
        <f>S544*H544</f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183" t="s">
        <v>278</v>
      </c>
      <c r="AT544" s="183" t="s">
        <v>310</v>
      </c>
      <c r="AU544" s="183" t="s">
        <v>76</v>
      </c>
      <c r="AY544" s="18" t="s">
        <v>234</v>
      </c>
      <c r="BE544" s="184">
        <f>IF(N544="základní",J544,0)</f>
        <v>0</v>
      </c>
      <c r="BF544" s="184">
        <f>IF(N544="snížená",J544,0)</f>
        <v>0</v>
      </c>
      <c r="BG544" s="184">
        <f>IF(N544="zákl. přenesená",J544,0)</f>
        <v>0</v>
      </c>
      <c r="BH544" s="184">
        <f>IF(N544="sníž. přenesená",J544,0)</f>
        <v>0</v>
      </c>
      <c r="BI544" s="184">
        <f>IF(N544="nulová",J544,0)</f>
        <v>0</v>
      </c>
      <c r="BJ544" s="18" t="s">
        <v>79</v>
      </c>
      <c r="BK544" s="184">
        <f>ROUND(I544*H544,2)</f>
        <v>0</v>
      </c>
      <c r="BL544" s="18" t="s">
        <v>104</v>
      </c>
      <c r="BM544" s="183" t="s">
        <v>1190</v>
      </c>
    </row>
    <row r="545" s="2" customFormat="1" ht="16.5" customHeight="1">
      <c r="A545" s="37"/>
      <c r="B545" s="171"/>
      <c r="C545" s="192" t="s">
        <v>1191</v>
      </c>
      <c r="D545" s="192" t="s">
        <v>310</v>
      </c>
      <c r="E545" s="193" t="s">
        <v>1192</v>
      </c>
      <c r="F545" s="194" t="s">
        <v>1193</v>
      </c>
      <c r="G545" s="195" t="s">
        <v>416</v>
      </c>
      <c r="H545" s="196">
        <v>1.3</v>
      </c>
      <c r="I545" s="197"/>
      <c r="J545" s="198">
        <f>ROUND(I545*H545,2)</f>
        <v>0</v>
      </c>
      <c r="K545" s="194" t="s">
        <v>242</v>
      </c>
      <c r="L545" s="199"/>
      <c r="M545" s="200" t="s">
        <v>3</v>
      </c>
      <c r="N545" s="201" t="s">
        <v>43</v>
      </c>
      <c r="O545" s="71"/>
      <c r="P545" s="181">
        <f>O545*H545</f>
        <v>0</v>
      </c>
      <c r="Q545" s="181">
        <v>0.00215</v>
      </c>
      <c r="R545" s="181">
        <f>Q545*H545</f>
        <v>0.0027950000000000002</v>
      </c>
      <c r="S545" s="181">
        <v>0</v>
      </c>
      <c r="T545" s="182">
        <f>S545*H545</f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183" t="s">
        <v>278</v>
      </c>
      <c r="AT545" s="183" t="s">
        <v>310</v>
      </c>
      <c r="AU545" s="183" t="s">
        <v>76</v>
      </c>
      <c r="AY545" s="18" t="s">
        <v>234</v>
      </c>
      <c r="BE545" s="184">
        <f>IF(N545="základní",J545,0)</f>
        <v>0</v>
      </c>
      <c r="BF545" s="184">
        <f>IF(N545="snížená",J545,0)</f>
        <v>0</v>
      </c>
      <c r="BG545" s="184">
        <f>IF(N545="zákl. přenesená",J545,0)</f>
        <v>0</v>
      </c>
      <c r="BH545" s="184">
        <f>IF(N545="sníž. přenesená",J545,0)</f>
        <v>0</v>
      </c>
      <c r="BI545" s="184">
        <f>IF(N545="nulová",J545,0)</f>
        <v>0</v>
      </c>
      <c r="BJ545" s="18" t="s">
        <v>79</v>
      </c>
      <c r="BK545" s="184">
        <f>ROUND(I545*H545,2)</f>
        <v>0</v>
      </c>
      <c r="BL545" s="18" t="s">
        <v>104</v>
      </c>
      <c r="BM545" s="183" t="s">
        <v>1194</v>
      </c>
    </row>
    <row r="546" s="2" customFormat="1" ht="24.15" customHeight="1">
      <c r="A546" s="37"/>
      <c r="B546" s="171"/>
      <c r="C546" s="192" t="s">
        <v>1195</v>
      </c>
      <c r="D546" s="192" t="s">
        <v>310</v>
      </c>
      <c r="E546" s="193" t="s">
        <v>1196</v>
      </c>
      <c r="F546" s="194" t="s">
        <v>1197</v>
      </c>
      <c r="G546" s="195" t="s">
        <v>358</v>
      </c>
      <c r="H546" s="196">
        <v>2</v>
      </c>
      <c r="I546" s="197"/>
      <c r="J546" s="198">
        <f>ROUND(I546*H546,2)</f>
        <v>0</v>
      </c>
      <c r="K546" s="194" t="s">
        <v>242</v>
      </c>
      <c r="L546" s="199"/>
      <c r="M546" s="200" t="s">
        <v>3</v>
      </c>
      <c r="N546" s="201" t="s">
        <v>43</v>
      </c>
      <c r="O546" s="71"/>
      <c r="P546" s="181">
        <f>O546*H546</f>
        <v>0</v>
      </c>
      <c r="Q546" s="181">
        <v>0.0013500000000000001</v>
      </c>
      <c r="R546" s="181">
        <f>Q546*H546</f>
        <v>0.0027000000000000001</v>
      </c>
      <c r="S546" s="181">
        <v>0</v>
      </c>
      <c r="T546" s="182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83" t="s">
        <v>278</v>
      </c>
      <c r="AT546" s="183" t="s">
        <v>310</v>
      </c>
      <c r="AU546" s="183" t="s">
        <v>76</v>
      </c>
      <c r="AY546" s="18" t="s">
        <v>234</v>
      </c>
      <c r="BE546" s="184">
        <f>IF(N546="základní",J546,0)</f>
        <v>0</v>
      </c>
      <c r="BF546" s="184">
        <f>IF(N546="snížená",J546,0)</f>
        <v>0</v>
      </c>
      <c r="BG546" s="184">
        <f>IF(N546="zákl. přenesená",J546,0)</f>
        <v>0</v>
      </c>
      <c r="BH546" s="184">
        <f>IF(N546="sníž. přenesená",J546,0)</f>
        <v>0</v>
      </c>
      <c r="BI546" s="184">
        <f>IF(N546="nulová",J546,0)</f>
        <v>0</v>
      </c>
      <c r="BJ546" s="18" t="s">
        <v>79</v>
      </c>
      <c r="BK546" s="184">
        <f>ROUND(I546*H546,2)</f>
        <v>0</v>
      </c>
      <c r="BL546" s="18" t="s">
        <v>104</v>
      </c>
      <c r="BM546" s="183" t="s">
        <v>1198</v>
      </c>
    </row>
    <row r="547" s="12" customFormat="1" ht="22.8" customHeight="1">
      <c r="A547" s="12"/>
      <c r="B547" s="158"/>
      <c r="C547" s="12"/>
      <c r="D547" s="159" t="s">
        <v>71</v>
      </c>
      <c r="E547" s="169" t="s">
        <v>700</v>
      </c>
      <c r="F547" s="169" t="s">
        <v>1199</v>
      </c>
      <c r="G547" s="12"/>
      <c r="H547" s="12"/>
      <c r="I547" s="161"/>
      <c r="J547" s="170">
        <f>BK547</f>
        <v>0</v>
      </c>
      <c r="K547" s="12"/>
      <c r="L547" s="158"/>
      <c r="M547" s="163"/>
      <c r="N547" s="164"/>
      <c r="O547" s="164"/>
      <c r="P547" s="165">
        <f>SUM(P548:P566)</f>
        <v>0</v>
      </c>
      <c r="Q547" s="164"/>
      <c r="R547" s="165">
        <f>SUM(R548:R566)</f>
        <v>0.069449899999999995</v>
      </c>
      <c r="S547" s="164"/>
      <c r="T547" s="166">
        <f>SUM(T548:T566)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159" t="s">
        <v>79</v>
      </c>
      <c r="AT547" s="167" t="s">
        <v>71</v>
      </c>
      <c r="AU547" s="167" t="s">
        <v>79</v>
      </c>
      <c r="AY547" s="159" t="s">
        <v>234</v>
      </c>
      <c r="BK547" s="168">
        <f>SUM(BK548:BK566)</f>
        <v>0</v>
      </c>
    </row>
    <row r="548" s="2" customFormat="1" ht="44.25" customHeight="1">
      <c r="A548" s="37"/>
      <c r="B548" s="171"/>
      <c r="C548" s="172" t="s">
        <v>1200</v>
      </c>
      <c r="D548" s="172" t="s">
        <v>238</v>
      </c>
      <c r="E548" s="173" t="s">
        <v>1201</v>
      </c>
      <c r="F548" s="174" t="s">
        <v>1202</v>
      </c>
      <c r="G548" s="175" t="s">
        <v>241</v>
      </c>
      <c r="H548" s="176">
        <v>437.31599999999997</v>
      </c>
      <c r="I548" s="177"/>
      <c r="J548" s="178">
        <f>ROUND(I548*H548,2)</f>
        <v>0</v>
      </c>
      <c r="K548" s="174" t="s">
        <v>242</v>
      </c>
      <c r="L548" s="38"/>
      <c r="M548" s="179" t="s">
        <v>3</v>
      </c>
      <c r="N548" s="180" t="s">
        <v>43</v>
      </c>
      <c r="O548" s="71"/>
      <c r="P548" s="181">
        <f>O548*H548</f>
        <v>0</v>
      </c>
      <c r="Q548" s="181">
        <v>0</v>
      </c>
      <c r="R548" s="181">
        <f>Q548*H548</f>
        <v>0</v>
      </c>
      <c r="S548" s="181">
        <v>0</v>
      </c>
      <c r="T548" s="182">
        <f>S548*H548</f>
        <v>0</v>
      </c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R548" s="183" t="s">
        <v>104</v>
      </c>
      <c r="AT548" s="183" t="s">
        <v>238</v>
      </c>
      <c r="AU548" s="183" t="s">
        <v>76</v>
      </c>
      <c r="AY548" s="18" t="s">
        <v>234</v>
      </c>
      <c r="BE548" s="184">
        <f>IF(N548="základní",J548,0)</f>
        <v>0</v>
      </c>
      <c r="BF548" s="184">
        <f>IF(N548="snížená",J548,0)</f>
        <v>0</v>
      </c>
      <c r="BG548" s="184">
        <f>IF(N548="zákl. přenesená",J548,0)</f>
        <v>0</v>
      </c>
      <c r="BH548" s="184">
        <f>IF(N548="sníž. přenesená",J548,0)</f>
        <v>0</v>
      </c>
      <c r="BI548" s="184">
        <f>IF(N548="nulová",J548,0)</f>
        <v>0</v>
      </c>
      <c r="BJ548" s="18" t="s">
        <v>79</v>
      </c>
      <c r="BK548" s="184">
        <f>ROUND(I548*H548,2)</f>
        <v>0</v>
      </c>
      <c r="BL548" s="18" t="s">
        <v>104</v>
      </c>
      <c r="BM548" s="183" t="s">
        <v>1203</v>
      </c>
    </row>
    <row r="549" s="2" customFormat="1">
      <c r="A549" s="37"/>
      <c r="B549" s="38"/>
      <c r="C549" s="37"/>
      <c r="D549" s="185" t="s">
        <v>244</v>
      </c>
      <c r="E549" s="37"/>
      <c r="F549" s="186" t="s">
        <v>1204</v>
      </c>
      <c r="G549" s="37"/>
      <c r="H549" s="37"/>
      <c r="I549" s="187"/>
      <c r="J549" s="37"/>
      <c r="K549" s="37"/>
      <c r="L549" s="38"/>
      <c r="M549" s="188"/>
      <c r="N549" s="189"/>
      <c r="O549" s="71"/>
      <c r="P549" s="71"/>
      <c r="Q549" s="71"/>
      <c r="R549" s="71"/>
      <c r="S549" s="71"/>
      <c r="T549" s="72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T549" s="18" t="s">
        <v>244</v>
      </c>
      <c r="AU549" s="18" t="s">
        <v>76</v>
      </c>
    </row>
    <row r="550" s="2" customFormat="1" ht="49.05" customHeight="1">
      <c r="A550" s="37"/>
      <c r="B550" s="171"/>
      <c r="C550" s="172" t="s">
        <v>1205</v>
      </c>
      <c r="D550" s="172" t="s">
        <v>238</v>
      </c>
      <c r="E550" s="173" t="s">
        <v>1206</v>
      </c>
      <c r="F550" s="174" t="s">
        <v>1207</v>
      </c>
      <c r="G550" s="175" t="s">
        <v>241</v>
      </c>
      <c r="H550" s="176">
        <v>39358.440000000002</v>
      </c>
      <c r="I550" s="177"/>
      <c r="J550" s="178">
        <f>ROUND(I550*H550,2)</f>
        <v>0</v>
      </c>
      <c r="K550" s="174" t="s">
        <v>242</v>
      </c>
      <c r="L550" s="38"/>
      <c r="M550" s="179" t="s">
        <v>3</v>
      </c>
      <c r="N550" s="180" t="s">
        <v>43</v>
      </c>
      <c r="O550" s="71"/>
      <c r="P550" s="181">
        <f>O550*H550</f>
        <v>0</v>
      </c>
      <c r="Q550" s="181">
        <v>0</v>
      </c>
      <c r="R550" s="181">
        <f>Q550*H550</f>
        <v>0</v>
      </c>
      <c r="S550" s="181">
        <v>0</v>
      </c>
      <c r="T550" s="182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183" t="s">
        <v>104</v>
      </c>
      <c r="AT550" s="183" t="s">
        <v>238</v>
      </c>
      <c r="AU550" s="183" t="s">
        <v>76</v>
      </c>
      <c r="AY550" s="18" t="s">
        <v>234</v>
      </c>
      <c r="BE550" s="184">
        <f>IF(N550="základní",J550,0)</f>
        <v>0</v>
      </c>
      <c r="BF550" s="184">
        <f>IF(N550="snížená",J550,0)</f>
        <v>0</v>
      </c>
      <c r="BG550" s="184">
        <f>IF(N550="zákl. přenesená",J550,0)</f>
        <v>0</v>
      </c>
      <c r="BH550" s="184">
        <f>IF(N550="sníž. přenesená",J550,0)</f>
        <v>0</v>
      </c>
      <c r="BI550" s="184">
        <f>IF(N550="nulová",J550,0)</f>
        <v>0</v>
      </c>
      <c r="BJ550" s="18" t="s">
        <v>79</v>
      </c>
      <c r="BK550" s="184">
        <f>ROUND(I550*H550,2)</f>
        <v>0</v>
      </c>
      <c r="BL550" s="18" t="s">
        <v>104</v>
      </c>
      <c r="BM550" s="183" t="s">
        <v>1208</v>
      </c>
    </row>
    <row r="551" s="2" customFormat="1">
      <c r="A551" s="37"/>
      <c r="B551" s="38"/>
      <c r="C551" s="37"/>
      <c r="D551" s="185" t="s">
        <v>244</v>
      </c>
      <c r="E551" s="37"/>
      <c r="F551" s="186" t="s">
        <v>1209</v>
      </c>
      <c r="G551" s="37"/>
      <c r="H551" s="37"/>
      <c r="I551" s="187"/>
      <c r="J551" s="37"/>
      <c r="K551" s="37"/>
      <c r="L551" s="38"/>
      <c r="M551" s="188"/>
      <c r="N551" s="189"/>
      <c r="O551" s="71"/>
      <c r="P551" s="71"/>
      <c r="Q551" s="71"/>
      <c r="R551" s="71"/>
      <c r="S551" s="71"/>
      <c r="T551" s="72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18" t="s">
        <v>244</v>
      </c>
      <c r="AU551" s="18" t="s">
        <v>76</v>
      </c>
    </row>
    <row r="552" s="2" customFormat="1">
      <c r="A552" s="37"/>
      <c r="B552" s="38"/>
      <c r="C552" s="37"/>
      <c r="D552" s="190" t="s">
        <v>251</v>
      </c>
      <c r="E552" s="37"/>
      <c r="F552" s="191" t="s">
        <v>1210</v>
      </c>
      <c r="G552" s="37"/>
      <c r="H552" s="37"/>
      <c r="I552" s="187"/>
      <c r="J552" s="37"/>
      <c r="K552" s="37"/>
      <c r="L552" s="38"/>
      <c r="M552" s="188"/>
      <c r="N552" s="189"/>
      <c r="O552" s="71"/>
      <c r="P552" s="71"/>
      <c r="Q552" s="71"/>
      <c r="R552" s="71"/>
      <c r="S552" s="71"/>
      <c r="T552" s="72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T552" s="18" t="s">
        <v>251</v>
      </c>
      <c r="AU552" s="18" t="s">
        <v>76</v>
      </c>
    </row>
    <row r="553" s="2" customFormat="1" ht="44.25" customHeight="1">
      <c r="A553" s="37"/>
      <c r="B553" s="171"/>
      <c r="C553" s="172" t="s">
        <v>1211</v>
      </c>
      <c r="D553" s="172" t="s">
        <v>238</v>
      </c>
      <c r="E553" s="173" t="s">
        <v>1212</v>
      </c>
      <c r="F553" s="174" t="s">
        <v>1213</v>
      </c>
      <c r="G553" s="175" t="s">
        <v>241</v>
      </c>
      <c r="H553" s="176">
        <v>437.31599999999997</v>
      </c>
      <c r="I553" s="177"/>
      <c r="J553" s="178">
        <f>ROUND(I553*H553,2)</f>
        <v>0</v>
      </c>
      <c r="K553" s="174" t="s">
        <v>242</v>
      </c>
      <c r="L553" s="38"/>
      <c r="M553" s="179" t="s">
        <v>3</v>
      </c>
      <c r="N553" s="180" t="s">
        <v>43</v>
      </c>
      <c r="O553" s="71"/>
      <c r="P553" s="181">
        <f>O553*H553</f>
        <v>0</v>
      </c>
      <c r="Q553" s="181">
        <v>0</v>
      </c>
      <c r="R553" s="181">
        <f>Q553*H553</f>
        <v>0</v>
      </c>
      <c r="S553" s="181">
        <v>0</v>
      </c>
      <c r="T553" s="182">
        <f>S553*H553</f>
        <v>0</v>
      </c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R553" s="183" t="s">
        <v>104</v>
      </c>
      <c r="AT553" s="183" t="s">
        <v>238</v>
      </c>
      <c r="AU553" s="183" t="s">
        <v>76</v>
      </c>
      <c r="AY553" s="18" t="s">
        <v>234</v>
      </c>
      <c r="BE553" s="184">
        <f>IF(N553="základní",J553,0)</f>
        <v>0</v>
      </c>
      <c r="BF553" s="184">
        <f>IF(N553="snížená",J553,0)</f>
        <v>0</v>
      </c>
      <c r="BG553" s="184">
        <f>IF(N553="zákl. přenesená",J553,0)</f>
        <v>0</v>
      </c>
      <c r="BH553" s="184">
        <f>IF(N553="sníž. přenesená",J553,0)</f>
        <v>0</v>
      </c>
      <c r="BI553" s="184">
        <f>IF(N553="nulová",J553,0)</f>
        <v>0</v>
      </c>
      <c r="BJ553" s="18" t="s">
        <v>79</v>
      </c>
      <c r="BK553" s="184">
        <f>ROUND(I553*H553,2)</f>
        <v>0</v>
      </c>
      <c r="BL553" s="18" t="s">
        <v>104</v>
      </c>
      <c r="BM553" s="183" t="s">
        <v>1214</v>
      </c>
    </row>
    <row r="554" s="2" customFormat="1">
      <c r="A554" s="37"/>
      <c r="B554" s="38"/>
      <c r="C554" s="37"/>
      <c r="D554" s="185" t="s">
        <v>244</v>
      </c>
      <c r="E554" s="37"/>
      <c r="F554" s="186" t="s">
        <v>1215</v>
      </c>
      <c r="G554" s="37"/>
      <c r="H554" s="37"/>
      <c r="I554" s="187"/>
      <c r="J554" s="37"/>
      <c r="K554" s="37"/>
      <c r="L554" s="38"/>
      <c r="M554" s="188"/>
      <c r="N554" s="189"/>
      <c r="O554" s="71"/>
      <c r="P554" s="71"/>
      <c r="Q554" s="71"/>
      <c r="R554" s="71"/>
      <c r="S554" s="71"/>
      <c r="T554" s="72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18" t="s">
        <v>244</v>
      </c>
      <c r="AU554" s="18" t="s">
        <v>76</v>
      </c>
    </row>
    <row r="555" s="2" customFormat="1" ht="37.8" customHeight="1">
      <c r="A555" s="37"/>
      <c r="B555" s="171"/>
      <c r="C555" s="172" t="s">
        <v>1216</v>
      </c>
      <c r="D555" s="172" t="s">
        <v>238</v>
      </c>
      <c r="E555" s="173" t="s">
        <v>1217</v>
      </c>
      <c r="F555" s="174" t="s">
        <v>1218</v>
      </c>
      <c r="G555" s="175" t="s">
        <v>241</v>
      </c>
      <c r="H555" s="176">
        <v>534.23000000000002</v>
      </c>
      <c r="I555" s="177"/>
      <c r="J555" s="178">
        <f>ROUND(I555*H555,2)</f>
        <v>0</v>
      </c>
      <c r="K555" s="174" t="s">
        <v>242</v>
      </c>
      <c r="L555" s="38"/>
      <c r="M555" s="179" t="s">
        <v>3</v>
      </c>
      <c r="N555" s="180" t="s">
        <v>43</v>
      </c>
      <c r="O555" s="71"/>
      <c r="P555" s="181">
        <f>O555*H555</f>
        <v>0</v>
      </c>
      <c r="Q555" s="181">
        <v>0.00012999999999999999</v>
      </c>
      <c r="R555" s="181">
        <f>Q555*H555</f>
        <v>0.069449899999999995</v>
      </c>
      <c r="S555" s="181">
        <v>0</v>
      </c>
      <c r="T555" s="182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183" t="s">
        <v>104</v>
      </c>
      <c r="AT555" s="183" t="s">
        <v>238</v>
      </c>
      <c r="AU555" s="183" t="s">
        <v>76</v>
      </c>
      <c r="AY555" s="18" t="s">
        <v>234</v>
      </c>
      <c r="BE555" s="184">
        <f>IF(N555="základní",J555,0)</f>
        <v>0</v>
      </c>
      <c r="BF555" s="184">
        <f>IF(N555="snížená",J555,0)</f>
        <v>0</v>
      </c>
      <c r="BG555" s="184">
        <f>IF(N555="zákl. přenesená",J555,0)</f>
        <v>0</v>
      </c>
      <c r="BH555" s="184">
        <f>IF(N555="sníž. přenesená",J555,0)</f>
        <v>0</v>
      </c>
      <c r="BI555" s="184">
        <f>IF(N555="nulová",J555,0)</f>
        <v>0</v>
      </c>
      <c r="BJ555" s="18" t="s">
        <v>79</v>
      </c>
      <c r="BK555" s="184">
        <f>ROUND(I555*H555,2)</f>
        <v>0</v>
      </c>
      <c r="BL555" s="18" t="s">
        <v>104</v>
      </c>
      <c r="BM555" s="183" t="s">
        <v>1219</v>
      </c>
    </row>
    <row r="556" s="2" customFormat="1">
      <c r="A556" s="37"/>
      <c r="B556" s="38"/>
      <c r="C556" s="37"/>
      <c r="D556" s="185" t="s">
        <v>244</v>
      </c>
      <c r="E556" s="37"/>
      <c r="F556" s="186" t="s">
        <v>1220</v>
      </c>
      <c r="G556" s="37"/>
      <c r="H556" s="37"/>
      <c r="I556" s="187"/>
      <c r="J556" s="37"/>
      <c r="K556" s="37"/>
      <c r="L556" s="38"/>
      <c r="M556" s="188"/>
      <c r="N556" s="189"/>
      <c r="O556" s="71"/>
      <c r="P556" s="71"/>
      <c r="Q556" s="71"/>
      <c r="R556" s="71"/>
      <c r="S556" s="71"/>
      <c r="T556" s="72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18" t="s">
        <v>244</v>
      </c>
      <c r="AU556" s="18" t="s">
        <v>76</v>
      </c>
    </row>
    <row r="557" s="2" customFormat="1" ht="24.15" customHeight="1">
      <c r="A557" s="37"/>
      <c r="B557" s="171"/>
      <c r="C557" s="172" t="s">
        <v>1221</v>
      </c>
      <c r="D557" s="172" t="s">
        <v>238</v>
      </c>
      <c r="E557" s="173" t="s">
        <v>1222</v>
      </c>
      <c r="F557" s="174" t="s">
        <v>1223</v>
      </c>
      <c r="G557" s="175" t="s">
        <v>241</v>
      </c>
      <c r="H557" s="176">
        <v>437.31599999999997</v>
      </c>
      <c r="I557" s="177"/>
      <c r="J557" s="178">
        <f>ROUND(I557*H557,2)</f>
        <v>0</v>
      </c>
      <c r="K557" s="174" t="s">
        <v>242</v>
      </c>
      <c r="L557" s="38"/>
      <c r="M557" s="179" t="s">
        <v>3</v>
      </c>
      <c r="N557" s="180" t="s">
        <v>43</v>
      </c>
      <c r="O557" s="71"/>
      <c r="P557" s="181">
        <f>O557*H557</f>
        <v>0</v>
      </c>
      <c r="Q557" s="181">
        <v>0</v>
      </c>
      <c r="R557" s="181">
        <f>Q557*H557</f>
        <v>0</v>
      </c>
      <c r="S557" s="181">
        <v>0</v>
      </c>
      <c r="T557" s="182">
        <f>S557*H557</f>
        <v>0</v>
      </c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R557" s="183" t="s">
        <v>104</v>
      </c>
      <c r="AT557" s="183" t="s">
        <v>238</v>
      </c>
      <c r="AU557" s="183" t="s">
        <v>76</v>
      </c>
      <c r="AY557" s="18" t="s">
        <v>234</v>
      </c>
      <c r="BE557" s="184">
        <f>IF(N557="základní",J557,0)</f>
        <v>0</v>
      </c>
      <c r="BF557" s="184">
        <f>IF(N557="snížená",J557,0)</f>
        <v>0</v>
      </c>
      <c r="BG557" s="184">
        <f>IF(N557="zákl. přenesená",J557,0)</f>
        <v>0</v>
      </c>
      <c r="BH557" s="184">
        <f>IF(N557="sníž. přenesená",J557,0)</f>
        <v>0</v>
      </c>
      <c r="BI557" s="184">
        <f>IF(N557="nulová",J557,0)</f>
        <v>0</v>
      </c>
      <c r="BJ557" s="18" t="s">
        <v>79</v>
      </c>
      <c r="BK557" s="184">
        <f>ROUND(I557*H557,2)</f>
        <v>0</v>
      </c>
      <c r="BL557" s="18" t="s">
        <v>104</v>
      </c>
      <c r="BM557" s="183" t="s">
        <v>1224</v>
      </c>
    </row>
    <row r="558" s="2" customFormat="1">
      <c r="A558" s="37"/>
      <c r="B558" s="38"/>
      <c r="C558" s="37"/>
      <c r="D558" s="185" t="s">
        <v>244</v>
      </c>
      <c r="E558" s="37"/>
      <c r="F558" s="186" t="s">
        <v>1225</v>
      </c>
      <c r="G558" s="37"/>
      <c r="H558" s="37"/>
      <c r="I558" s="187"/>
      <c r="J558" s="37"/>
      <c r="K558" s="37"/>
      <c r="L558" s="38"/>
      <c r="M558" s="188"/>
      <c r="N558" s="189"/>
      <c r="O558" s="71"/>
      <c r="P558" s="71"/>
      <c r="Q558" s="71"/>
      <c r="R558" s="71"/>
      <c r="S558" s="71"/>
      <c r="T558" s="72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T558" s="18" t="s">
        <v>244</v>
      </c>
      <c r="AU558" s="18" t="s">
        <v>76</v>
      </c>
    </row>
    <row r="559" s="2" customFormat="1" ht="33" customHeight="1">
      <c r="A559" s="37"/>
      <c r="B559" s="171"/>
      <c r="C559" s="172" t="s">
        <v>1226</v>
      </c>
      <c r="D559" s="172" t="s">
        <v>238</v>
      </c>
      <c r="E559" s="173" t="s">
        <v>1227</v>
      </c>
      <c r="F559" s="174" t="s">
        <v>1228</v>
      </c>
      <c r="G559" s="175" t="s">
        <v>241</v>
      </c>
      <c r="H559" s="176">
        <v>26238.959999999999</v>
      </c>
      <c r="I559" s="177"/>
      <c r="J559" s="178">
        <f>ROUND(I559*H559,2)</f>
        <v>0</v>
      </c>
      <c r="K559" s="174" t="s">
        <v>242</v>
      </c>
      <c r="L559" s="38"/>
      <c r="M559" s="179" t="s">
        <v>3</v>
      </c>
      <c r="N559" s="180" t="s">
        <v>43</v>
      </c>
      <c r="O559" s="71"/>
      <c r="P559" s="181">
        <f>O559*H559</f>
        <v>0</v>
      </c>
      <c r="Q559" s="181">
        <v>0</v>
      </c>
      <c r="R559" s="181">
        <f>Q559*H559</f>
        <v>0</v>
      </c>
      <c r="S559" s="181">
        <v>0</v>
      </c>
      <c r="T559" s="182">
        <f>S559*H559</f>
        <v>0</v>
      </c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R559" s="183" t="s">
        <v>104</v>
      </c>
      <c r="AT559" s="183" t="s">
        <v>238</v>
      </c>
      <c r="AU559" s="183" t="s">
        <v>76</v>
      </c>
      <c r="AY559" s="18" t="s">
        <v>234</v>
      </c>
      <c r="BE559" s="184">
        <f>IF(N559="základní",J559,0)</f>
        <v>0</v>
      </c>
      <c r="BF559" s="184">
        <f>IF(N559="snížená",J559,0)</f>
        <v>0</v>
      </c>
      <c r="BG559" s="184">
        <f>IF(N559="zákl. přenesená",J559,0)</f>
        <v>0</v>
      </c>
      <c r="BH559" s="184">
        <f>IF(N559="sníž. přenesená",J559,0)</f>
        <v>0</v>
      </c>
      <c r="BI559" s="184">
        <f>IF(N559="nulová",J559,0)</f>
        <v>0</v>
      </c>
      <c r="BJ559" s="18" t="s">
        <v>79</v>
      </c>
      <c r="BK559" s="184">
        <f>ROUND(I559*H559,2)</f>
        <v>0</v>
      </c>
      <c r="BL559" s="18" t="s">
        <v>104</v>
      </c>
      <c r="BM559" s="183" t="s">
        <v>1229</v>
      </c>
    </row>
    <row r="560" s="2" customFormat="1">
      <c r="A560" s="37"/>
      <c r="B560" s="38"/>
      <c r="C560" s="37"/>
      <c r="D560" s="185" t="s">
        <v>244</v>
      </c>
      <c r="E560" s="37"/>
      <c r="F560" s="186" t="s">
        <v>1230</v>
      </c>
      <c r="G560" s="37"/>
      <c r="H560" s="37"/>
      <c r="I560" s="187"/>
      <c r="J560" s="37"/>
      <c r="K560" s="37"/>
      <c r="L560" s="38"/>
      <c r="M560" s="188"/>
      <c r="N560" s="189"/>
      <c r="O560" s="71"/>
      <c r="P560" s="71"/>
      <c r="Q560" s="71"/>
      <c r="R560" s="71"/>
      <c r="S560" s="71"/>
      <c r="T560" s="72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18" t="s">
        <v>244</v>
      </c>
      <c r="AU560" s="18" t="s">
        <v>76</v>
      </c>
    </row>
    <row r="561" s="2" customFormat="1" ht="24.15" customHeight="1">
      <c r="A561" s="37"/>
      <c r="B561" s="171"/>
      <c r="C561" s="172" t="s">
        <v>1231</v>
      </c>
      <c r="D561" s="172" t="s">
        <v>238</v>
      </c>
      <c r="E561" s="173" t="s">
        <v>1232</v>
      </c>
      <c r="F561" s="174" t="s">
        <v>1233</v>
      </c>
      <c r="G561" s="175" t="s">
        <v>241</v>
      </c>
      <c r="H561" s="176">
        <v>437.31599999999997</v>
      </c>
      <c r="I561" s="177"/>
      <c r="J561" s="178">
        <f>ROUND(I561*H561,2)</f>
        <v>0</v>
      </c>
      <c r="K561" s="174" t="s">
        <v>242</v>
      </c>
      <c r="L561" s="38"/>
      <c r="M561" s="179" t="s">
        <v>3</v>
      </c>
      <c r="N561" s="180" t="s">
        <v>43</v>
      </c>
      <c r="O561" s="71"/>
      <c r="P561" s="181">
        <f>O561*H561</f>
        <v>0</v>
      </c>
      <c r="Q561" s="181">
        <v>0</v>
      </c>
      <c r="R561" s="181">
        <f>Q561*H561</f>
        <v>0</v>
      </c>
      <c r="S561" s="181">
        <v>0</v>
      </c>
      <c r="T561" s="182">
        <f>S561*H561</f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183" t="s">
        <v>104</v>
      </c>
      <c r="AT561" s="183" t="s">
        <v>238</v>
      </c>
      <c r="AU561" s="183" t="s">
        <v>76</v>
      </c>
      <c r="AY561" s="18" t="s">
        <v>234</v>
      </c>
      <c r="BE561" s="184">
        <f>IF(N561="základní",J561,0)</f>
        <v>0</v>
      </c>
      <c r="BF561" s="184">
        <f>IF(N561="snížená",J561,0)</f>
        <v>0</v>
      </c>
      <c r="BG561" s="184">
        <f>IF(N561="zákl. přenesená",J561,0)</f>
        <v>0</v>
      </c>
      <c r="BH561" s="184">
        <f>IF(N561="sníž. přenesená",J561,0)</f>
        <v>0</v>
      </c>
      <c r="BI561" s="184">
        <f>IF(N561="nulová",J561,0)</f>
        <v>0</v>
      </c>
      <c r="BJ561" s="18" t="s">
        <v>79</v>
      </c>
      <c r="BK561" s="184">
        <f>ROUND(I561*H561,2)</f>
        <v>0</v>
      </c>
      <c r="BL561" s="18" t="s">
        <v>104</v>
      </c>
      <c r="BM561" s="183" t="s">
        <v>1234</v>
      </c>
    </row>
    <row r="562" s="2" customFormat="1">
      <c r="A562" s="37"/>
      <c r="B562" s="38"/>
      <c r="C562" s="37"/>
      <c r="D562" s="185" t="s">
        <v>244</v>
      </c>
      <c r="E562" s="37"/>
      <c r="F562" s="186" t="s">
        <v>1235</v>
      </c>
      <c r="G562" s="37"/>
      <c r="H562" s="37"/>
      <c r="I562" s="187"/>
      <c r="J562" s="37"/>
      <c r="K562" s="37"/>
      <c r="L562" s="38"/>
      <c r="M562" s="188"/>
      <c r="N562" s="189"/>
      <c r="O562" s="71"/>
      <c r="P562" s="71"/>
      <c r="Q562" s="71"/>
      <c r="R562" s="71"/>
      <c r="S562" s="71"/>
      <c r="T562" s="72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18" t="s">
        <v>244</v>
      </c>
      <c r="AU562" s="18" t="s">
        <v>76</v>
      </c>
    </row>
    <row r="563" s="2" customFormat="1" ht="24.15" customHeight="1">
      <c r="A563" s="37"/>
      <c r="B563" s="171"/>
      <c r="C563" s="172" t="s">
        <v>1236</v>
      </c>
      <c r="D563" s="172" t="s">
        <v>238</v>
      </c>
      <c r="E563" s="173" t="s">
        <v>1237</v>
      </c>
      <c r="F563" s="174" t="s">
        <v>1238</v>
      </c>
      <c r="G563" s="175" t="s">
        <v>241</v>
      </c>
      <c r="H563" s="176">
        <v>437.31599999999997</v>
      </c>
      <c r="I563" s="177"/>
      <c r="J563" s="178">
        <f>ROUND(I563*H563,2)</f>
        <v>0</v>
      </c>
      <c r="K563" s="174" t="s">
        <v>242</v>
      </c>
      <c r="L563" s="38"/>
      <c r="M563" s="179" t="s">
        <v>3</v>
      </c>
      <c r="N563" s="180" t="s">
        <v>43</v>
      </c>
      <c r="O563" s="71"/>
      <c r="P563" s="181">
        <f>O563*H563</f>
        <v>0</v>
      </c>
      <c r="Q563" s="181">
        <v>0</v>
      </c>
      <c r="R563" s="181">
        <f>Q563*H563</f>
        <v>0</v>
      </c>
      <c r="S563" s="181">
        <v>0</v>
      </c>
      <c r="T563" s="182">
        <f>S563*H563</f>
        <v>0</v>
      </c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R563" s="183" t="s">
        <v>104</v>
      </c>
      <c r="AT563" s="183" t="s">
        <v>238</v>
      </c>
      <c r="AU563" s="183" t="s">
        <v>76</v>
      </c>
      <c r="AY563" s="18" t="s">
        <v>234</v>
      </c>
      <c r="BE563" s="184">
        <f>IF(N563="základní",J563,0)</f>
        <v>0</v>
      </c>
      <c r="BF563" s="184">
        <f>IF(N563="snížená",J563,0)</f>
        <v>0</v>
      </c>
      <c r="BG563" s="184">
        <f>IF(N563="zákl. přenesená",J563,0)</f>
        <v>0</v>
      </c>
      <c r="BH563" s="184">
        <f>IF(N563="sníž. přenesená",J563,0)</f>
        <v>0</v>
      </c>
      <c r="BI563" s="184">
        <f>IF(N563="nulová",J563,0)</f>
        <v>0</v>
      </c>
      <c r="BJ563" s="18" t="s">
        <v>79</v>
      </c>
      <c r="BK563" s="184">
        <f>ROUND(I563*H563,2)</f>
        <v>0</v>
      </c>
      <c r="BL563" s="18" t="s">
        <v>104</v>
      </c>
      <c r="BM563" s="183" t="s">
        <v>1239</v>
      </c>
    </row>
    <row r="564" s="2" customFormat="1">
      <c r="A564" s="37"/>
      <c r="B564" s="38"/>
      <c r="C564" s="37"/>
      <c r="D564" s="185" t="s">
        <v>244</v>
      </c>
      <c r="E564" s="37"/>
      <c r="F564" s="186" t="s">
        <v>1240</v>
      </c>
      <c r="G564" s="37"/>
      <c r="H564" s="37"/>
      <c r="I564" s="187"/>
      <c r="J564" s="37"/>
      <c r="K564" s="37"/>
      <c r="L564" s="38"/>
      <c r="M564" s="188"/>
      <c r="N564" s="189"/>
      <c r="O564" s="71"/>
      <c r="P564" s="71"/>
      <c r="Q564" s="71"/>
      <c r="R564" s="71"/>
      <c r="S564" s="71"/>
      <c r="T564" s="72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T564" s="18" t="s">
        <v>244</v>
      </c>
      <c r="AU564" s="18" t="s">
        <v>76</v>
      </c>
    </row>
    <row r="565" s="2" customFormat="1" ht="44.25" customHeight="1">
      <c r="A565" s="37"/>
      <c r="B565" s="171"/>
      <c r="C565" s="172" t="s">
        <v>1241</v>
      </c>
      <c r="D565" s="172" t="s">
        <v>238</v>
      </c>
      <c r="E565" s="173" t="s">
        <v>1242</v>
      </c>
      <c r="F565" s="174" t="s">
        <v>1243</v>
      </c>
      <c r="G565" s="175" t="s">
        <v>241</v>
      </c>
      <c r="H565" s="176">
        <v>437.31599999999997</v>
      </c>
      <c r="I565" s="177"/>
      <c r="J565" s="178">
        <f>ROUND(I565*H565,2)</f>
        <v>0</v>
      </c>
      <c r="K565" s="174" t="s">
        <v>242</v>
      </c>
      <c r="L565" s="38"/>
      <c r="M565" s="179" t="s">
        <v>3</v>
      </c>
      <c r="N565" s="180" t="s">
        <v>43</v>
      </c>
      <c r="O565" s="71"/>
      <c r="P565" s="181">
        <f>O565*H565</f>
        <v>0</v>
      </c>
      <c r="Q565" s="181">
        <v>0</v>
      </c>
      <c r="R565" s="181">
        <f>Q565*H565</f>
        <v>0</v>
      </c>
      <c r="S565" s="181">
        <v>0</v>
      </c>
      <c r="T565" s="182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83" t="s">
        <v>104</v>
      </c>
      <c r="AT565" s="183" t="s">
        <v>238</v>
      </c>
      <c r="AU565" s="183" t="s">
        <v>76</v>
      </c>
      <c r="AY565" s="18" t="s">
        <v>234</v>
      </c>
      <c r="BE565" s="184">
        <f>IF(N565="základní",J565,0)</f>
        <v>0</v>
      </c>
      <c r="BF565" s="184">
        <f>IF(N565="snížená",J565,0)</f>
        <v>0</v>
      </c>
      <c r="BG565" s="184">
        <f>IF(N565="zákl. přenesená",J565,0)</f>
        <v>0</v>
      </c>
      <c r="BH565" s="184">
        <f>IF(N565="sníž. přenesená",J565,0)</f>
        <v>0</v>
      </c>
      <c r="BI565" s="184">
        <f>IF(N565="nulová",J565,0)</f>
        <v>0</v>
      </c>
      <c r="BJ565" s="18" t="s">
        <v>79</v>
      </c>
      <c r="BK565" s="184">
        <f>ROUND(I565*H565,2)</f>
        <v>0</v>
      </c>
      <c r="BL565" s="18" t="s">
        <v>104</v>
      </c>
      <c r="BM565" s="183" t="s">
        <v>1244</v>
      </c>
    </row>
    <row r="566" s="2" customFormat="1">
      <c r="A566" s="37"/>
      <c r="B566" s="38"/>
      <c r="C566" s="37"/>
      <c r="D566" s="185" t="s">
        <v>244</v>
      </c>
      <c r="E566" s="37"/>
      <c r="F566" s="186" t="s">
        <v>1245</v>
      </c>
      <c r="G566" s="37"/>
      <c r="H566" s="37"/>
      <c r="I566" s="187"/>
      <c r="J566" s="37"/>
      <c r="K566" s="37"/>
      <c r="L566" s="38"/>
      <c r="M566" s="188"/>
      <c r="N566" s="189"/>
      <c r="O566" s="71"/>
      <c r="P566" s="71"/>
      <c r="Q566" s="71"/>
      <c r="R566" s="71"/>
      <c r="S566" s="71"/>
      <c r="T566" s="72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T566" s="18" t="s">
        <v>244</v>
      </c>
      <c r="AU566" s="18" t="s">
        <v>76</v>
      </c>
    </row>
    <row r="567" s="12" customFormat="1" ht="22.8" customHeight="1">
      <c r="A567" s="12"/>
      <c r="B567" s="158"/>
      <c r="C567" s="12"/>
      <c r="D567" s="159" t="s">
        <v>71</v>
      </c>
      <c r="E567" s="169" t="s">
        <v>1246</v>
      </c>
      <c r="F567" s="169" t="s">
        <v>1247</v>
      </c>
      <c r="G567" s="12"/>
      <c r="H567" s="12"/>
      <c r="I567" s="161"/>
      <c r="J567" s="170">
        <f>BK567</f>
        <v>0</v>
      </c>
      <c r="K567" s="12"/>
      <c r="L567" s="158"/>
      <c r="M567" s="163"/>
      <c r="N567" s="164"/>
      <c r="O567" s="164"/>
      <c r="P567" s="165">
        <f>SUM(P568:P569)</f>
        <v>0</v>
      </c>
      <c r="Q567" s="164"/>
      <c r="R567" s="165">
        <f>SUM(R568:R569)</f>
        <v>0</v>
      </c>
      <c r="S567" s="164"/>
      <c r="T567" s="166">
        <f>SUM(T568:T569)</f>
        <v>0</v>
      </c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R567" s="159" t="s">
        <v>79</v>
      </c>
      <c r="AT567" s="167" t="s">
        <v>71</v>
      </c>
      <c r="AU567" s="167" t="s">
        <v>79</v>
      </c>
      <c r="AY567" s="159" t="s">
        <v>234</v>
      </c>
      <c r="BK567" s="168">
        <f>SUM(BK568:BK569)</f>
        <v>0</v>
      </c>
    </row>
    <row r="568" s="2" customFormat="1" ht="62.7" customHeight="1">
      <c r="A568" s="37"/>
      <c r="B568" s="171"/>
      <c r="C568" s="172" t="s">
        <v>1248</v>
      </c>
      <c r="D568" s="172" t="s">
        <v>238</v>
      </c>
      <c r="E568" s="173" t="s">
        <v>1249</v>
      </c>
      <c r="F568" s="174" t="s">
        <v>1250</v>
      </c>
      <c r="G568" s="175" t="s">
        <v>298</v>
      </c>
      <c r="H568" s="176">
        <v>1185.8900000000001</v>
      </c>
      <c r="I568" s="177"/>
      <c r="J568" s="178">
        <f>ROUND(I568*H568,2)</f>
        <v>0</v>
      </c>
      <c r="K568" s="174" t="s">
        <v>242</v>
      </c>
      <c r="L568" s="38"/>
      <c r="M568" s="179" t="s">
        <v>3</v>
      </c>
      <c r="N568" s="180" t="s">
        <v>43</v>
      </c>
      <c r="O568" s="71"/>
      <c r="P568" s="181">
        <f>O568*H568</f>
        <v>0</v>
      </c>
      <c r="Q568" s="181">
        <v>0</v>
      </c>
      <c r="R568" s="181">
        <f>Q568*H568</f>
        <v>0</v>
      </c>
      <c r="S568" s="181">
        <v>0</v>
      </c>
      <c r="T568" s="182">
        <f>S568*H568</f>
        <v>0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R568" s="183" t="s">
        <v>104</v>
      </c>
      <c r="AT568" s="183" t="s">
        <v>238</v>
      </c>
      <c r="AU568" s="183" t="s">
        <v>76</v>
      </c>
      <c r="AY568" s="18" t="s">
        <v>234</v>
      </c>
      <c r="BE568" s="184">
        <f>IF(N568="základní",J568,0)</f>
        <v>0</v>
      </c>
      <c r="BF568" s="184">
        <f>IF(N568="snížená",J568,0)</f>
        <v>0</v>
      </c>
      <c r="BG568" s="184">
        <f>IF(N568="zákl. přenesená",J568,0)</f>
        <v>0</v>
      </c>
      <c r="BH568" s="184">
        <f>IF(N568="sníž. přenesená",J568,0)</f>
        <v>0</v>
      </c>
      <c r="BI568" s="184">
        <f>IF(N568="nulová",J568,0)</f>
        <v>0</v>
      </c>
      <c r="BJ568" s="18" t="s">
        <v>79</v>
      </c>
      <c r="BK568" s="184">
        <f>ROUND(I568*H568,2)</f>
        <v>0</v>
      </c>
      <c r="BL568" s="18" t="s">
        <v>104</v>
      </c>
      <c r="BM568" s="183" t="s">
        <v>1251</v>
      </c>
    </row>
    <row r="569" s="2" customFormat="1">
      <c r="A569" s="37"/>
      <c r="B569" s="38"/>
      <c r="C569" s="37"/>
      <c r="D569" s="185" t="s">
        <v>244</v>
      </c>
      <c r="E569" s="37"/>
      <c r="F569" s="186" t="s">
        <v>1252</v>
      </c>
      <c r="G569" s="37"/>
      <c r="H569" s="37"/>
      <c r="I569" s="187"/>
      <c r="J569" s="37"/>
      <c r="K569" s="37"/>
      <c r="L569" s="38"/>
      <c r="M569" s="188"/>
      <c r="N569" s="189"/>
      <c r="O569" s="71"/>
      <c r="P569" s="71"/>
      <c r="Q569" s="71"/>
      <c r="R569" s="71"/>
      <c r="S569" s="71"/>
      <c r="T569" s="72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18" t="s">
        <v>244</v>
      </c>
      <c r="AU569" s="18" t="s">
        <v>76</v>
      </c>
    </row>
    <row r="570" s="12" customFormat="1" ht="25.92" customHeight="1">
      <c r="A570" s="12"/>
      <c r="B570" s="158"/>
      <c r="C570" s="12"/>
      <c r="D570" s="159" t="s">
        <v>71</v>
      </c>
      <c r="E570" s="160" t="s">
        <v>1253</v>
      </c>
      <c r="F570" s="160" t="s">
        <v>1254</v>
      </c>
      <c r="G570" s="12"/>
      <c r="H570" s="12"/>
      <c r="I570" s="161"/>
      <c r="J570" s="162">
        <f>BK570</f>
        <v>0</v>
      </c>
      <c r="K570" s="12"/>
      <c r="L570" s="158"/>
      <c r="M570" s="163"/>
      <c r="N570" s="164"/>
      <c r="O570" s="164"/>
      <c r="P570" s="165">
        <f>P571+P593+P599+P631+P638+P677+P708+P751+P766+P840+P894+P944+P965+P996+P1004+P1022</f>
        <v>0</v>
      </c>
      <c r="Q570" s="164"/>
      <c r="R570" s="165">
        <f>R571+R593+R599+R631+R638+R677+R708+R751+R766+R840+R894+R944+R965+R996+R1004+R1022</f>
        <v>70.571715967637516</v>
      </c>
      <c r="S570" s="164"/>
      <c r="T570" s="166">
        <f>T571+T593+T599+T631+T638+T677+T708+T751+T766+T840+T894+T944+T965+T996+T1004+T1022</f>
        <v>0.03119922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159" t="s">
        <v>76</v>
      </c>
      <c r="AT570" s="167" t="s">
        <v>71</v>
      </c>
      <c r="AU570" s="167" t="s">
        <v>72</v>
      </c>
      <c r="AY570" s="159" t="s">
        <v>234</v>
      </c>
      <c r="BK570" s="168">
        <f>BK571+BK593+BK599+BK631+BK638+BK677+BK708+BK751+BK766+BK840+BK894+BK944+BK965+BK996+BK1004+BK1022</f>
        <v>0</v>
      </c>
    </row>
    <row r="571" s="12" customFormat="1" ht="22.8" customHeight="1">
      <c r="A571" s="12"/>
      <c r="B571" s="158"/>
      <c r="C571" s="12"/>
      <c r="D571" s="159" t="s">
        <v>71</v>
      </c>
      <c r="E571" s="169" t="s">
        <v>1255</v>
      </c>
      <c r="F571" s="169" t="s">
        <v>1256</v>
      </c>
      <c r="G571" s="12"/>
      <c r="H571" s="12"/>
      <c r="I571" s="161"/>
      <c r="J571" s="170">
        <f>BK571</f>
        <v>0</v>
      </c>
      <c r="K571" s="12"/>
      <c r="L571" s="158"/>
      <c r="M571" s="163"/>
      <c r="N571" s="164"/>
      <c r="O571" s="164"/>
      <c r="P571" s="165">
        <f>P572+SUM(P573:P576)</f>
        <v>0</v>
      </c>
      <c r="Q571" s="164"/>
      <c r="R571" s="165">
        <f>R572+SUM(R573:R576)</f>
        <v>4.558487146</v>
      </c>
      <c r="S571" s="164"/>
      <c r="T571" s="166">
        <f>T572+SUM(T573:T576)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159" t="s">
        <v>76</v>
      </c>
      <c r="AT571" s="167" t="s">
        <v>71</v>
      </c>
      <c r="AU571" s="167" t="s">
        <v>79</v>
      </c>
      <c r="AY571" s="159" t="s">
        <v>234</v>
      </c>
      <c r="BK571" s="168">
        <f>BK572+SUM(BK573:BK576)</f>
        <v>0</v>
      </c>
    </row>
    <row r="572" s="2" customFormat="1" ht="44.25" customHeight="1">
      <c r="A572" s="37"/>
      <c r="B572" s="171"/>
      <c r="C572" s="172" t="s">
        <v>1257</v>
      </c>
      <c r="D572" s="172" t="s">
        <v>238</v>
      </c>
      <c r="E572" s="173" t="s">
        <v>1258</v>
      </c>
      <c r="F572" s="174" t="s">
        <v>1259</v>
      </c>
      <c r="G572" s="175" t="s">
        <v>241</v>
      </c>
      <c r="H572" s="176">
        <v>170.09999999999999</v>
      </c>
      <c r="I572" s="177"/>
      <c r="J572" s="178">
        <f>ROUND(I572*H572,2)</f>
        <v>0</v>
      </c>
      <c r="K572" s="174" t="s">
        <v>242</v>
      </c>
      <c r="L572" s="38"/>
      <c r="M572" s="179" t="s">
        <v>3</v>
      </c>
      <c r="N572" s="180" t="s">
        <v>43</v>
      </c>
      <c r="O572" s="71"/>
      <c r="P572" s="181">
        <f>O572*H572</f>
        <v>0</v>
      </c>
      <c r="Q572" s="181">
        <v>0.00040000000000000002</v>
      </c>
      <c r="R572" s="181">
        <f>Q572*H572</f>
        <v>0.068040000000000003</v>
      </c>
      <c r="S572" s="181">
        <v>0</v>
      </c>
      <c r="T572" s="182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183" t="s">
        <v>314</v>
      </c>
      <c r="AT572" s="183" t="s">
        <v>238</v>
      </c>
      <c r="AU572" s="183" t="s">
        <v>76</v>
      </c>
      <c r="AY572" s="18" t="s">
        <v>234</v>
      </c>
      <c r="BE572" s="184">
        <f>IF(N572="základní",J572,0)</f>
        <v>0</v>
      </c>
      <c r="BF572" s="184">
        <f>IF(N572="snížená",J572,0)</f>
        <v>0</v>
      </c>
      <c r="BG572" s="184">
        <f>IF(N572="zákl. přenesená",J572,0)</f>
        <v>0</v>
      </c>
      <c r="BH572" s="184">
        <f>IF(N572="sníž. přenesená",J572,0)</f>
        <v>0</v>
      </c>
      <c r="BI572" s="184">
        <f>IF(N572="nulová",J572,0)</f>
        <v>0</v>
      </c>
      <c r="BJ572" s="18" t="s">
        <v>79</v>
      </c>
      <c r="BK572" s="184">
        <f>ROUND(I572*H572,2)</f>
        <v>0</v>
      </c>
      <c r="BL572" s="18" t="s">
        <v>314</v>
      </c>
      <c r="BM572" s="183" t="s">
        <v>1260</v>
      </c>
    </row>
    <row r="573" s="2" customFormat="1">
      <c r="A573" s="37"/>
      <c r="B573" s="38"/>
      <c r="C573" s="37"/>
      <c r="D573" s="185" t="s">
        <v>244</v>
      </c>
      <c r="E573" s="37"/>
      <c r="F573" s="186" t="s">
        <v>1261</v>
      </c>
      <c r="G573" s="37"/>
      <c r="H573" s="37"/>
      <c r="I573" s="187"/>
      <c r="J573" s="37"/>
      <c r="K573" s="37"/>
      <c r="L573" s="38"/>
      <c r="M573" s="188"/>
      <c r="N573" s="189"/>
      <c r="O573" s="71"/>
      <c r="P573" s="71"/>
      <c r="Q573" s="71"/>
      <c r="R573" s="71"/>
      <c r="S573" s="71"/>
      <c r="T573" s="72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T573" s="18" t="s">
        <v>244</v>
      </c>
      <c r="AU573" s="18" t="s">
        <v>76</v>
      </c>
    </row>
    <row r="574" s="2" customFormat="1" ht="49.05" customHeight="1">
      <c r="A574" s="37"/>
      <c r="B574" s="171"/>
      <c r="C574" s="172" t="s">
        <v>1262</v>
      </c>
      <c r="D574" s="172" t="s">
        <v>238</v>
      </c>
      <c r="E574" s="173" t="s">
        <v>1263</v>
      </c>
      <c r="F574" s="174" t="s">
        <v>1264</v>
      </c>
      <c r="G574" s="175" t="s">
        <v>298</v>
      </c>
      <c r="H574" s="176">
        <v>4.5579999999999998</v>
      </c>
      <c r="I574" s="177"/>
      <c r="J574" s="178">
        <f>ROUND(I574*H574,2)</f>
        <v>0</v>
      </c>
      <c r="K574" s="174" t="s">
        <v>242</v>
      </c>
      <c r="L574" s="38"/>
      <c r="M574" s="179" t="s">
        <v>3</v>
      </c>
      <c r="N574" s="180" t="s">
        <v>43</v>
      </c>
      <c r="O574" s="71"/>
      <c r="P574" s="181">
        <f>O574*H574</f>
        <v>0</v>
      </c>
      <c r="Q574" s="181">
        <v>0</v>
      </c>
      <c r="R574" s="181">
        <f>Q574*H574</f>
        <v>0</v>
      </c>
      <c r="S574" s="181">
        <v>0</v>
      </c>
      <c r="T574" s="182">
        <f>S574*H574</f>
        <v>0</v>
      </c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R574" s="183" t="s">
        <v>314</v>
      </c>
      <c r="AT574" s="183" t="s">
        <v>238</v>
      </c>
      <c r="AU574" s="183" t="s">
        <v>76</v>
      </c>
      <c r="AY574" s="18" t="s">
        <v>234</v>
      </c>
      <c r="BE574" s="184">
        <f>IF(N574="základní",J574,0)</f>
        <v>0</v>
      </c>
      <c r="BF574" s="184">
        <f>IF(N574="snížená",J574,0)</f>
        <v>0</v>
      </c>
      <c r="BG574" s="184">
        <f>IF(N574="zákl. přenesená",J574,0)</f>
        <v>0</v>
      </c>
      <c r="BH574" s="184">
        <f>IF(N574="sníž. přenesená",J574,0)</f>
        <v>0</v>
      </c>
      <c r="BI574" s="184">
        <f>IF(N574="nulová",J574,0)</f>
        <v>0</v>
      </c>
      <c r="BJ574" s="18" t="s">
        <v>79</v>
      </c>
      <c r="BK574" s="184">
        <f>ROUND(I574*H574,2)</f>
        <v>0</v>
      </c>
      <c r="BL574" s="18" t="s">
        <v>314</v>
      </c>
      <c r="BM574" s="183" t="s">
        <v>1265</v>
      </c>
    </row>
    <row r="575" s="2" customFormat="1">
      <c r="A575" s="37"/>
      <c r="B575" s="38"/>
      <c r="C575" s="37"/>
      <c r="D575" s="185" t="s">
        <v>244</v>
      </c>
      <c r="E575" s="37"/>
      <c r="F575" s="186" t="s">
        <v>1266</v>
      </c>
      <c r="G575" s="37"/>
      <c r="H575" s="37"/>
      <c r="I575" s="187"/>
      <c r="J575" s="37"/>
      <c r="K575" s="37"/>
      <c r="L575" s="38"/>
      <c r="M575" s="188"/>
      <c r="N575" s="189"/>
      <c r="O575" s="71"/>
      <c r="P575" s="71"/>
      <c r="Q575" s="71"/>
      <c r="R575" s="71"/>
      <c r="S575" s="71"/>
      <c r="T575" s="72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T575" s="18" t="s">
        <v>244</v>
      </c>
      <c r="AU575" s="18" t="s">
        <v>76</v>
      </c>
    </row>
    <row r="576" s="12" customFormat="1" ht="20.88" customHeight="1">
      <c r="A576" s="12"/>
      <c r="B576" s="158"/>
      <c r="C576" s="12"/>
      <c r="D576" s="159" t="s">
        <v>71</v>
      </c>
      <c r="E576" s="169" t="s">
        <v>1267</v>
      </c>
      <c r="F576" s="169" t="s">
        <v>1268</v>
      </c>
      <c r="G576" s="12"/>
      <c r="H576" s="12"/>
      <c r="I576" s="161"/>
      <c r="J576" s="170">
        <f>BK576</f>
        <v>0</v>
      </c>
      <c r="K576" s="12"/>
      <c r="L576" s="158"/>
      <c r="M576" s="163"/>
      <c r="N576" s="164"/>
      <c r="O576" s="164"/>
      <c r="P576" s="165">
        <f>SUM(P577:P592)</f>
        <v>0</v>
      </c>
      <c r="Q576" s="164"/>
      <c r="R576" s="165">
        <f>SUM(R577:R592)</f>
        <v>4.4904471460000002</v>
      </c>
      <c r="S576" s="164"/>
      <c r="T576" s="166">
        <f>SUM(T577:T592)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159" t="s">
        <v>76</v>
      </c>
      <c r="AT576" s="167" t="s">
        <v>71</v>
      </c>
      <c r="AU576" s="167" t="s">
        <v>76</v>
      </c>
      <c r="AY576" s="159" t="s">
        <v>234</v>
      </c>
      <c r="BK576" s="168">
        <f>SUM(BK577:BK592)</f>
        <v>0</v>
      </c>
    </row>
    <row r="577" s="2" customFormat="1" ht="37.8" customHeight="1">
      <c r="A577" s="37"/>
      <c r="B577" s="171"/>
      <c r="C577" s="172" t="s">
        <v>1269</v>
      </c>
      <c r="D577" s="172" t="s">
        <v>238</v>
      </c>
      <c r="E577" s="173" t="s">
        <v>1270</v>
      </c>
      <c r="F577" s="174" t="s">
        <v>1271</v>
      </c>
      <c r="G577" s="175" t="s">
        <v>241</v>
      </c>
      <c r="H577" s="176">
        <v>210.24000000000001</v>
      </c>
      <c r="I577" s="177"/>
      <c r="J577" s="178">
        <f>ROUND(I577*H577,2)</f>
        <v>0</v>
      </c>
      <c r="K577" s="174" t="s">
        <v>242</v>
      </c>
      <c r="L577" s="38"/>
      <c r="M577" s="179" t="s">
        <v>3</v>
      </c>
      <c r="N577" s="180" t="s">
        <v>43</v>
      </c>
      <c r="O577" s="71"/>
      <c r="P577" s="181">
        <f>O577*H577</f>
        <v>0</v>
      </c>
      <c r="Q577" s="181">
        <v>0</v>
      </c>
      <c r="R577" s="181">
        <f>Q577*H577</f>
        <v>0</v>
      </c>
      <c r="S577" s="181">
        <v>0</v>
      </c>
      <c r="T577" s="182">
        <f>S577*H577</f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R577" s="183" t="s">
        <v>314</v>
      </c>
      <c r="AT577" s="183" t="s">
        <v>238</v>
      </c>
      <c r="AU577" s="183" t="s">
        <v>101</v>
      </c>
      <c r="AY577" s="18" t="s">
        <v>234</v>
      </c>
      <c r="BE577" s="184">
        <f>IF(N577="základní",J577,0)</f>
        <v>0</v>
      </c>
      <c r="BF577" s="184">
        <f>IF(N577="snížená",J577,0)</f>
        <v>0</v>
      </c>
      <c r="BG577" s="184">
        <f>IF(N577="zákl. přenesená",J577,0)</f>
        <v>0</v>
      </c>
      <c r="BH577" s="184">
        <f>IF(N577="sníž. přenesená",J577,0)</f>
        <v>0</v>
      </c>
      <c r="BI577" s="184">
        <f>IF(N577="nulová",J577,0)</f>
        <v>0</v>
      </c>
      <c r="BJ577" s="18" t="s">
        <v>79</v>
      </c>
      <c r="BK577" s="184">
        <f>ROUND(I577*H577,2)</f>
        <v>0</v>
      </c>
      <c r="BL577" s="18" t="s">
        <v>314</v>
      </c>
      <c r="BM577" s="183" t="s">
        <v>1272</v>
      </c>
    </row>
    <row r="578" s="2" customFormat="1">
      <c r="A578" s="37"/>
      <c r="B578" s="38"/>
      <c r="C578" s="37"/>
      <c r="D578" s="185" t="s">
        <v>244</v>
      </c>
      <c r="E578" s="37"/>
      <c r="F578" s="186" t="s">
        <v>1273</v>
      </c>
      <c r="G578" s="37"/>
      <c r="H578" s="37"/>
      <c r="I578" s="187"/>
      <c r="J578" s="37"/>
      <c r="K578" s="37"/>
      <c r="L578" s="38"/>
      <c r="M578" s="188"/>
      <c r="N578" s="189"/>
      <c r="O578" s="71"/>
      <c r="P578" s="71"/>
      <c r="Q578" s="71"/>
      <c r="R578" s="71"/>
      <c r="S578" s="71"/>
      <c r="T578" s="72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T578" s="18" t="s">
        <v>244</v>
      </c>
      <c r="AU578" s="18" t="s">
        <v>101</v>
      </c>
    </row>
    <row r="579" s="2" customFormat="1" ht="33" customHeight="1">
      <c r="A579" s="37"/>
      <c r="B579" s="171"/>
      <c r="C579" s="172" t="s">
        <v>1274</v>
      </c>
      <c r="D579" s="172" t="s">
        <v>238</v>
      </c>
      <c r="E579" s="173" t="s">
        <v>1275</v>
      </c>
      <c r="F579" s="174" t="s">
        <v>1276</v>
      </c>
      <c r="G579" s="175" t="s">
        <v>241</v>
      </c>
      <c r="H579" s="176">
        <v>170.09999999999999</v>
      </c>
      <c r="I579" s="177"/>
      <c r="J579" s="178">
        <f>ROUND(I579*H579,2)</f>
        <v>0</v>
      </c>
      <c r="K579" s="174" t="s">
        <v>242</v>
      </c>
      <c r="L579" s="38"/>
      <c r="M579" s="179" t="s">
        <v>3</v>
      </c>
      <c r="N579" s="180" t="s">
        <v>43</v>
      </c>
      <c r="O579" s="71"/>
      <c r="P579" s="181">
        <f>O579*H579</f>
        <v>0</v>
      </c>
      <c r="Q579" s="181">
        <v>0</v>
      </c>
      <c r="R579" s="181">
        <f>Q579*H579</f>
        <v>0</v>
      </c>
      <c r="S579" s="181">
        <v>0</v>
      </c>
      <c r="T579" s="182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83" t="s">
        <v>314</v>
      </c>
      <c r="AT579" s="183" t="s">
        <v>238</v>
      </c>
      <c r="AU579" s="183" t="s">
        <v>101</v>
      </c>
      <c r="AY579" s="18" t="s">
        <v>234</v>
      </c>
      <c r="BE579" s="184">
        <f>IF(N579="základní",J579,0)</f>
        <v>0</v>
      </c>
      <c r="BF579" s="184">
        <f>IF(N579="snížená",J579,0)</f>
        <v>0</v>
      </c>
      <c r="BG579" s="184">
        <f>IF(N579="zákl. přenesená",J579,0)</f>
        <v>0</v>
      </c>
      <c r="BH579" s="184">
        <f>IF(N579="sníž. přenesená",J579,0)</f>
        <v>0</v>
      </c>
      <c r="BI579" s="184">
        <f>IF(N579="nulová",J579,0)</f>
        <v>0</v>
      </c>
      <c r="BJ579" s="18" t="s">
        <v>79</v>
      </c>
      <c r="BK579" s="184">
        <f>ROUND(I579*H579,2)</f>
        <v>0</v>
      </c>
      <c r="BL579" s="18" t="s">
        <v>314</v>
      </c>
      <c r="BM579" s="183" t="s">
        <v>1277</v>
      </c>
    </row>
    <row r="580" s="2" customFormat="1">
      <c r="A580" s="37"/>
      <c r="B580" s="38"/>
      <c r="C580" s="37"/>
      <c r="D580" s="185" t="s">
        <v>244</v>
      </c>
      <c r="E580" s="37"/>
      <c r="F580" s="186" t="s">
        <v>1278</v>
      </c>
      <c r="G580" s="37"/>
      <c r="H580" s="37"/>
      <c r="I580" s="187"/>
      <c r="J580" s="37"/>
      <c r="K580" s="37"/>
      <c r="L580" s="38"/>
      <c r="M580" s="188"/>
      <c r="N580" s="189"/>
      <c r="O580" s="71"/>
      <c r="P580" s="71"/>
      <c r="Q580" s="71"/>
      <c r="R580" s="71"/>
      <c r="S580" s="71"/>
      <c r="T580" s="72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18" t="s">
        <v>244</v>
      </c>
      <c r="AU580" s="18" t="s">
        <v>101</v>
      </c>
    </row>
    <row r="581" s="2" customFormat="1" ht="16.5" customHeight="1">
      <c r="A581" s="37"/>
      <c r="B581" s="171"/>
      <c r="C581" s="192" t="s">
        <v>1279</v>
      </c>
      <c r="D581" s="192" t="s">
        <v>310</v>
      </c>
      <c r="E581" s="193" t="s">
        <v>1280</v>
      </c>
      <c r="F581" s="194" t="s">
        <v>1281</v>
      </c>
      <c r="G581" s="195" t="s">
        <v>1282</v>
      </c>
      <c r="H581" s="196">
        <v>228.20400000000001</v>
      </c>
      <c r="I581" s="197"/>
      <c r="J581" s="198">
        <f>ROUND(I581*H581,2)</f>
        <v>0</v>
      </c>
      <c r="K581" s="194" t="s">
        <v>242</v>
      </c>
      <c r="L581" s="199"/>
      <c r="M581" s="200" t="s">
        <v>3</v>
      </c>
      <c r="N581" s="201" t="s">
        <v>43</v>
      </c>
      <c r="O581" s="71"/>
      <c r="P581" s="181">
        <f>O581*H581</f>
        <v>0</v>
      </c>
      <c r="Q581" s="181">
        <v>0.001</v>
      </c>
      <c r="R581" s="181">
        <f>Q581*H581</f>
        <v>0.22820400000000002</v>
      </c>
      <c r="S581" s="181">
        <v>0</v>
      </c>
      <c r="T581" s="182">
        <f>S581*H581</f>
        <v>0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R581" s="183" t="s">
        <v>392</v>
      </c>
      <c r="AT581" s="183" t="s">
        <v>310</v>
      </c>
      <c r="AU581" s="183" t="s">
        <v>101</v>
      </c>
      <c r="AY581" s="18" t="s">
        <v>234</v>
      </c>
      <c r="BE581" s="184">
        <f>IF(N581="základní",J581,0)</f>
        <v>0</v>
      </c>
      <c r="BF581" s="184">
        <f>IF(N581="snížená",J581,0)</f>
        <v>0</v>
      </c>
      <c r="BG581" s="184">
        <f>IF(N581="zákl. přenesená",J581,0)</f>
        <v>0</v>
      </c>
      <c r="BH581" s="184">
        <f>IF(N581="sníž. přenesená",J581,0)</f>
        <v>0</v>
      </c>
      <c r="BI581" s="184">
        <f>IF(N581="nulová",J581,0)</f>
        <v>0</v>
      </c>
      <c r="BJ581" s="18" t="s">
        <v>79</v>
      </c>
      <c r="BK581" s="184">
        <f>ROUND(I581*H581,2)</f>
        <v>0</v>
      </c>
      <c r="BL581" s="18" t="s">
        <v>314</v>
      </c>
      <c r="BM581" s="183" t="s">
        <v>1283</v>
      </c>
    </row>
    <row r="582" s="2" customFormat="1" ht="24.15" customHeight="1">
      <c r="A582" s="37"/>
      <c r="B582" s="171"/>
      <c r="C582" s="172" t="s">
        <v>1284</v>
      </c>
      <c r="D582" s="172" t="s">
        <v>238</v>
      </c>
      <c r="E582" s="173" t="s">
        <v>1285</v>
      </c>
      <c r="F582" s="174" t="s">
        <v>1286</v>
      </c>
      <c r="G582" s="175" t="s">
        <v>241</v>
      </c>
      <c r="H582" s="176">
        <v>420.48000000000002</v>
      </c>
      <c r="I582" s="177"/>
      <c r="J582" s="178">
        <f>ROUND(I582*H582,2)</f>
        <v>0</v>
      </c>
      <c r="K582" s="174" t="s">
        <v>242</v>
      </c>
      <c r="L582" s="38"/>
      <c r="M582" s="179" t="s">
        <v>3</v>
      </c>
      <c r="N582" s="180" t="s">
        <v>43</v>
      </c>
      <c r="O582" s="71"/>
      <c r="P582" s="181">
        <f>O582*H582</f>
        <v>0</v>
      </c>
      <c r="Q582" s="181">
        <v>0.00039825</v>
      </c>
      <c r="R582" s="181">
        <f>Q582*H582</f>
        <v>0.16745616000000002</v>
      </c>
      <c r="S582" s="181">
        <v>0</v>
      </c>
      <c r="T582" s="182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183" t="s">
        <v>314</v>
      </c>
      <c r="AT582" s="183" t="s">
        <v>238</v>
      </c>
      <c r="AU582" s="183" t="s">
        <v>101</v>
      </c>
      <c r="AY582" s="18" t="s">
        <v>234</v>
      </c>
      <c r="BE582" s="184">
        <f>IF(N582="základní",J582,0)</f>
        <v>0</v>
      </c>
      <c r="BF582" s="184">
        <f>IF(N582="snížená",J582,0)</f>
        <v>0</v>
      </c>
      <c r="BG582" s="184">
        <f>IF(N582="zákl. přenesená",J582,0)</f>
        <v>0</v>
      </c>
      <c r="BH582" s="184">
        <f>IF(N582="sníž. přenesená",J582,0)</f>
        <v>0</v>
      </c>
      <c r="BI582" s="184">
        <f>IF(N582="nulová",J582,0)</f>
        <v>0</v>
      </c>
      <c r="BJ582" s="18" t="s">
        <v>79</v>
      </c>
      <c r="BK582" s="184">
        <f>ROUND(I582*H582,2)</f>
        <v>0</v>
      </c>
      <c r="BL582" s="18" t="s">
        <v>314</v>
      </c>
      <c r="BM582" s="183" t="s">
        <v>1287</v>
      </c>
    </row>
    <row r="583" s="2" customFormat="1">
      <c r="A583" s="37"/>
      <c r="B583" s="38"/>
      <c r="C583" s="37"/>
      <c r="D583" s="185" t="s">
        <v>244</v>
      </c>
      <c r="E583" s="37"/>
      <c r="F583" s="186" t="s">
        <v>1288</v>
      </c>
      <c r="G583" s="37"/>
      <c r="H583" s="37"/>
      <c r="I583" s="187"/>
      <c r="J583" s="37"/>
      <c r="K583" s="37"/>
      <c r="L583" s="38"/>
      <c r="M583" s="188"/>
      <c r="N583" s="189"/>
      <c r="O583" s="71"/>
      <c r="P583" s="71"/>
      <c r="Q583" s="71"/>
      <c r="R583" s="71"/>
      <c r="S583" s="71"/>
      <c r="T583" s="72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T583" s="18" t="s">
        <v>244</v>
      </c>
      <c r="AU583" s="18" t="s">
        <v>101</v>
      </c>
    </row>
    <row r="584" s="2" customFormat="1" ht="24.15" customHeight="1">
      <c r="A584" s="37"/>
      <c r="B584" s="171"/>
      <c r="C584" s="172" t="s">
        <v>1289</v>
      </c>
      <c r="D584" s="172" t="s">
        <v>238</v>
      </c>
      <c r="E584" s="173" t="s">
        <v>1290</v>
      </c>
      <c r="F584" s="174" t="s">
        <v>1291</v>
      </c>
      <c r="G584" s="175" t="s">
        <v>241</v>
      </c>
      <c r="H584" s="176">
        <v>340.19999999999999</v>
      </c>
      <c r="I584" s="177"/>
      <c r="J584" s="178">
        <f>ROUND(I584*H584,2)</f>
        <v>0</v>
      </c>
      <c r="K584" s="174" t="s">
        <v>242</v>
      </c>
      <c r="L584" s="38"/>
      <c r="M584" s="179" t="s">
        <v>3</v>
      </c>
      <c r="N584" s="180" t="s">
        <v>43</v>
      </c>
      <c r="O584" s="71"/>
      <c r="P584" s="181">
        <f>O584*H584</f>
        <v>0</v>
      </c>
      <c r="Q584" s="181">
        <v>0.00039825</v>
      </c>
      <c r="R584" s="181">
        <f>Q584*H584</f>
        <v>0.13548464999999998</v>
      </c>
      <c r="S584" s="181">
        <v>0</v>
      </c>
      <c r="T584" s="182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83" t="s">
        <v>314</v>
      </c>
      <c r="AT584" s="183" t="s">
        <v>238</v>
      </c>
      <c r="AU584" s="183" t="s">
        <v>101</v>
      </c>
      <c r="AY584" s="18" t="s">
        <v>234</v>
      </c>
      <c r="BE584" s="184">
        <f>IF(N584="základní",J584,0)</f>
        <v>0</v>
      </c>
      <c r="BF584" s="184">
        <f>IF(N584="snížená",J584,0)</f>
        <v>0</v>
      </c>
      <c r="BG584" s="184">
        <f>IF(N584="zákl. přenesená",J584,0)</f>
        <v>0</v>
      </c>
      <c r="BH584" s="184">
        <f>IF(N584="sníž. přenesená",J584,0)</f>
        <v>0</v>
      </c>
      <c r="BI584" s="184">
        <f>IF(N584="nulová",J584,0)</f>
        <v>0</v>
      </c>
      <c r="BJ584" s="18" t="s">
        <v>79</v>
      </c>
      <c r="BK584" s="184">
        <f>ROUND(I584*H584,2)</f>
        <v>0</v>
      </c>
      <c r="BL584" s="18" t="s">
        <v>314</v>
      </c>
      <c r="BM584" s="183" t="s">
        <v>1292</v>
      </c>
    </row>
    <row r="585" s="2" customFormat="1">
      <c r="A585" s="37"/>
      <c r="B585" s="38"/>
      <c r="C585" s="37"/>
      <c r="D585" s="185" t="s">
        <v>244</v>
      </c>
      <c r="E585" s="37"/>
      <c r="F585" s="186" t="s">
        <v>1293</v>
      </c>
      <c r="G585" s="37"/>
      <c r="H585" s="37"/>
      <c r="I585" s="187"/>
      <c r="J585" s="37"/>
      <c r="K585" s="37"/>
      <c r="L585" s="38"/>
      <c r="M585" s="188"/>
      <c r="N585" s="189"/>
      <c r="O585" s="71"/>
      <c r="P585" s="71"/>
      <c r="Q585" s="71"/>
      <c r="R585" s="71"/>
      <c r="S585" s="71"/>
      <c r="T585" s="72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18" t="s">
        <v>244</v>
      </c>
      <c r="AU585" s="18" t="s">
        <v>101</v>
      </c>
    </row>
    <row r="586" s="2" customFormat="1" ht="49.05" customHeight="1">
      <c r="A586" s="37"/>
      <c r="B586" s="171"/>
      <c r="C586" s="192" t="s">
        <v>1294</v>
      </c>
      <c r="D586" s="192" t="s">
        <v>310</v>
      </c>
      <c r="E586" s="193" t="s">
        <v>1295</v>
      </c>
      <c r="F586" s="194" t="s">
        <v>1296</v>
      </c>
      <c r="G586" s="195" t="s">
        <v>241</v>
      </c>
      <c r="H586" s="196">
        <v>443.096</v>
      </c>
      <c r="I586" s="197"/>
      <c r="J586" s="198">
        <f>ROUND(I586*H586,2)</f>
        <v>0</v>
      </c>
      <c r="K586" s="194" t="s">
        <v>242</v>
      </c>
      <c r="L586" s="199"/>
      <c r="M586" s="200" t="s">
        <v>3</v>
      </c>
      <c r="N586" s="201" t="s">
        <v>43</v>
      </c>
      <c r="O586" s="71"/>
      <c r="P586" s="181">
        <f>O586*H586</f>
        <v>0</v>
      </c>
      <c r="Q586" s="181">
        <v>0.0044000000000000003</v>
      </c>
      <c r="R586" s="181">
        <f>Q586*H586</f>
        <v>1.9496224000000002</v>
      </c>
      <c r="S586" s="181">
        <v>0</v>
      </c>
      <c r="T586" s="182">
        <f>S586*H586</f>
        <v>0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183" t="s">
        <v>392</v>
      </c>
      <c r="AT586" s="183" t="s">
        <v>310</v>
      </c>
      <c r="AU586" s="183" t="s">
        <v>101</v>
      </c>
      <c r="AY586" s="18" t="s">
        <v>234</v>
      </c>
      <c r="BE586" s="184">
        <f>IF(N586="základní",J586,0)</f>
        <v>0</v>
      </c>
      <c r="BF586" s="184">
        <f>IF(N586="snížená",J586,0)</f>
        <v>0</v>
      </c>
      <c r="BG586" s="184">
        <f>IF(N586="zákl. přenesená",J586,0)</f>
        <v>0</v>
      </c>
      <c r="BH586" s="184">
        <f>IF(N586="sníž. přenesená",J586,0)</f>
        <v>0</v>
      </c>
      <c r="BI586" s="184">
        <f>IF(N586="nulová",J586,0)</f>
        <v>0</v>
      </c>
      <c r="BJ586" s="18" t="s">
        <v>79</v>
      </c>
      <c r="BK586" s="184">
        <f>ROUND(I586*H586,2)</f>
        <v>0</v>
      </c>
      <c r="BL586" s="18" t="s">
        <v>314</v>
      </c>
      <c r="BM586" s="183" t="s">
        <v>1297</v>
      </c>
    </row>
    <row r="587" s="2" customFormat="1" ht="49.05" customHeight="1">
      <c r="A587" s="37"/>
      <c r="B587" s="171"/>
      <c r="C587" s="192" t="s">
        <v>1298</v>
      </c>
      <c r="D587" s="192" t="s">
        <v>310</v>
      </c>
      <c r="E587" s="193" t="s">
        <v>1299</v>
      </c>
      <c r="F587" s="194" t="s">
        <v>1300</v>
      </c>
      <c r="G587" s="195" t="s">
        <v>241</v>
      </c>
      <c r="H587" s="196">
        <v>443.096</v>
      </c>
      <c r="I587" s="197"/>
      <c r="J587" s="198">
        <f>ROUND(I587*H587,2)</f>
        <v>0</v>
      </c>
      <c r="K587" s="194" t="s">
        <v>242</v>
      </c>
      <c r="L587" s="199"/>
      <c r="M587" s="200" t="s">
        <v>3</v>
      </c>
      <c r="N587" s="201" t="s">
        <v>43</v>
      </c>
      <c r="O587" s="71"/>
      <c r="P587" s="181">
        <f>O587*H587</f>
        <v>0</v>
      </c>
      <c r="Q587" s="181">
        <v>0.0044999999999999997</v>
      </c>
      <c r="R587" s="181">
        <f>Q587*H587</f>
        <v>1.9939319999999998</v>
      </c>
      <c r="S587" s="181">
        <v>0</v>
      </c>
      <c r="T587" s="182">
        <f>S587*H587</f>
        <v>0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183" t="s">
        <v>392</v>
      </c>
      <c r="AT587" s="183" t="s">
        <v>310</v>
      </c>
      <c r="AU587" s="183" t="s">
        <v>101</v>
      </c>
      <c r="AY587" s="18" t="s">
        <v>234</v>
      </c>
      <c r="BE587" s="184">
        <f>IF(N587="základní",J587,0)</f>
        <v>0</v>
      </c>
      <c r="BF587" s="184">
        <f>IF(N587="snížená",J587,0)</f>
        <v>0</v>
      </c>
      <c r="BG587" s="184">
        <f>IF(N587="zákl. přenesená",J587,0)</f>
        <v>0</v>
      </c>
      <c r="BH587" s="184">
        <f>IF(N587="sníž. přenesená",J587,0)</f>
        <v>0</v>
      </c>
      <c r="BI587" s="184">
        <f>IF(N587="nulová",J587,0)</f>
        <v>0</v>
      </c>
      <c r="BJ587" s="18" t="s">
        <v>79</v>
      </c>
      <c r="BK587" s="184">
        <f>ROUND(I587*H587,2)</f>
        <v>0</v>
      </c>
      <c r="BL587" s="18" t="s">
        <v>314</v>
      </c>
      <c r="BM587" s="183" t="s">
        <v>1301</v>
      </c>
    </row>
    <row r="588" s="2" customFormat="1" ht="33" customHeight="1">
      <c r="A588" s="37"/>
      <c r="B588" s="171"/>
      <c r="C588" s="172" t="s">
        <v>1302</v>
      </c>
      <c r="D588" s="172" t="s">
        <v>238</v>
      </c>
      <c r="E588" s="173" t="s">
        <v>1303</v>
      </c>
      <c r="F588" s="174" t="s">
        <v>1304</v>
      </c>
      <c r="G588" s="175" t="s">
        <v>416</v>
      </c>
      <c r="H588" s="176">
        <v>54.399999999999999</v>
      </c>
      <c r="I588" s="177"/>
      <c r="J588" s="178">
        <f>ROUND(I588*H588,2)</f>
        <v>0</v>
      </c>
      <c r="K588" s="174" t="s">
        <v>242</v>
      </c>
      <c r="L588" s="38"/>
      <c r="M588" s="179" t="s">
        <v>3</v>
      </c>
      <c r="N588" s="180" t="s">
        <v>43</v>
      </c>
      <c r="O588" s="71"/>
      <c r="P588" s="181">
        <f>O588*H588</f>
        <v>0</v>
      </c>
      <c r="Q588" s="181">
        <v>0.00020139</v>
      </c>
      <c r="R588" s="181">
        <f>Q588*H588</f>
        <v>0.010955616</v>
      </c>
      <c r="S588" s="181">
        <v>0</v>
      </c>
      <c r="T588" s="182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183" t="s">
        <v>314</v>
      </c>
      <c r="AT588" s="183" t="s">
        <v>238</v>
      </c>
      <c r="AU588" s="183" t="s">
        <v>101</v>
      </c>
      <c r="AY588" s="18" t="s">
        <v>234</v>
      </c>
      <c r="BE588" s="184">
        <f>IF(N588="základní",J588,0)</f>
        <v>0</v>
      </c>
      <c r="BF588" s="184">
        <f>IF(N588="snížená",J588,0)</f>
        <v>0</v>
      </c>
      <c r="BG588" s="184">
        <f>IF(N588="zákl. přenesená",J588,0)</f>
        <v>0</v>
      </c>
      <c r="BH588" s="184">
        <f>IF(N588="sníž. přenesená",J588,0)</f>
        <v>0</v>
      </c>
      <c r="BI588" s="184">
        <f>IF(N588="nulová",J588,0)</f>
        <v>0</v>
      </c>
      <c r="BJ588" s="18" t="s">
        <v>79</v>
      </c>
      <c r="BK588" s="184">
        <f>ROUND(I588*H588,2)</f>
        <v>0</v>
      </c>
      <c r="BL588" s="18" t="s">
        <v>314</v>
      </c>
      <c r="BM588" s="183" t="s">
        <v>1305</v>
      </c>
    </row>
    <row r="589" s="2" customFormat="1">
      <c r="A589" s="37"/>
      <c r="B589" s="38"/>
      <c r="C589" s="37"/>
      <c r="D589" s="185" t="s">
        <v>244</v>
      </c>
      <c r="E589" s="37"/>
      <c r="F589" s="186" t="s">
        <v>1306</v>
      </c>
      <c r="G589" s="37"/>
      <c r="H589" s="37"/>
      <c r="I589" s="187"/>
      <c r="J589" s="37"/>
      <c r="K589" s="37"/>
      <c r="L589" s="38"/>
      <c r="M589" s="188"/>
      <c r="N589" s="189"/>
      <c r="O589" s="71"/>
      <c r="P589" s="71"/>
      <c r="Q589" s="71"/>
      <c r="R589" s="71"/>
      <c r="S589" s="71"/>
      <c r="T589" s="72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T589" s="18" t="s">
        <v>244</v>
      </c>
      <c r="AU589" s="18" t="s">
        <v>101</v>
      </c>
    </row>
    <row r="590" s="2" customFormat="1" ht="37.8" customHeight="1">
      <c r="A590" s="37"/>
      <c r="B590" s="171"/>
      <c r="C590" s="172" t="s">
        <v>1307</v>
      </c>
      <c r="D590" s="172" t="s">
        <v>238</v>
      </c>
      <c r="E590" s="173" t="s">
        <v>1308</v>
      </c>
      <c r="F590" s="174" t="s">
        <v>1309</v>
      </c>
      <c r="G590" s="175" t="s">
        <v>358</v>
      </c>
      <c r="H590" s="176">
        <v>8</v>
      </c>
      <c r="I590" s="177"/>
      <c r="J590" s="178">
        <f>ROUND(I590*H590,2)</f>
        <v>0</v>
      </c>
      <c r="K590" s="174" t="s">
        <v>242</v>
      </c>
      <c r="L590" s="38"/>
      <c r="M590" s="179" t="s">
        <v>3</v>
      </c>
      <c r="N590" s="180" t="s">
        <v>43</v>
      </c>
      <c r="O590" s="71"/>
      <c r="P590" s="181">
        <f>O590*H590</f>
        <v>0</v>
      </c>
      <c r="Q590" s="181">
        <v>0.00029903999999999998</v>
      </c>
      <c r="R590" s="181">
        <f>Q590*H590</f>
        <v>0.0023923199999999999</v>
      </c>
      <c r="S590" s="181">
        <v>0</v>
      </c>
      <c r="T590" s="182">
        <f>S590*H590</f>
        <v>0</v>
      </c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R590" s="183" t="s">
        <v>314</v>
      </c>
      <c r="AT590" s="183" t="s">
        <v>238</v>
      </c>
      <c r="AU590" s="183" t="s">
        <v>101</v>
      </c>
      <c r="AY590" s="18" t="s">
        <v>234</v>
      </c>
      <c r="BE590" s="184">
        <f>IF(N590="základní",J590,0)</f>
        <v>0</v>
      </c>
      <c r="BF590" s="184">
        <f>IF(N590="snížená",J590,0)</f>
        <v>0</v>
      </c>
      <c r="BG590" s="184">
        <f>IF(N590="zákl. přenesená",J590,0)</f>
        <v>0</v>
      </c>
      <c r="BH590" s="184">
        <f>IF(N590="sníž. přenesená",J590,0)</f>
        <v>0</v>
      </c>
      <c r="BI590" s="184">
        <f>IF(N590="nulová",J590,0)</f>
        <v>0</v>
      </c>
      <c r="BJ590" s="18" t="s">
        <v>79</v>
      </c>
      <c r="BK590" s="184">
        <f>ROUND(I590*H590,2)</f>
        <v>0</v>
      </c>
      <c r="BL590" s="18" t="s">
        <v>314</v>
      </c>
      <c r="BM590" s="183" t="s">
        <v>1310</v>
      </c>
    </row>
    <row r="591" s="2" customFormat="1">
      <c r="A591" s="37"/>
      <c r="B591" s="38"/>
      <c r="C591" s="37"/>
      <c r="D591" s="185" t="s">
        <v>244</v>
      </c>
      <c r="E591" s="37"/>
      <c r="F591" s="186" t="s">
        <v>1311</v>
      </c>
      <c r="G591" s="37"/>
      <c r="H591" s="37"/>
      <c r="I591" s="187"/>
      <c r="J591" s="37"/>
      <c r="K591" s="37"/>
      <c r="L591" s="38"/>
      <c r="M591" s="188"/>
      <c r="N591" s="189"/>
      <c r="O591" s="71"/>
      <c r="P591" s="71"/>
      <c r="Q591" s="71"/>
      <c r="R591" s="71"/>
      <c r="S591" s="71"/>
      <c r="T591" s="72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T591" s="18" t="s">
        <v>244</v>
      </c>
      <c r="AU591" s="18" t="s">
        <v>101</v>
      </c>
    </row>
    <row r="592" s="2" customFormat="1" ht="24.15" customHeight="1">
      <c r="A592" s="37"/>
      <c r="B592" s="171"/>
      <c r="C592" s="192" t="s">
        <v>1312</v>
      </c>
      <c r="D592" s="192" t="s">
        <v>310</v>
      </c>
      <c r="E592" s="193" t="s">
        <v>1313</v>
      </c>
      <c r="F592" s="194" t="s">
        <v>1314</v>
      </c>
      <c r="G592" s="195" t="s">
        <v>358</v>
      </c>
      <c r="H592" s="196">
        <v>8</v>
      </c>
      <c r="I592" s="197"/>
      <c r="J592" s="198">
        <f>ROUND(I592*H592,2)</f>
        <v>0</v>
      </c>
      <c r="K592" s="194" t="s">
        <v>242</v>
      </c>
      <c r="L592" s="199"/>
      <c r="M592" s="200" t="s">
        <v>3</v>
      </c>
      <c r="N592" s="201" t="s">
        <v>43</v>
      </c>
      <c r="O592" s="71"/>
      <c r="P592" s="181">
        <f>O592*H592</f>
        <v>0</v>
      </c>
      <c r="Q592" s="181">
        <v>0.00029999999999999997</v>
      </c>
      <c r="R592" s="181">
        <f>Q592*H592</f>
        <v>0.0023999999999999998</v>
      </c>
      <c r="S592" s="181">
        <v>0</v>
      </c>
      <c r="T592" s="182">
        <f>S592*H592</f>
        <v>0</v>
      </c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R592" s="183" t="s">
        <v>392</v>
      </c>
      <c r="AT592" s="183" t="s">
        <v>310</v>
      </c>
      <c r="AU592" s="183" t="s">
        <v>101</v>
      </c>
      <c r="AY592" s="18" t="s">
        <v>234</v>
      </c>
      <c r="BE592" s="184">
        <f>IF(N592="základní",J592,0)</f>
        <v>0</v>
      </c>
      <c r="BF592" s="184">
        <f>IF(N592="snížená",J592,0)</f>
        <v>0</v>
      </c>
      <c r="BG592" s="184">
        <f>IF(N592="zákl. přenesená",J592,0)</f>
        <v>0</v>
      </c>
      <c r="BH592" s="184">
        <f>IF(N592="sníž. přenesená",J592,0)</f>
        <v>0</v>
      </c>
      <c r="BI592" s="184">
        <f>IF(N592="nulová",J592,0)</f>
        <v>0</v>
      </c>
      <c r="BJ592" s="18" t="s">
        <v>79</v>
      </c>
      <c r="BK592" s="184">
        <f>ROUND(I592*H592,2)</f>
        <v>0</v>
      </c>
      <c r="BL592" s="18" t="s">
        <v>314</v>
      </c>
      <c r="BM592" s="183" t="s">
        <v>1315</v>
      </c>
    </row>
    <row r="593" s="12" customFormat="1" ht="22.8" customHeight="1">
      <c r="A593" s="12"/>
      <c r="B593" s="158"/>
      <c r="C593" s="12"/>
      <c r="D593" s="159" t="s">
        <v>71</v>
      </c>
      <c r="E593" s="169" t="s">
        <v>1316</v>
      </c>
      <c r="F593" s="169" t="s">
        <v>1317</v>
      </c>
      <c r="G593" s="12"/>
      <c r="H593" s="12"/>
      <c r="I593" s="161"/>
      <c r="J593" s="170">
        <f>BK593</f>
        <v>0</v>
      </c>
      <c r="K593" s="12"/>
      <c r="L593" s="158"/>
      <c r="M593" s="163"/>
      <c r="N593" s="164"/>
      <c r="O593" s="164"/>
      <c r="P593" s="165">
        <f>SUM(P594:P598)</f>
        <v>0</v>
      </c>
      <c r="Q593" s="164"/>
      <c r="R593" s="165">
        <f>SUM(R594:R598)</f>
        <v>0.037328000000000007</v>
      </c>
      <c r="S593" s="164"/>
      <c r="T593" s="166">
        <f>SUM(T594:T598)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159" t="s">
        <v>76</v>
      </c>
      <c r="AT593" s="167" t="s">
        <v>71</v>
      </c>
      <c r="AU593" s="167" t="s">
        <v>79</v>
      </c>
      <c r="AY593" s="159" t="s">
        <v>234</v>
      </c>
      <c r="BK593" s="168">
        <f>SUM(BK594:BK598)</f>
        <v>0</v>
      </c>
    </row>
    <row r="594" s="2" customFormat="1" ht="33" customHeight="1">
      <c r="A594" s="37"/>
      <c r="B594" s="171"/>
      <c r="C594" s="172" t="s">
        <v>1318</v>
      </c>
      <c r="D594" s="172" t="s">
        <v>238</v>
      </c>
      <c r="E594" s="173" t="s">
        <v>1319</v>
      </c>
      <c r="F594" s="174" t="s">
        <v>1320</v>
      </c>
      <c r="G594" s="175" t="s">
        <v>241</v>
      </c>
      <c r="H594" s="176">
        <v>8.0069999999999997</v>
      </c>
      <c r="I594" s="177"/>
      <c r="J594" s="178">
        <f>ROUND(I594*H594,2)</f>
        <v>0</v>
      </c>
      <c r="K594" s="174" t="s">
        <v>242</v>
      </c>
      <c r="L594" s="38"/>
      <c r="M594" s="179" t="s">
        <v>3</v>
      </c>
      <c r="N594" s="180" t="s">
        <v>43</v>
      </c>
      <c r="O594" s="71"/>
      <c r="P594" s="181">
        <f>O594*H594</f>
        <v>0</v>
      </c>
      <c r="Q594" s="181">
        <v>0</v>
      </c>
      <c r="R594" s="181">
        <f>Q594*H594</f>
        <v>0</v>
      </c>
      <c r="S594" s="181">
        <v>0</v>
      </c>
      <c r="T594" s="182">
        <f>S594*H594</f>
        <v>0</v>
      </c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R594" s="183" t="s">
        <v>314</v>
      </c>
      <c r="AT594" s="183" t="s">
        <v>238</v>
      </c>
      <c r="AU594" s="183" t="s">
        <v>76</v>
      </c>
      <c r="AY594" s="18" t="s">
        <v>234</v>
      </c>
      <c r="BE594" s="184">
        <f>IF(N594="základní",J594,0)</f>
        <v>0</v>
      </c>
      <c r="BF594" s="184">
        <f>IF(N594="snížená",J594,0)</f>
        <v>0</v>
      </c>
      <c r="BG594" s="184">
        <f>IF(N594="zákl. přenesená",J594,0)</f>
        <v>0</v>
      </c>
      <c r="BH594" s="184">
        <f>IF(N594="sníž. přenesená",J594,0)</f>
        <v>0</v>
      </c>
      <c r="BI594" s="184">
        <f>IF(N594="nulová",J594,0)</f>
        <v>0</v>
      </c>
      <c r="BJ594" s="18" t="s">
        <v>79</v>
      </c>
      <c r="BK594" s="184">
        <f>ROUND(I594*H594,2)</f>
        <v>0</v>
      </c>
      <c r="BL594" s="18" t="s">
        <v>314</v>
      </c>
      <c r="BM594" s="183" t="s">
        <v>1321</v>
      </c>
    </row>
    <row r="595" s="2" customFormat="1">
      <c r="A595" s="37"/>
      <c r="B595" s="38"/>
      <c r="C595" s="37"/>
      <c r="D595" s="185" t="s">
        <v>244</v>
      </c>
      <c r="E595" s="37"/>
      <c r="F595" s="186" t="s">
        <v>1322</v>
      </c>
      <c r="G595" s="37"/>
      <c r="H595" s="37"/>
      <c r="I595" s="187"/>
      <c r="J595" s="37"/>
      <c r="K595" s="37"/>
      <c r="L595" s="38"/>
      <c r="M595" s="188"/>
      <c r="N595" s="189"/>
      <c r="O595" s="71"/>
      <c r="P595" s="71"/>
      <c r="Q595" s="71"/>
      <c r="R595" s="71"/>
      <c r="S595" s="71"/>
      <c r="T595" s="72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T595" s="18" t="s">
        <v>244</v>
      </c>
      <c r="AU595" s="18" t="s">
        <v>76</v>
      </c>
    </row>
    <row r="596" s="2" customFormat="1" ht="49.05" customHeight="1">
      <c r="A596" s="37"/>
      <c r="B596" s="171"/>
      <c r="C596" s="192" t="s">
        <v>1323</v>
      </c>
      <c r="D596" s="192" t="s">
        <v>310</v>
      </c>
      <c r="E596" s="193" t="s">
        <v>1324</v>
      </c>
      <c r="F596" s="194" t="s">
        <v>1325</v>
      </c>
      <c r="G596" s="195" t="s">
        <v>241</v>
      </c>
      <c r="H596" s="196">
        <v>9.3320000000000007</v>
      </c>
      <c r="I596" s="197"/>
      <c r="J596" s="198">
        <f>ROUND(I596*H596,2)</f>
        <v>0</v>
      </c>
      <c r="K596" s="194" t="s">
        <v>242</v>
      </c>
      <c r="L596" s="199"/>
      <c r="M596" s="200" t="s">
        <v>3</v>
      </c>
      <c r="N596" s="201" t="s">
        <v>43</v>
      </c>
      <c r="O596" s="71"/>
      <c r="P596" s="181">
        <f>O596*H596</f>
        <v>0</v>
      </c>
      <c r="Q596" s="181">
        <v>0.0040000000000000001</v>
      </c>
      <c r="R596" s="181">
        <f>Q596*H596</f>
        <v>0.037328000000000007</v>
      </c>
      <c r="S596" s="181">
        <v>0</v>
      </c>
      <c r="T596" s="182">
        <f>S596*H596</f>
        <v>0</v>
      </c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R596" s="183" t="s">
        <v>392</v>
      </c>
      <c r="AT596" s="183" t="s">
        <v>310</v>
      </c>
      <c r="AU596" s="183" t="s">
        <v>76</v>
      </c>
      <c r="AY596" s="18" t="s">
        <v>234</v>
      </c>
      <c r="BE596" s="184">
        <f>IF(N596="základní",J596,0)</f>
        <v>0</v>
      </c>
      <c r="BF596" s="184">
        <f>IF(N596="snížená",J596,0)</f>
        <v>0</v>
      </c>
      <c r="BG596" s="184">
        <f>IF(N596="zákl. přenesená",J596,0)</f>
        <v>0</v>
      </c>
      <c r="BH596" s="184">
        <f>IF(N596="sníž. přenesená",J596,0)</f>
        <v>0</v>
      </c>
      <c r="BI596" s="184">
        <f>IF(N596="nulová",J596,0)</f>
        <v>0</v>
      </c>
      <c r="BJ596" s="18" t="s">
        <v>79</v>
      </c>
      <c r="BK596" s="184">
        <f>ROUND(I596*H596,2)</f>
        <v>0</v>
      </c>
      <c r="BL596" s="18" t="s">
        <v>314</v>
      </c>
      <c r="BM596" s="183" t="s">
        <v>1326</v>
      </c>
    </row>
    <row r="597" s="2" customFormat="1" ht="49.05" customHeight="1">
      <c r="A597" s="37"/>
      <c r="B597" s="171"/>
      <c r="C597" s="172" t="s">
        <v>1327</v>
      </c>
      <c r="D597" s="172" t="s">
        <v>238</v>
      </c>
      <c r="E597" s="173" t="s">
        <v>1328</v>
      </c>
      <c r="F597" s="174" t="s">
        <v>1329</v>
      </c>
      <c r="G597" s="175" t="s">
        <v>298</v>
      </c>
      <c r="H597" s="176">
        <v>0.036999999999999998</v>
      </c>
      <c r="I597" s="177"/>
      <c r="J597" s="178">
        <f>ROUND(I597*H597,2)</f>
        <v>0</v>
      </c>
      <c r="K597" s="174" t="s">
        <v>242</v>
      </c>
      <c r="L597" s="38"/>
      <c r="M597" s="179" t="s">
        <v>3</v>
      </c>
      <c r="N597" s="180" t="s">
        <v>43</v>
      </c>
      <c r="O597" s="71"/>
      <c r="P597" s="181">
        <f>O597*H597</f>
        <v>0</v>
      </c>
      <c r="Q597" s="181">
        <v>0</v>
      </c>
      <c r="R597" s="181">
        <f>Q597*H597</f>
        <v>0</v>
      </c>
      <c r="S597" s="181">
        <v>0</v>
      </c>
      <c r="T597" s="182">
        <f>S597*H597</f>
        <v>0</v>
      </c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R597" s="183" t="s">
        <v>314</v>
      </c>
      <c r="AT597" s="183" t="s">
        <v>238</v>
      </c>
      <c r="AU597" s="183" t="s">
        <v>76</v>
      </c>
      <c r="AY597" s="18" t="s">
        <v>234</v>
      </c>
      <c r="BE597" s="184">
        <f>IF(N597="základní",J597,0)</f>
        <v>0</v>
      </c>
      <c r="BF597" s="184">
        <f>IF(N597="snížená",J597,0)</f>
        <v>0</v>
      </c>
      <c r="BG597" s="184">
        <f>IF(N597="zákl. přenesená",J597,0)</f>
        <v>0</v>
      </c>
      <c r="BH597" s="184">
        <f>IF(N597="sníž. přenesená",J597,0)</f>
        <v>0</v>
      </c>
      <c r="BI597" s="184">
        <f>IF(N597="nulová",J597,0)</f>
        <v>0</v>
      </c>
      <c r="BJ597" s="18" t="s">
        <v>79</v>
      </c>
      <c r="BK597" s="184">
        <f>ROUND(I597*H597,2)</f>
        <v>0</v>
      </c>
      <c r="BL597" s="18" t="s">
        <v>314</v>
      </c>
      <c r="BM597" s="183" t="s">
        <v>1330</v>
      </c>
    </row>
    <row r="598" s="2" customFormat="1">
      <c r="A598" s="37"/>
      <c r="B598" s="38"/>
      <c r="C598" s="37"/>
      <c r="D598" s="185" t="s">
        <v>244</v>
      </c>
      <c r="E598" s="37"/>
      <c r="F598" s="186" t="s">
        <v>1331</v>
      </c>
      <c r="G598" s="37"/>
      <c r="H598" s="37"/>
      <c r="I598" s="187"/>
      <c r="J598" s="37"/>
      <c r="K598" s="37"/>
      <c r="L598" s="38"/>
      <c r="M598" s="188"/>
      <c r="N598" s="189"/>
      <c r="O598" s="71"/>
      <c r="P598" s="71"/>
      <c r="Q598" s="71"/>
      <c r="R598" s="71"/>
      <c r="S598" s="71"/>
      <c r="T598" s="72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T598" s="18" t="s">
        <v>244</v>
      </c>
      <c r="AU598" s="18" t="s">
        <v>76</v>
      </c>
    </row>
    <row r="599" s="12" customFormat="1" ht="22.8" customHeight="1">
      <c r="A599" s="12"/>
      <c r="B599" s="158"/>
      <c r="C599" s="12"/>
      <c r="D599" s="159" t="s">
        <v>71</v>
      </c>
      <c r="E599" s="169" t="s">
        <v>1332</v>
      </c>
      <c r="F599" s="169" t="s">
        <v>1333</v>
      </c>
      <c r="G599" s="12"/>
      <c r="H599" s="12"/>
      <c r="I599" s="161"/>
      <c r="J599" s="170">
        <f>BK599</f>
        <v>0</v>
      </c>
      <c r="K599" s="12"/>
      <c r="L599" s="158"/>
      <c r="M599" s="163"/>
      <c r="N599" s="164"/>
      <c r="O599" s="164"/>
      <c r="P599" s="165">
        <f>P600+SUM(P601:P605)+P617+P627</f>
        <v>0</v>
      </c>
      <c r="Q599" s="164"/>
      <c r="R599" s="165">
        <f>R600+SUM(R601:R605)+R617+R627</f>
        <v>3.9227911025000002</v>
      </c>
      <c r="S599" s="164"/>
      <c r="T599" s="166">
        <f>T600+SUM(T601:T605)+T617+T627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159" t="s">
        <v>76</v>
      </c>
      <c r="AT599" s="167" t="s">
        <v>71</v>
      </c>
      <c r="AU599" s="167" t="s">
        <v>79</v>
      </c>
      <c r="AY599" s="159" t="s">
        <v>234</v>
      </c>
      <c r="BK599" s="168">
        <f>BK600+SUM(BK601:BK605)+BK617+BK627</f>
        <v>0</v>
      </c>
    </row>
    <row r="600" s="2" customFormat="1" ht="37.8" customHeight="1">
      <c r="A600" s="37"/>
      <c r="B600" s="171"/>
      <c r="C600" s="172" t="s">
        <v>1334</v>
      </c>
      <c r="D600" s="172" t="s">
        <v>238</v>
      </c>
      <c r="E600" s="173" t="s">
        <v>1335</v>
      </c>
      <c r="F600" s="174" t="s">
        <v>1336</v>
      </c>
      <c r="G600" s="175" t="s">
        <v>241</v>
      </c>
      <c r="H600" s="176">
        <v>8.0069999999999997</v>
      </c>
      <c r="I600" s="177"/>
      <c r="J600" s="178">
        <f>ROUND(I600*H600,2)</f>
        <v>0</v>
      </c>
      <c r="K600" s="174" t="s">
        <v>242</v>
      </c>
      <c r="L600" s="38"/>
      <c r="M600" s="179" t="s">
        <v>3</v>
      </c>
      <c r="N600" s="180" t="s">
        <v>43</v>
      </c>
      <c r="O600" s="71"/>
      <c r="P600" s="181">
        <f>O600*H600</f>
        <v>0</v>
      </c>
      <c r="Q600" s="181">
        <v>0.00012</v>
      </c>
      <c r="R600" s="181">
        <f>Q600*H600</f>
        <v>0.00096084000000000002</v>
      </c>
      <c r="S600" s="181">
        <v>0</v>
      </c>
      <c r="T600" s="182">
        <f>S600*H600</f>
        <v>0</v>
      </c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R600" s="183" t="s">
        <v>314</v>
      </c>
      <c r="AT600" s="183" t="s">
        <v>238</v>
      </c>
      <c r="AU600" s="183" t="s">
        <v>76</v>
      </c>
      <c r="AY600" s="18" t="s">
        <v>234</v>
      </c>
      <c r="BE600" s="184">
        <f>IF(N600="základní",J600,0)</f>
        <v>0</v>
      </c>
      <c r="BF600" s="184">
        <f>IF(N600="snížená",J600,0)</f>
        <v>0</v>
      </c>
      <c r="BG600" s="184">
        <f>IF(N600="zákl. přenesená",J600,0)</f>
        <v>0</v>
      </c>
      <c r="BH600" s="184">
        <f>IF(N600="sníž. přenesená",J600,0)</f>
        <v>0</v>
      </c>
      <c r="BI600" s="184">
        <f>IF(N600="nulová",J600,0)</f>
        <v>0</v>
      </c>
      <c r="BJ600" s="18" t="s">
        <v>79</v>
      </c>
      <c r="BK600" s="184">
        <f>ROUND(I600*H600,2)</f>
        <v>0</v>
      </c>
      <c r="BL600" s="18" t="s">
        <v>314</v>
      </c>
      <c r="BM600" s="183" t="s">
        <v>1337</v>
      </c>
    </row>
    <row r="601" s="2" customFormat="1">
      <c r="A601" s="37"/>
      <c r="B601" s="38"/>
      <c r="C601" s="37"/>
      <c r="D601" s="185" t="s">
        <v>244</v>
      </c>
      <c r="E601" s="37"/>
      <c r="F601" s="186" t="s">
        <v>1338</v>
      </c>
      <c r="G601" s="37"/>
      <c r="H601" s="37"/>
      <c r="I601" s="187"/>
      <c r="J601" s="37"/>
      <c r="K601" s="37"/>
      <c r="L601" s="38"/>
      <c r="M601" s="188"/>
      <c r="N601" s="189"/>
      <c r="O601" s="71"/>
      <c r="P601" s="71"/>
      <c r="Q601" s="71"/>
      <c r="R601" s="71"/>
      <c r="S601" s="71"/>
      <c r="T601" s="72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T601" s="18" t="s">
        <v>244</v>
      </c>
      <c r="AU601" s="18" t="s">
        <v>76</v>
      </c>
    </row>
    <row r="602" s="2" customFormat="1" ht="16.5" customHeight="1">
      <c r="A602" s="37"/>
      <c r="B602" s="171"/>
      <c r="C602" s="192" t="s">
        <v>1339</v>
      </c>
      <c r="D602" s="192" t="s">
        <v>310</v>
      </c>
      <c r="E602" s="193" t="s">
        <v>1340</v>
      </c>
      <c r="F602" s="194" t="s">
        <v>1341</v>
      </c>
      <c r="G602" s="195" t="s">
        <v>248</v>
      </c>
      <c r="H602" s="196">
        <v>0.40000000000000002</v>
      </c>
      <c r="I602" s="197"/>
      <c r="J602" s="198">
        <f>ROUND(I602*H602,2)</f>
        <v>0</v>
      </c>
      <c r="K602" s="194" t="s">
        <v>242</v>
      </c>
      <c r="L602" s="199"/>
      <c r="M602" s="200" t="s">
        <v>3</v>
      </c>
      <c r="N602" s="201" t="s">
        <v>43</v>
      </c>
      <c r="O602" s="71"/>
      <c r="P602" s="181">
        <f>O602*H602</f>
        <v>0</v>
      </c>
      <c r="Q602" s="181">
        <v>0.02</v>
      </c>
      <c r="R602" s="181">
        <f>Q602*H602</f>
        <v>0.0080000000000000002</v>
      </c>
      <c r="S602" s="181">
        <v>0</v>
      </c>
      <c r="T602" s="182">
        <f>S602*H602</f>
        <v>0</v>
      </c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R602" s="183" t="s">
        <v>392</v>
      </c>
      <c r="AT602" s="183" t="s">
        <v>310</v>
      </c>
      <c r="AU602" s="183" t="s">
        <v>76</v>
      </c>
      <c r="AY602" s="18" t="s">
        <v>234</v>
      </c>
      <c r="BE602" s="184">
        <f>IF(N602="základní",J602,0)</f>
        <v>0</v>
      </c>
      <c r="BF602" s="184">
        <f>IF(N602="snížená",J602,0)</f>
        <v>0</v>
      </c>
      <c r="BG602" s="184">
        <f>IF(N602="zákl. přenesená",J602,0)</f>
        <v>0</v>
      </c>
      <c r="BH602" s="184">
        <f>IF(N602="sníž. přenesená",J602,0)</f>
        <v>0</v>
      </c>
      <c r="BI602" s="184">
        <f>IF(N602="nulová",J602,0)</f>
        <v>0</v>
      </c>
      <c r="BJ602" s="18" t="s">
        <v>79</v>
      </c>
      <c r="BK602" s="184">
        <f>ROUND(I602*H602,2)</f>
        <v>0</v>
      </c>
      <c r="BL602" s="18" t="s">
        <v>314</v>
      </c>
      <c r="BM602" s="183" t="s">
        <v>1342</v>
      </c>
    </row>
    <row r="603" s="2" customFormat="1" ht="55.5" customHeight="1">
      <c r="A603" s="37"/>
      <c r="B603" s="171"/>
      <c r="C603" s="172" t="s">
        <v>1343</v>
      </c>
      <c r="D603" s="172" t="s">
        <v>238</v>
      </c>
      <c r="E603" s="173" t="s">
        <v>1344</v>
      </c>
      <c r="F603" s="174" t="s">
        <v>1345</v>
      </c>
      <c r="G603" s="175" t="s">
        <v>298</v>
      </c>
      <c r="H603" s="176">
        <v>3.7970000000000002</v>
      </c>
      <c r="I603" s="177"/>
      <c r="J603" s="178">
        <f>ROUND(I603*H603,2)</f>
        <v>0</v>
      </c>
      <c r="K603" s="174" t="s">
        <v>242</v>
      </c>
      <c r="L603" s="38"/>
      <c r="M603" s="179" t="s">
        <v>3</v>
      </c>
      <c r="N603" s="180" t="s">
        <v>43</v>
      </c>
      <c r="O603" s="71"/>
      <c r="P603" s="181">
        <f>O603*H603</f>
        <v>0</v>
      </c>
      <c r="Q603" s="181">
        <v>0</v>
      </c>
      <c r="R603" s="181">
        <f>Q603*H603</f>
        <v>0</v>
      </c>
      <c r="S603" s="181">
        <v>0</v>
      </c>
      <c r="T603" s="182">
        <f>S603*H603</f>
        <v>0</v>
      </c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R603" s="183" t="s">
        <v>314</v>
      </c>
      <c r="AT603" s="183" t="s">
        <v>238</v>
      </c>
      <c r="AU603" s="183" t="s">
        <v>76</v>
      </c>
      <c r="AY603" s="18" t="s">
        <v>234</v>
      </c>
      <c r="BE603" s="184">
        <f>IF(N603="základní",J603,0)</f>
        <v>0</v>
      </c>
      <c r="BF603" s="184">
        <f>IF(N603="snížená",J603,0)</f>
        <v>0</v>
      </c>
      <c r="BG603" s="184">
        <f>IF(N603="zákl. přenesená",J603,0)</f>
        <v>0</v>
      </c>
      <c r="BH603" s="184">
        <f>IF(N603="sníž. přenesená",J603,0)</f>
        <v>0</v>
      </c>
      <c r="BI603" s="184">
        <f>IF(N603="nulová",J603,0)</f>
        <v>0</v>
      </c>
      <c r="BJ603" s="18" t="s">
        <v>79</v>
      </c>
      <c r="BK603" s="184">
        <f>ROUND(I603*H603,2)</f>
        <v>0</v>
      </c>
      <c r="BL603" s="18" t="s">
        <v>314</v>
      </c>
      <c r="BM603" s="183" t="s">
        <v>1346</v>
      </c>
    </row>
    <row r="604" s="2" customFormat="1">
      <c r="A604" s="37"/>
      <c r="B604" s="38"/>
      <c r="C604" s="37"/>
      <c r="D604" s="185" t="s">
        <v>244</v>
      </c>
      <c r="E604" s="37"/>
      <c r="F604" s="186" t="s">
        <v>1347</v>
      </c>
      <c r="G604" s="37"/>
      <c r="H604" s="37"/>
      <c r="I604" s="187"/>
      <c r="J604" s="37"/>
      <c r="K604" s="37"/>
      <c r="L604" s="38"/>
      <c r="M604" s="188"/>
      <c r="N604" s="189"/>
      <c r="O604" s="71"/>
      <c r="P604" s="71"/>
      <c r="Q604" s="71"/>
      <c r="R604" s="71"/>
      <c r="S604" s="71"/>
      <c r="T604" s="72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T604" s="18" t="s">
        <v>244</v>
      </c>
      <c r="AU604" s="18" t="s">
        <v>76</v>
      </c>
    </row>
    <row r="605" s="12" customFormat="1" ht="20.88" customHeight="1">
      <c r="A605" s="12"/>
      <c r="B605" s="158"/>
      <c r="C605" s="12"/>
      <c r="D605" s="159" t="s">
        <v>71</v>
      </c>
      <c r="E605" s="169" t="s">
        <v>1348</v>
      </c>
      <c r="F605" s="169" t="s">
        <v>1349</v>
      </c>
      <c r="G605" s="12"/>
      <c r="H605" s="12"/>
      <c r="I605" s="161"/>
      <c r="J605" s="170">
        <f>BK605</f>
        <v>0</v>
      </c>
      <c r="K605" s="12"/>
      <c r="L605" s="158"/>
      <c r="M605" s="163"/>
      <c r="N605" s="164"/>
      <c r="O605" s="164"/>
      <c r="P605" s="165">
        <f>SUM(P606:P616)</f>
        <v>0</v>
      </c>
      <c r="Q605" s="164"/>
      <c r="R605" s="165">
        <f>SUM(R606:R616)</f>
        <v>1.6089998700000001</v>
      </c>
      <c r="S605" s="164"/>
      <c r="T605" s="166">
        <f>SUM(T606:T616)</f>
        <v>0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159" t="s">
        <v>76</v>
      </c>
      <c r="AT605" s="167" t="s">
        <v>71</v>
      </c>
      <c r="AU605" s="167" t="s">
        <v>76</v>
      </c>
      <c r="AY605" s="159" t="s">
        <v>234</v>
      </c>
      <c r="BK605" s="168">
        <f>SUM(BK606:BK616)</f>
        <v>0</v>
      </c>
    </row>
    <row r="606" s="2" customFormat="1" ht="37.8" customHeight="1">
      <c r="A606" s="37"/>
      <c r="B606" s="171"/>
      <c r="C606" s="172" t="s">
        <v>1350</v>
      </c>
      <c r="D606" s="172" t="s">
        <v>238</v>
      </c>
      <c r="E606" s="173" t="s">
        <v>1351</v>
      </c>
      <c r="F606" s="174" t="s">
        <v>1352</v>
      </c>
      <c r="G606" s="175" t="s">
        <v>241</v>
      </c>
      <c r="H606" s="176">
        <v>378.50599999999997</v>
      </c>
      <c r="I606" s="177"/>
      <c r="J606" s="178">
        <f>ROUND(I606*H606,2)</f>
        <v>0</v>
      </c>
      <c r="K606" s="174" t="s">
        <v>242</v>
      </c>
      <c r="L606" s="38"/>
      <c r="M606" s="179" t="s">
        <v>3</v>
      </c>
      <c r="N606" s="180" t="s">
        <v>43</v>
      </c>
      <c r="O606" s="71"/>
      <c r="P606" s="181">
        <f>O606*H606</f>
        <v>0</v>
      </c>
      <c r="Q606" s="181">
        <v>0</v>
      </c>
      <c r="R606" s="181">
        <f>Q606*H606</f>
        <v>0</v>
      </c>
      <c r="S606" s="181">
        <v>0</v>
      </c>
      <c r="T606" s="182">
        <f>S606*H606</f>
        <v>0</v>
      </c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R606" s="183" t="s">
        <v>314</v>
      </c>
      <c r="AT606" s="183" t="s">
        <v>238</v>
      </c>
      <c r="AU606" s="183" t="s">
        <v>101</v>
      </c>
      <c r="AY606" s="18" t="s">
        <v>234</v>
      </c>
      <c r="BE606" s="184">
        <f>IF(N606="základní",J606,0)</f>
        <v>0</v>
      </c>
      <c r="BF606" s="184">
        <f>IF(N606="snížená",J606,0)</f>
        <v>0</v>
      </c>
      <c r="BG606" s="184">
        <f>IF(N606="zákl. přenesená",J606,0)</f>
        <v>0</v>
      </c>
      <c r="BH606" s="184">
        <f>IF(N606="sníž. přenesená",J606,0)</f>
        <v>0</v>
      </c>
      <c r="BI606" s="184">
        <f>IF(N606="nulová",J606,0)</f>
        <v>0</v>
      </c>
      <c r="BJ606" s="18" t="s">
        <v>79</v>
      </c>
      <c r="BK606" s="184">
        <f>ROUND(I606*H606,2)</f>
        <v>0</v>
      </c>
      <c r="BL606" s="18" t="s">
        <v>314</v>
      </c>
      <c r="BM606" s="183" t="s">
        <v>1353</v>
      </c>
    </row>
    <row r="607" s="2" customFormat="1">
      <c r="A607" s="37"/>
      <c r="B607" s="38"/>
      <c r="C607" s="37"/>
      <c r="D607" s="185" t="s">
        <v>244</v>
      </c>
      <c r="E607" s="37"/>
      <c r="F607" s="186" t="s">
        <v>1354</v>
      </c>
      <c r="G607" s="37"/>
      <c r="H607" s="37"/>
      <c r="I607" s="187"/>
      <c r="J607" s="37"/>
      <c r="K607" s="37"/>
      <c r="L607" s="38"/>
      <c r="M607" s="188"/>
      <c r="N607" s="189"/>
      <c r="O607" s="71"/>
      <c r="P607" s="71"/>
      <c r="Q607" s="71"/>
      <c r="R607" s="71"/>
      <c r="S607" s="71"/>
      <c r="T607" s="72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T607" s="18" t="s">
        <v>244</v>
      </c>
      <c r="AU607" s="18" t="s">
        <v>101</v>
      </c>
    </row>
    <row r="608" s="2" customFormat="1" ht="24.15" customHeight="1">
      <c r="A608" s="37"/>
      <c r="B608" s="171"/>
      <c r="C608" s="192" t="s">
        <v>1355</v>
      </c>
      <c r="D608" s="192" t="s">
        <v>310</v>
      </c>
      <c r="E608" s="193" t="s">
        <v>1356</v>
      </c>
      <c r="F608" s="194" t="s">
        <v>1357</v>
      </c>
      <c r="G608" s="195" t="s">
        <v>241</v>
      </c>
      <c r="H608" s="196">
        <v>198.71600000000001</v>
      </c>
      <c r="I608" s="197"/>
      <c r="J608" s="198">
        <f>ROUND(I608*H608,2)</f>
        <v>0</v>
      </c>
      <c r="K608" s="194" t="s">
        <v>242</v>
      </c>
      <c r="L608" s="199"/>
      <c r="M608" s="200" t="s">
        <v>3</v>
      </c>
      <c r="N608" s="201" t="s">
        <v>43</v>
      </c>
      <c r="O608" s="71"/>
      <c r="P608" s="181">
        <f>O608*H608</f>
        <v>0</v>
      </c>
      <c r="Q608" s="181">
        <v>0.0028999999999999998</v>
      </c>
      <c r="R608" s="181">
        <f>Q608*H608</f>
        <v>0.57627640000000002</v>
      </c>
      <c r="S608" s="181">
        <v>0</v>
      </c>
      <c r="T608" s="182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183" t="s">
        <v>392</v>
      </c>
      <c r="AT608" s="183" t="s">
        <v>310</v>
      </c>
      <c r="AU608" s="183" t="s">
        <v>101</v>
      </c>
      <c r="AY608" s="18" t="s">
        <v>234</v>
      </c>
      <c r="BE608" s="184">
        <f>IF(N608="základní",J608,0)</f>
        <v>0</v>
      </c>
      <c r="BF608" s="184">
        <f>IF(N608="snížená",J608,0)</f>
        <v>0</v>
      </c>
      <c r="BG608" s="184">
        <f>IF(N608="zákl. přenesená",J608,0)</f>
        <v>0</v>
      </c>
      <c r="BH608" s="184">
        <f>IF(N608="sníž. přenesená",J608,0)</f>
        <v>0</v>
      </c>
      <c r="BI608" s="184">
        <f>IF(N608="nulová",J608,0)</f>
        <v>0</v>
      </c>
      <c r="BJ608" s="18" t="s">
        <v>79</v>
      </c>
      <c r="BK608" s="184">
        <f>ROUND(I608*H608,2)</f>
        <v>0</v>
      </c>
      <c r="BL608" s="18" t="s">
        <v>314</v>
      </c>
      <c r="BM608" s="183" t="s">
        <v>1358</v>
      </c>
    </row>
    <row r="609" s="2" customFormat="1" ht="24.15" customHeight="1">
      <c r="A609" s="37"/>
      <c r="B609" s="171"/>
      <c r="C609" s="192" t="s">
        <v>1359</v>
      </c>
      <c r="D609" s="192" t="s">
        <v>310</v>
      </c>
      <c r="E609" s="193" t="s">
        <v>1360</v>
      </c>
      <c r="F609" s="194" t="s">
        <v>1361</v>
      </c>
      <c r="G609" s="195" t="s">
        <v>241</v>
      </c>
      <c r="H609" s="196">
        <v>198.71600000000001</v>
      </c>
      <c r="I609" s="197"/>
      <c r="J609" s="198">
        <f>ROUND(I609*H609,2)</f>
        <v>0</v>
      </c>
      <c r="K609" s="194" t="s">
        <v>242</v>
      </c>
      <c r="L609" s="199"/>
      <c r="M609" s="200" t="s">
        <v>3</v>
      </c>
      <c r="N609" s="201" t="s">
        <v>43</v>
      </c>
      <c r="O609" s="71"/>
      <c r="P609" s="181">
        <f>O609*H609</f>
        <v>0</v>
      </c>
      <c r="Q609" s="181">
        <v>0.0018</v>
      </c>
      <c r="R609" s="181">
        <f>Q609*H609</f>
        <v>0.35768880000000003</v>
      </c>
      <c r="S609" s="181">
        <v>0</v>
      </c>
      <c r="T609" s="182">
        <f>S609*H609</f>
        <v>0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183" t="s">
        <v>392</v>
      </c>
      <c r="AT609" s="183" t="s">
        <v>310</v>
      </c>
      <c r="AU609" s="183" t="s">
        <v>101</v>
      </c>
      <c r="AY609" s="18" t="s">
        <v>234</v>
      </c>
      <c r="BE609" s="184">
        <f>IF(N609="základní",J609,0)</f>
        <v>0</v>
      </c>
      <c r="BF609" s="184">
        <f>IF(N609="snížená",J609,0)</f>
        <v>0</v>
      </c>
      <c r="BG609" s="184">
        <f>IF(N609="zákl. přenesená",J609,0)</f>
        <v>0</v>
      </c>
      <c r="BH609" s="184">
        <f>IF(N609="sníž. přenesená",J609,0)</f>
        <v>0</v>
      </c>
      <c r="BI609" s="184">
        <f>IF(N609="nulová",J609,0)</f>
        <v>0</v>
      </c>
      <c r="BJ609" s="18" t="s">
        <v>79</v>
      </c>
      <c r="BK609" s="184">
        <f>ROUND(I609*H609,2)</f>
        <v>0</v>
      </c>
      <c r="BL609" s="18" t="s">
        <v>314</v>
      </c>
      <c r="BM609" s="183" t="s">
        <v>1362</v>
      </c>
    </row>
    <row r="610" s="2" customFormat="1" ht="37.8" customHeight="1">
      <c r="A610" s="37"/>
      <c r="B610" s="171"/>
      <c r="C610" s="172" t="s">
        <v>1363</v>
      </c>
      <c r="D610" s="172" t="s">
        <v>238</v>
      </c>
      <c r="E610" s="173" t="s">
        <v>1351</v>
      </c>
      <c r="F610" s="174" t="s">
        <v>1352</v>
      </c>
      <c r="G610" s="175" t="s">
        <v>241</v>
      </c>
      <c r="H610" s="176">
        <v>614.61599999999999</v>
      </c>
      <c r="I610" s="177"/>
      <c r="J610" s="178">
        <f>ROUND(I610*H610,2)</f>
        <v>0</v>
      </c>
      <c r="K610" s="174" t="s">
        <v>242</v>
      </c>
      <c r="L610" s="38"/>
      <c r="M610" s="179" t="s">
        <v>3</v>
      </c>
      <c r="N610" s="180" t="s">
        <v>43</v>
      </c>
      <c r="O610" s="71"/>
      <c r="P610" s="181">
        <f>O610*H610</f>
        <v>0</v>
      </c>
      <c r="Q610" s="181">
        <v>0</v>
      </c>
      <c r="R610" s="181">
        <f>Q610*H610</f>
        <v>0</v>
      </c>
      <c r="S610" s="181">
        <v>0</v>
      </c>
      <c r="T610" s="182">
        <f>S610*H610</f>
        <v>0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R610" s="183" t="s">
        <v>104</v>
      </c>
      <c r="AT610" s="183" t="s">
        <v>238</v>
      </c>
      <c r="AU610" s="183" t="s">
        <v>101</v>
      </c>
      <c r="AY610" s="18" t="s">
        <v>234</v>
      </c>
      <c r="BE610" s="184">
        <f>IF(N610="základní",J610,0)</f>
        <v>0</v>
      </c>
      <c r="BF610" s="184">
        <f>IF(N610="snížená",J610,0)</f>
        <v>0</v>
      </c>
      <c r="BG610" s="184">
        <f>IF(N610="zákl. přenesená",J610,0)</f>
        <v>0</v>
      </c>
      <c r="BH610" s="184">
        <f>IF(N610="sníž. přenesená",J610,0)</f>
        <v>0</v>
      </c>
      <c r="BI610" s="184">
        <f>IF(N610="nulová",J610,0)</f>
        <v>0</v>
      </c>
      <c r="BJ610" s="18" t="s">
        <v>79</v>
      </c>
      <c r="BK610" s="184">
        <f>ROUND(I610*H610,2)</f>
        <v>0</v>
      </c>
      <c r="BL610" s="18" t="s">
        <v>104</v>
      </c>
      <c r="BM610" s="183" t="s">
        <v>1364</v>
      </c>
    </row>
    <row r="611" s="2" customFormat="1">
      <c r="A611" s="37"/>
      <c r="B611" s="38"/>
      <c r="C611" s="37"/>
      <c r="D611" s="185" t="s">
        <v>244</v>
      </c>
      <c r="E611" s="37"/>
      <c r="F611" s="186" t="s">
        <v>1354</v>
      </c>
      <c r="G611" s="37"/>
      <c r="H611" s="37"/>
      <c r="I611" s="187"/>
      <c r="J611" s="37"/>
      <c r="K611" s="37"/>
      <c r="L611" s="38"/>
      <c r="M611" s="188"/>
      <c r="N611" s="189"/>
      <c r="O611" s="71"/>
      <c r="P611" s="71"/>
      <c r="Q611" s="71"/>
      <c r="R611" s="71"/>
      <c r="S611" s="71"/>
      <c r="T611" s="72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T611" s="18" t="s">
        <v>244</v>
      </c>
      <c r="AU611" s="18" t="s">
        <v>101</v>
      </c>
    </row>
    <row r="612" s="2" customFormat="1" ht="24.15" customHeight="1">
      <c r="A612" s="37"/>
      <c r="B612" s="171"/>
      <c r="C612" s="192" t="s">
        <v>1365</v>
      </c>
      <c r="D612" s="192" t="s">
        <v>310</v>
      </c>
      <c r="E612" s="193" t="s">
        <v>1366</v>
      </c>
      <c r="F612" s="194" t="s">
        <v>1367</v>
      </c>
      <c r="G612" s="195" t="s">
        <v>241</v>
      </c>
      <c r="H612" s="196">
        <v>322.673</v>
      </c>
      <c r="I612" s="197"/>
      <c r="J612" s="198">
        <f>ROUND(I612*H612,2)</f>
        <v>0</v>
      </c>
      <c r="K612" s="194" t="s">
        <v>242</v>
      </c>
      <c r="L612" s="199"/>
      <c r="M612" s="200" t="s">
        <v>3</v>
      </c>
      <c r="N612" s="201" t="s">
        <v>43</v>
      </c>
      <c r="O612" s="71"/>
      <c r="P612" s="181">
        <f>O612*H612</f>
        <v>0</v>
      </c>
      <c r="Q612" s="181">
        <v>0.00038999999999999999</v>
      </c>
      <c r="R612" s="181">
        <f>Q612*H612</f>
        <v>0.12584247000000001</v>
      </c>
      <c r="S612" s="181">
        <v>0</v>
      </c>
      <c r="T612" s="182">
        <f>S612*H612</f>
        <v>0</v>
      </c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R612" s="183" t="s">
        <v>278</v>
      </c>
      <c r="AT612" s="183" t="s">
        <v>310</v>
      </c>
      <c r="AU612" s="183" t="s">
        <v>101</v>
      </c>
      <c r="AY612" s="18" t="s">
        <v>234</v>
      </c>
      <c r="BE612" s="184">
        <f>IF(N612="základní",J612,0)</f>
        <v>0</v>
      </c>
      <c r="BF612" s="184">
        <f>IF(N612="snížená",J612,0)</f>
        <v>0</v>
      </c>
      <c r="BG612" s="184">
        <f>IF(N612="zákl. přenesená",J612,0)</f>
        <v>0</v>
      </c>
      <c r="BH612" s="184">
        <f>IF(N612="sníž. přenesená",J612,0)</f>
        <v>0</v>
      </c>
      <c r="BI612" s="184">
        <f>IF(N612="nulová",J612,0)</f>
        <v>0</v>
      </c>
      <c r="BJ612" s="18" t="s">
        <v>79</v>
      </c>
      <c r="BK612" s="184">
        <f>ROUND(I612*H612,2)</f>
        <v>0</v>
      </c>
      <c r="BL612" s="18" t="s">
        <v>104</v>
      </c>
      <c r="BM612" s="183" t="s">
        <v>1368</v>
      </c>
    </row>
    <row r="613" s="2" customFormat="1" ht="24.15" customHeight="1">
      <c r="A613" s="37"/>
      <c r="B613" s="171"/>
      <c r="C613" s="192" t="s">
        <v>1369</v>
      </c>
      <c r="D613" s="192" t="s">
        <v>310</v>
      </c>
      <c r="E613" s="193" t="s">
        <v>1370</v>
      </c>
      <c r="F613" s="194" t="s">
        <v>1371</v>
      </c>
      <c r="G613" s="195" t="s">
        <v>241</v>
      </c>
      <c r="H613" s="196">
        <v>322.673</v>
      </c>
      <c r="I613" s="197"/>
      <c r="J613" s="198">
        <f>ROUND(I613*H613,2)</f>
        <v>0</v>
      </c>
      <c r="K613" s="194" t="s">
        <v>242</v>
      </c>
      <c r="L613" s="199"/>
      <c r="M613" s="200" t="s">
        <v>3</v>
      </c>
      <c r="N613" s="201" t="s">
        <v>43</v>
      </c>
      <c r="O613" s="71"/>
      <c r="P613" s="181">
        <f>O613*H613</f>
        <v>0</v>
      </c>
      <c r="Q613" s="181">
        <v>0.00089999999999999998</v>
      </c>
      <c r="R613" s="181">
        <f>Q613*H613</f>
        <v>0.29040569999999999</v>
      </c>
      <c r="S613" s="181">
        <v>0</v>
      </c>
      <c r="T613" s="182">
        <f>S613*H613</f>
        <v>0</v>
      </c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R613" s="183" t="s">
        <v>392</v>
      </c>
      <c r="AT613" s="183" t="s">
        <v>310</v>
      </c>
      <c r="AU613" s="183" t="s">
        <v>101</v>
      </c>
      <c r="AY613" s="18" t="s">
        <v>234</v>
      </c>
      <c r="BE613" s="184">
        <f>IF(N613="základní",J613,0)</f>
        <v>0</v>
      </c>
      <c r="BF613" s="184">
        <f>IF(N613="snížená",J613,0)</f>
        <v>0</v>
      </c>
      <c r="BG613" s="184">
        <f>IF(N613="zákl. přenesená",J613,0)</f>
        <v>0</v>
      </c>
      <c r="BH613" s="184">
        <f>IF(N613="sníž. přenesená",J613,0)</f>
        <v>0</v>
      </c>
      <c r="BI613" s="184">
        <f>IF(N613="nulová",J613,0)</f>
        <v>0</v>
      </c>
      <c r="BJ613" s="18" t="s">
        <v>79</v>
      </c>
      <c r="BK613" s="184">
        <f>ROUND(I613*H613,2)</f>
        <v>0</v>
      </c>
      <c r="BL613" s="18" t="s">
        <v>314</v>
      </c>
      <c r="BM613" s="183" t="s">
        <v>1372</v>
      </c>
    </row>
    <row r="614" s="2" customFormat="1" ht="49.05" customHeight="1">
      <c r="A614" s="37"/>
      <c r="B614" s="171"/>
      <c r="C614" s="172" t="s">
        <v>1373</v>
      </c>
      <c r="D614" s="172" t="s">
        <v>238</v>
      </c>
      <c r="E614" s="173" t="s">
        <v>1374</v>
      </c>
      <c r="F614" s="174" t="s">
        <v>1375</v>
      </c>
      <c r="G614" s="175" t="s">
        <v>241</v>
      </c>
      <c r="H614" s="176">
        <v>14</v>
      </c>
      <c r="I614" s="177"/>
      <c r="J614" s="178">
        <f>ROUND(I614*H614,2)</f>
        <v>0</v>
      </c>
      <c r="K614" s="174" t="s">
        <v>242</v>
      </c>
      <c r="L614" s="38"/>
      <c r="M614" s="179" t="s">
        <v>3</v>
      </c>
      <c r="N614" s="180" t="s">
        <v>43</v>
      </c>
      <c r="O614" s="71"/>
      <c r="P614" s="181">
        <f>O614*H614</f>
        <v>0</v>
      </c>
      <c r="Q614" s="181">
        <v>0.00216475</v>
      </c>
      <c r="R614" s="181">
        <f>Q614*H614</f>
        <v>0.0303065</v>
      </c>
      <c r="S614" s="181">
        <v>0</v>
      </c>
      <c r="T614" s="182">
        <f>S614*H614</f>
        <v>0</v>
      </c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R614" s="183" t="s">
        <v>314</v>
      </c>
      <c r="AT614" s="183" t="s">
        <v>238</v>
      </c>
      <c r="AU614" s="183" t="s">
        <v>101</v>
      </c>
      <c r="AY614" s="18" t="s">
        <v>234</v>
      </c>
      <c r="BE614" s="184">
        <f>IF(N614="základní",J614,0)</f>
        <v>0</v>
      </c>
      <c r="BF614" s="184">
        <f>IF(N614="snížená",J614,0)</f>
        <v>0</v>
      </c>
      <c r="BG614" s="184">
        <f>IF(N614="zákl. přenesená",J614,0)</f>
        <v>0</v>
      </c>
      <c r="BH614" s="184">
        <f>IF(N614="sníž. přenesená",J614,0)</f>
        <v>0</v>
      </c>
      <c r="BI614" s="184">
        <f>IF(N614="nulová",J614,0)</f>
        <v>0</v>
      </c>
      <c r="BJ614" s="18" t="s">
        <v>79</v>
      </c>
      <c r="BK614" s="184">
        <f>ROUND(I614*H614,2)</f>
        <v>0</v>
      </c>
      <c r="BL614" s="18" t="s">
        <v>314</v>
      </c>
      <c r="BM614" s="183" t="s">
        <v>1376</v>
      </c>
    </row>
    <row r="615" s="2" customFormat="1">
      <c r="A615" s="37"/>
      <c r="B615" s="38"/>
      <c r="C615" s="37"/>
      <c r="D615" s="185" t="s">
        <v>244</v>
      </c>
      <c r="E615" s="37"/>
      <c r="F615" s="186" t="s">
        <v>1377</v>
      </c>
      <c r="G615" s="37"/>
      <c r="H615" s="37"/>
      <c r="I615" s="187"/>
      <c r="J615" s="37"/>
      <c r="K615" s="37"/>
      <c r="L615" s="38"/>
      <c r="M615" s="188"/>
      <c r="N615" s="189"/>
      <c r="O615" s="71"/>
      <c r="P615" s="71"/>
      <c r="Q615" s="71"/>
      <c r="R615" s="71"/>
      <c r="S615" s="71"/>
      <c r="T615" s="72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T615" s="18" t="s">
        <v>244</v>
      </c>
      <c r="AU615" s="18" t="s">
        <v>101</v>
      </c>
    </row>
    <row r="616" s="2" customFormat="1" ht="37.8" customHeight="1">
      <c r="A616" s="37"/>
      <c r="B616" s="171"/>
      <c r="C616" s="192" t="s">
        <v>1378</v>
      </c>
      <c r="D616" s="192" t="s">
        <v>310</v>
      </c>
      <c r="E616" s="193" t="s">
        <v>1379</v>
      </c>
      <c r="F616" s="194" t="s">
        <v>1380</v>
      </c>
      <c r="G616" s="195" t="s">
        <v>241</v>
      </c>
      <c r="H616" s="196">
        <v>16.800000000000001</v>
      </c>
      <c r="I616" s="197"/>
      <c r="J616" s="198">
        <f>ROUND(I616*H616,2)</f>
        <v>0</v>
      </c>
      <c r="K616" s="194" t="s">
        <v>242</v>
      </c>
      <c r="L616" s="199"/>
      <c r="M616" s="200" t="s">
        <v>3</v>
      </c>
      <c r="N616" s="201" t="s">
        <v>43</v>
      </c>
      <c r="O616" s="71"/>
      <c r="P616" s="181">
        <f>O616*H616</f>
        <v>0</v>
      </c>
      <c r="Q616" s="181">
        <v>0.013599999999999999</v>
      </c>
      <c r="R616" s="181">
        <f>Q616*H616</f>
        <v>0.22847999999999999</v>
      </c>
      <c r="S616" s="181">
        <v>0</v>
      </c>
      <c r="T616" s="182">
        <f>S616*H616</f>
        <v>0</v>
      </c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R616" s="183" t="s">
        <v>392</v>
      </c>
      <c r="AT616" s="183" t="s">
        <v>310</v>
      </c>
      <c r="AU616" s="183" t="s">
        <v>101</v>
      </c>
      <c r="AY616" s="18" t="s">
        <v>234</v>
      </c>
      <c r="BE616" s="184">
        <f>IF(N616="základní",J616,0)</f>
        <v>0</v>
      </c>
      <c r="BF616" s="184">
        <f>IF(N616="snížená",J616,0)</f>
        <v>0</v>
      </c>
      <c r="BG616" s="184">
        <f>IF(N616="zákl. přenesená",J616,0)</f>
        <v>0</v>
      </c>
      <c r="BH616" s="184">
        <f>IF(N616="sníž. přenesená",J616,0)</f>
        <v>0</v>
      </c>
      <c r="BI616" s="184">
        <f>IF(N616="nulová",J616,0)</f>
        <v>0</v>
      </c>
      <c r="BJ616" s="18" t="s">
        <v>79</v>
      </c>
      <c r="BK616" s="184">
        <f>ROUND(I616*H616,2)</f>
        <v>0</v>
      </c>
      <c r="BL616" s="18" t="s">
        <v>314</v>
      </c>
      <c r="BM616" s="183" t="s">
        <v>1381</v>
      </c>
    </row>
    <row r="617" s="12" customFormat="1" ht="20.88" customHeight="1">
      <c r="A617" s="12"/>
      <c r="B617" s="158"/>
      <c r="C617" s="12"/>
      <c r="D617" s="159" t="s">
        <v>71</v>
      </c>
      <c r="E617" s="169" t="s">
        <v>1382</v>
      </c>
      <c r="F617" s="169" t="s">
        <v>1383</v>
      </c>
      <c r="G617" s="12"/>
      <c r="H617" s="12"/>
      <c r="I617" s="161"/>
      <c r="J617" s="170">
        <f>BK617</f>
        <v>0</v>
      </c>
      <c r="K617" s="12"/>
      <c r="L617" s="158"/>
      <c r="M617" s="163"/>
      <c r="N617" s="164"/>
      <c r="O617" s="164"/>
      <c r="P617" s="165">
        <f>SUM(P618:P626)</f>
        <v>0</v>
      </c>
      <c r="Q617" s="164"/>
      <c r="R617" s="165">
        <f>SUM(R618:R626)</f>
        <v>2.2520303925</v>
      </c>
      <c r="S617" s="164"/>
      <c r="T617" s="166">
        <f>SUM(T618:T626)</f>
        <v>0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R617" s="159" t="s">
        <v>76</v>
      </c>
      <c r="AT617" s="167" t="s">
        <v>71</v>
      </c>
      <c r="AU617" s="167" t="s">
        <v>76</v>
      </c>
      <c r="AY617" s="159" t="s">
        <v>234</v>
      </c>
      <c r="BK617" s="168">
        <f>SUM(BK618:BK626)</f>
        <v>0</v>
      </c>
    </row>
    <row r="618" s="2" customFormat="1" ht="37.8" customHeight="1">
      <c r="A618" s="37"/>
      <c r="B618" s="171"/>
      <c r="C618" s="172" t="s">
        <v>1384</v>
      </c>
      <c r="D618" s="172" t="s">
        <v>238</v>
      </c>
      <c r="E618" s="173" t="s">
        <v>1385</v>
      </c>
      <c r="F618" s="174" t="s">
        <v>1386</v>
      </c>
      <c r="G618" s="175" t="s">
        <v>241</v>
      </c>
      <c r="H618" s="176">
        <v>217.602</v>
      </c>
      <c r="I618" s="177"/>
      <c r="J618" s="178">
        <f>ROUND(I618*H618,2)</f>
        <v>0</v>
      </c>
      <c r="K618" s="174" t="s">
        <v>242</v>
      </c>
      <c r="L618" s="38"/>
      <c r="M618" s="179" t="s">
        <v>3</v>
      </c>
      <c r="N618" s="180" t="s">
        <v>43</v>
      </c>
      <c r="O618" s="71"/>
      <c r="P618" s="181">
        <f>O618*H618</f>
        <v>0</v>
      </c>
      <c r="Q618" s="181">
        <v>9.6249999999999995E-05</v>
      </c>
      <c r="R618" s="181">
        <f>Q618*H618</f>
        <v>0.0209441925</v>
      </c>
      <c r="S618" s="181">
        <v>0</v>
      </c>
      <c r="T618" s="182">
        <f>S618*H618</f>
        <v>0</v>
      </c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R618" s="183" t="s">
        <v>314</v>
      </c>
      <c r="AT618" s="183" t="s">
        <v>238</v>
      </c>
      <c r="AU618" s="183" t="s">
        <v>101</v>
      </c>
      <c r="AY618" s="18" t="s">
        <v>234</v>
      </c>
      <c r="BE618" s="184">
        <f>IF(N618="základní",J618,0)</f>
        <v>0</v>
      </c>
      <c r="BF618" s="184">
        <f>IF(N618="snížená",J618,0)</f>
        <v>0</v>
      </c>
      <c r="BG618" s="184">
        <f>IF(N618="zákl. přenesená",J618,0)</f>
        <v>0</v>
      </c>
      <c r="BH618" s="184">
        <f>IF(N618="sníž. přenesená",J618,0)</f>
        <v>0</v>
      </c>
      <c r="BI618" s="184">
        <f>IF(N618="nulová",J618,0)</f>
        <v>0</v>
      </c>
      <c r="BJ618" s="18" t="s">
        <v>79</v>
      </c>
      <c r="BK618" s="184">
        <f>ROUND(I618*H618,2)</f>
        <v>0</v>
      </c>
      <c r="BL618" s="18" t="s">
        <v>314</v>
      </c>
      <c r="BM618" s="183" t="s">
        <v>1387</v>
      </c>
    </row>
    <row r="619" s="2" customFormat="1">
      <c r="A619" s="37"/>
      <c r="B619" s="38"/>
      <c r="C619" s="37"/>
      <c r="D619" s="185" t="s">
        <v>244</v>
      </c>
      <c r="E619" s="37"/>
      <c r="F619" s="186" t="s">
        <v>1388</v>
      </c>
      <c r="G619" s="37"/>
      <c r="H619" s="37"/>
      <c r="I619" s="187"/>
      <c r="J619" s="37"/>
      <c r="K619" s="37"/>
      <c r="L619" s="38"/>
      <c r="M619" s="188"/>
      <c r="N619" s="189"/>
      <c r="O619" s="71"/>
      <c r="P619" s="71"/>
      <c r="Q619" s="71"/>
      <c r="R619" s="71"/>
      <c r="S619" s="71"/>
      <c r="T619" s="72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T619" s="18" t="s">
        <v>244</v>
      </c>
      <c r="AU619" s="18" t="s">
        <v>101</v>
      </c>
    </row>
    <row r="620" s="2" customFormat="1" ht="37.8" customHeight="1">
      <c r="A620" s="37"/>
      <c r="B620" s="171"/>
      <c r="C620" s="192" t="s">
        <v>1389</v>
      </c>
      <c r="D620" s="192" t="s">
        <v>310</v>
      </c>
      <c r="E620" s="193" t="s">
        <v>1390</v>
      </c>
      <c r="F620" s="194" t="s">
        <v>1391</v>
      </c>
      <c r="G620" s="195" t="s">
        <v>241</v>
      </c>
      <c r="H620" s="196">
        <v>228.482</v>
      </c>
      <c r="I620" s="197"/>
      <c r="J620" s="198">
        <f>ROUND(I620*H620,2)</f>
        <v>0</v>
      </c>
      <c r="K620" s="194" t="s">
        <v>242</v>
      </c>
      <c r="L620" s="199"/>
      <c r="M620" s="200" t="s">
        <v>3</v>
      </c>
      <c r="N620" s="201" t="s">
        <v>43</v>
      </c>
      <c r="O620" s="71"/>
      <c r="P620" s="181">
        <f>O620*H620</f>
        <v>0</v>
      </c>
      <c r="Q620" s="181">
        <v>0.0030000000000000001</v>
      </c>
      <c r="R620" s="181">
        <f>Q620*H620</f>
        <v>0.685446</v>
      </c>
      <c r="S620" s="181">
        <v>0</v>
      </c>
      <c r="T620" s="182">
        <f>S620*H620</f>
        <v>0</v>
      </c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R620" s="183" t="s">
        <v>392</v>
      </c>
      <c r="AT620" s="183" t="s">
        <v>310</v>
      </c>
      <c r="AU620" s="183" t="s">
        <v>101</v>
      </c>
      <c r="AY620" s="18" t="s">
        <v>234</v>
      </c>
      <c r="BE620" s="184">
        <f>IF(N620="základní",J620,0)</f>
        <v>0</v>
      </c>
      <c r="BF620" s="184">
        <f>IF(N620="snížená",J620,0)</f>
        <v>0</v>
      </c>
      <c r="BG620" s="184">
        <f>IF(N620="zákl. přenesená",J620,0)</f>
        <v>0</v>
      </c>
      <c r="BH620" s="184">
        <f>IF(N620="sníž. přenesená",J620,0)</f>
        <v>0</v>
      </c>
      <c r="BI620" s="184">
        <f>IF(N620="nulová",J620,0)</f>
        <v>0</v>
      </c>
      <c r="BJ620" s="18" t="s">
        <v>79</v>
      </c>
      <c r="BK620" s="184">
        <f>ROUND(I620*H620,2)</f>
        <v>0</v>
      </c>
      <c r="BL620" s="18" t="s">
        <v>314</v>
      </c>
      <c r="BM620" s="183" t="s">
        <v>1392</v>
      </c>
    </row>
    <row r="621" s="2" customFormat="1" ht="44.25" customHeight="1">
      <c r="A621" s="37"/>
      <c r="B621" s="171"/>
      <c r="C621" s="172" t="s">
        <v>1393</v>
      </c>
      <c r="D621" s="172" t="s">
        <v>238</v>
      </c>
      <c r="E621" s="173" t="s">
        <v>1394</v>
      </c>
      <c r="F621" s="174" t="s">
        <v>1395</v>
      </c>
      <c r="G621" s="175" t="s">
        <v>241</v>
      </c>
      <c r="H621" s="176">
        <v>231.042</v>
      </c>
      <c r="I621" s="177"/>
      <c r="J621" s="178">
        <f>ROUND(I621*H621,2)</f>
        <v>0</v>
      </c>
      <c r="K621" s="174" t="s">
        <v>242</v>
      </c>
      <c r="L621" s="38"/>
      <c r="M621" s="179" t="s">
        <v>3</v>
      </c>
      <c r="N621" s="180" t="s">
        <v>43</v>
      </c>
      <c r="O621" s="71"/>
      <c r="P621" s="181">
        <f>O621*H621</f>
        <v>0</v>
      </c>
      <c r="Q621" s="181">
        <v>0.00029999999999999997</v>
      </c>
      <c r="R621" s="181">
        <f>Q621*H621</f>
        <v>0.069312599999999988</v>
      </c>
      <c r="S621" s="181">
        <v>0</v>
      </c>
      <c r="T621" s="182">
        <f>S621*H621</f>
        <v>0</v>
      </c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R621" s="183" t="s">
        <v>314</v>
      </c>
      <c r="AT621" s="183" t="s">
        <v>238</v>
      </c>
      <c r="AU621" s="183" t="s">
        <v>101</v>
      </c>
      <c r="AY621" s="18" t="s">
        <v>234</v>
      </c>
      <c r="BE621" s="184">
        <f>IF(N621="základní",J621,0)</f>
        <v>0</v>
      </c>
      <c r="BF621" s="184">
        <f>IF(N621="snížená",J621,0)</f>
        <v>0</v>
      </c>
      <c r="BG621" s="184">
        <f>IF(N621="zákl. přenesená",J621,0)</f>
        <v>0</v>
      </c>
      <c r="BH621" s="184">
        <f>IF(N621="sníž. přenesená",J621,0)</f>
        <v>0</v>
      </c>
      <c r="BI621" s="184">
        <f>IF(N621="nulová",J621,0)</f>
        <v>0</v>
      </c>
      <c r="BJ621" s="18" t="s">
        <v>79</v>
      </c>
      <c r="BK621" s="184">
        <f>ROUND(I621*H621,2)</f>
        <v>0</v>
      </c>
      <c r="BL621" s="18" t="s">
        <v>314</v>
      </c>
      <c r="BM621" s="183" t="s">
        <v>1396</v>
      </c>
    </row>
    <row r="622" s="2" customFormat="1">
      <c r="A622" s="37"/>
      <c r="B622" s="38"/>
      <c r="C622" s="37"/>
      <c r="D622" s="185" t="s">
        <v>244</v>
      </c>
      <c r="E622" s="37"/>
      <c r="F622" s="186" t="s">
        <v>1397</v>
      </c>
      <c r="G622" s="37"/>
      <c r="H622" s="37"/>
      <c r="I622" s="187"/>
      <c r="J622" s="37"/>
      <c r="K622" s="37"/>
      <c r="L622" s="38"/>
      <c r="M622" s="188"/>
      <c r="N622" s="189"/>
      <c r="O622" s="71"/>
      <c r="P622" s="71"/>
      <c r="Q622" s="71"/>
      <c r="R622" s="71"/>
      <c r="S622" s="71"/>
      <c r="T622" s="72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T622" s="18" t="s">
        <v>244</v>
      </c>
      <c r="AU622" s="18" t="s">
        <v>101</v>
      </c>
    </row>
    <row r="623" s="2" customFormat="1" ht="24.15" customHeight="1">
      <c r="A623" s="37"/>
      <c r="B623" s="171"/>
      <c r="C623" s="192" t="s">
        <v>1398</v>
      </c>
      <c r="D623" s="192" t="s">
        <v>310</v>
      </c>
      <c r="E623" s="193" t="s">
        <v>1399</v>
      </c>
      <c r="F623" s="194" t="s">
        <v>1400</v>
      </c>
      <c r="G623" s="195" t="s">
        <v>241</v>
      </c>
      <c r="H623" s="196">
        <v>242.59399999999999</v>
      </c>
      <c r="I623" s="197"/>
      <c r="J623" s="198">
        <f>ROUND(I623*H623,2)</f>
        <v>0</v>
      </c>
      <c r="K623" s="194" t="s">
        <v>242</v>
      </c>
      <c r="L623" s="199"/>
      <c r="M623" s="200" t="s">
        <v>3</v>
      </c>
      <c r="N623" s="201" t="s">
        <v>43</v>
      </c>
      <c r="O623" s="71"/>
      <c r="P623" s="181">
        <f>O623*H623</f>
        <v>0</v>
      </c>
      <c r="Q623" s="181">
        <v>0.0054000000000000003</v>
      </c>
      <c r="R623" s="181">
        <f>Q623*H623</f>
        <v>1.3100076000000001</v>
      </c>
      <c r="S623" s="181">
        <v>0</v>
      </c>
      <c r="T623" s="182">
        <f>S623*H623</f>
        <v>0</v>
      </c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R623" s="183" t="s">
        <v>392</v>
      </c>
      <c r="AT623" s="183" t="s">
        <v>310</v>
      </c>
      <c r="AU623" s="183" t="s">
        <v>101</v>
      </c>
      <c r="AY623" s="18" t="s">
        <v>234</v>
      </c>
      <c r="BE623" s="184">
        <f>IF(N623="základní",J623,0)</f>
        <v>0</v>
      </c>
      <c r="BF623" s="184">
        <f>IF(N623="snížená",J623,0)</f>
        <v>0</v>
      </c>
      <c r="BG623" s="184">
        <f>IF(N623="zákl. přenesená",J623,0)</f>
        <v>0</v>
      </c>
      <c r="BH623" s="184">
        <f>IF(N623="sníž. přenesená",J623,0)</f>
        <v>0</v>
      </c>
      <c r="BI623" s="184">
        <f>IF(N623="nulová",J623,0)</f>
        <v>0</v>
      </c>
      <c r="BJ623" s="18" t="s">
        <v>79</v>
      </c>
      <c r="BK623" s="184">
        <f>ROUND(I623*H623,2)</f>
        <v>0</v>
      </c>
      <c r="BL623" s="18" t="s">
        <v>314</v>
      </c>
      <c r="BM623" s="183" t="s">
        <v>1401</v>
      </c>
    </row>
    <row r="624" s="2" customFormat="1" ht="49.05" customHeight="1">
      <c r="A624" s="37"/>
      <c r="B624" s="171"/>
      <c r="C624" s="172" t="s">
        <v>1402</v>
      </c>
      <c r="D624" s="172" t="s">
        <v>238</v>
      </c>
      <c r="E624" s="173" t="s">
        <v>1403</v>
      </c>
      <c r="F624" s="174" t="s">
        <v>1404</v>
      </c>
      <c r="G624" s="175" t="s">
        <v>241</v>
      </c>
      <c r="H624" s="176">
        <v>18</v>
      </c>
      <c r="I624" s="177"/>
      <c r="J624" s="178">
        <f>ROUND(I624*H624,2)</f>
        <v>0</v>
      </c>
      <c r="K624" s="174" t="s">
        <v>242</v>
      </c>
      <c r="L624" s="38"/>
      <c r="M624" s="179" t="s">
        <v>3</v>
      </c>
      <c r="N624" s="180" t="s">
        <v>43</v>
      </c>
      <c r="O624" s="71"/>
      <c r="P624" s="181">
        <f>O624*H624</f>
        <v>0</v>
      </c>
      <c r="Q624" s="181">
        <v>0.0063</v>
      </c>
      <c r="R624" s="181">
        <f>Q624*H624</f>
        <v>0.1134</v>
      </c>
      <c r="S624" s="181">
        <v>0</v>
      </c>
      <c r="T624" s="182">
        <f>S624*H624</f>
        <v>0</v>
      </c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R624" s="183" t="s">
        <v>314</v>
      </c>
      <c r="AT624" s="183" t="s">
        <v>238</v>
      </c>
      <c r="AU624" s="183" t="s">
        <v>101</v>
      </c>
      <c r="AY624" s="18" t="s">
        <v>234</v>
      </c>
      <c r="BE624" s="184">
        <f>IF(N624="základní",J624,0)</f>
        <v>0</v>
      </c>
      <c r="BF624" s="184">
        <f>IF(N624="snížená",J624,0)</f>
        <v>0</v>
      </c>
      <c r="BG624" s="184">
        <f>IF(N624="zákl. přenesená",J624,0)</f>
        <v>0</v>
      </c>
      <c r="BH624" s="184">
        <f>IF(N624="sníž. přenesená",J624,0)</f>
        <v>0</v>
      </c>
      <c r="BI624" s="184">
        <f>IF(N624="nulová",J624,0)</f>
        <v>0</v>
      </c>
      <c r="BJ624" s="18" t="s">
        <v>79</v>
      </c>
      <c r="BK624" s="184">
        <f>ROUND(I624*H624,2)</f>
        <v>0</v>
      </c>
      <c r="BL624" s="18" t="s">
        <v>314</v>
      </c>
      <c r="BM624" s="183" t="s">
        <v>1405</v>
      </c>
    </row>
    <row r="625" s="2" customFormat="1">
      <c r="A625" s="37"/>
      <c r="B625" s="38"/>
      <c r="C625" s="37"/>
      <c r="D625" s="185" t="s">
        <v>244</v>
      </c>
      <c r="E625" s="37"/>
      <c r="F625" s="186" t="s">
        <v>1406</v>
      </c>
      <c r="G625" s="37"/>
      <c r="H625" s="37"/>
      <c r="I625" s="187"/>
      <c r="J625" s="37"/>
      <c r="K625" s="37"/>
      <c r="L625" s="38"/>
      <c r="M625" s="188"/>
      <c r="N625" s="189"/>
      <c r="O625" s="71"/>
      <c r="P625" s="71"/>
      <c r="Q625" s="71"/>
      <c r="R625" s="71"/>
      <c r="S625" s="71"/>
      <c r="T625" s="72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T625" s="18" t="s">
        <v>244</v>
      </c>
      <c r="AU625" s="18" t="s">
        <v>101</v>
      </c>
    </row>
    <row r="626" s="2" customFormat="1" ht="16.5" customHeight="1">
      <c r="A626" s="37"/>
      <c r="B626" s="171"/>
      <c r="C626" s="192" t="s">
        <v>1407</v>
      </c>
      <c r="D626" s="192" t="s">
        <v>310</v>
      </c>
      <c r="E626" s="193" t="s">
        <v>890</v>
      </c>
      <c r="F626" s="194" t="s">
        <v>891</v>
      </c>
      <c r="G626" s="195" t="s">
        <v>241</v>
      </c>
      <c r="H626" s="196">
        <v>18.899999999999999</v>
      </c>
      <c r="I626" s="197"/>
      <c r="J626" s="198">
        <f>ROUND(I626*H626,2)</f>
        <v>0</v>
      </c>
      <c r="K626" s="194" t="s">
        <v>242</v>
      </c>
      <c r="L626" s="199"/>
      <c r="M626" s="200" t="s">
        <v>3</v>
      </c>
      <c r="N626" s="201" t="s">
        <v>43</v>
      </c>
      <c r="O626" s="71"/>
      <c r="P626" s="181">
        <f>O626*H626</f>
        <v>0</v>
      </c>
      <c r="Q626" s="181">
        <v>0.0028</v>
      </c>
      <c r="R626" s="181">
        <f>Q626*H626</f>
        <v>0.052919999999999995</v>
      </c>
      <c r="S626" s="181">
        <v>0</v>
      </c>
      <c r="T626" s="182">
        <f>S626*H626</f>
        <v>0</v>
      </c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R626" s="183" t="s">
        <v>392</v>
      </c>
      <c r="AT626" s="183" t="s">
        <v>310</v>
      </c>
      <c r="AU626" s="183" t="s">
        <v>101</v>
      </c>
      <c r="AY626" s="18" t="s">
        <v>234</v>
      </c>
      <c r="BE626" s="184">
        <f>IF(N626="základní",J626,0)</f>
        <v>0</v>
      </c>
      <c r="BF626" s="184">
        <f>IF(N626="snížená",J626,0)</f>
        <v>0</v>
      </c>
      <c r="BG626" s="184">
        <f>IF(N626="zákl. přenesená",J626,0)</f>
        <v>0</v>
      </c>
      <c r="BH626" s="184">
        <f>IF(N626="sníž. přenesená",J626,0)</f>
        <v>0</v>
      </c>
      <c r="BI626" s="184">
        <f>IF(N626="nulová",J626,0)</f>
        <v>0</v>
      </c>
      <c r="BJ626" s="18" t="s">
        <v>79</v>
      </c>
      <c r="BK626" s="184">
        <f>ROUND(I626*H626,2)</f>
        <v>0</v>
      </c>
      <c r="BL626" s="18" t="s">
        <v>314</v>
      </c>
      <c r="BM626" s="183" t="s">
        <v>1408</v>
      </c>
    </row>
    <row r="627" s="12" customFormat="1" ht="20.88" customHeight="1">
      <c r="A627" s="12"/>
      <c r="B627" s="158"/>
      <c r="C627" s="12"/>
      <c r="D627" s="159" t="s">
        <v>71</v>
      </c>
      <c r="E627" s="169" t="s">
        <v>1409</v>
      </c>
      <c r="F627" s="169" t="s">
        <v>1410</v>
      </c>
      <c r="G627" s="12"/>
      <c r="H627" s="12"/>
      <c r="I627" s="161"/>
      <c r="J627" s="170">
        <f>BK627</f>
        <v>0</v>
      </c>
      <c r="K627" s="12"/>
      <c r="L627" s="158"/>
      <c r="M627" s="163"/>
      <c r="N627" s="164"/>
      <c r="O627" s="164"/>
      <c r="P627" s="165">
        <f>SUM(P628:P630)</f>
        <v>0</v>
      </c>
      <c r="Q627" s="164"/>
      <c r="R627" s="165">
        <f>SUM(R628:R630)</f>
        <v>0.0528</v>
      </c>
      <c r="S627" s="164"/>
      <c r="T627" s="166">
        <f>SUM(T628:T630)</f>
        <v>0</v>
      </c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R627" s="159" t="s">
        <v>76</v>
      </c>
      <c r="AT627" s="167" t="s">
        <v>71</v>
      </c>
      <c r="AU627" s="167" t="s">
        <v>76</v>
      </c>
      <c r="AY627" s="159" t="s">
        <v>234</v>
      </c>
      <c r="BK627" s="168">
        <f>SUM(BK628:BK630)</f>
        <v>0</v>
      </c>
    </row>
    <row r="628" s="2" customFormat="1" ht="37.8" customHeight="1">
      <c r="A628" s="37"/>
      <c r="B628" s="171"/>
      <c r="C628" s="172" t="s">
        <v>1411</v>
      </c>
      <c r="D628" s="172" t="s">
        <v>238</v>
      </c>
      <c r="E628" s="173" t="s">
        <v>1412</v>
      </c>
      <c r="F628" s="174" t="s">
        <v>1413</v>
      </c>
      <c r="G628" s="175" t="s">
        <v>241</v>
      </c>
      <c r="H628" s="176">
        <v>6</v>
      </c>
      <c r="I628" s="177"/>
      <c r="J628" s="178">
        <f>ROUND(I628*H628,2)</f>
        <v>0</v>
      </c>
      <c r="K628" s="174" t="s">
        <v>242</v>
      </c>
      <c r="L628" s="38"/>
      <c r="M628" s="179" t="s">
        <v>3</v>
      </c>
      <c r="N628" s="180" t="s">
        <v>43</v>
      </c>
      <c r="O628" s="71"/>
      <c r="P628" s="181">
        <f>O628*H628</f>
        <v>0</v>
      </c>
      <c r="Q628" s="181">
        <v>0</v>
      </c>
      <c r="R628" s="181">
        <f>Q628*H628</f>
        <v>0</v>
      </c>
      <c r="S628" s="181">
        <v>0</v>
      </c>
      <c r="T628" s="182">
        <f>S628*H628</f>
        <v>0</v>
      </c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R628" s="183" t="s">
        <v>314</v>
      </c>
      <c r="AT628" s="183" t="s">
        <v>238</v>
      </c>
      <c r="AU628" s="183" t="s">
        <v>101</v>
      </c>
      <c r="AY628" s="18" t="s">
        <v>234</v>
      </c>
      <c r="BE628" s="184">
        <f>IF(N628="základní",J628,0)</f>
        <v>0</v>
      </c>
      <c r="BF628" s="184">
        <f>IF(N628="snížená",J628,0)</f>
        <v>0</v>
      </c>
      <c r="BG628" s="184">
        <f>IF(N628="zákl. přenesená",J628,0)</f>
        <v>0</v>
      </c>
      <c r="BH628" s="184">
        <f>IF(N628="sníž. přenesená",J628,0)</f>
        <v>0</v>
      </c>
      <c r="BI628" s="184">
        <f>IF(N628="nulová",J628,0)</f>
        <v>0</v>
      </c>
      <c r="BJ628" s="18" t="s">
        <v>79</v>
      </c>
      <c r="BK628" s="184">
        <f>ROUND(I628*H628,2)</f>
        <v>0</v>
      </c>
      <c r="BL628" s="18" t="s">
        <v>314</v>
      </c>
      <c r="BM628" s="183" t="s">
        <v>1414</v>
      </c>
    </row>
    <row r="629" s="2" customFormat="1">
      <c r="A629" s="37"/>
      <c r="B629" s="38"/>
      <c r="C629" s="37"/>
      <c r="D629" s="185" t="s">
        <v>244</v>
      </c>
      <c r="E629" s="37"/>
      <c r="F629" s="186" t="s">
        <v>1415</v>
      </c>
      <c r="G629" s="37"/>
      <c r="H629" s="37"/>
      <c r="I629" s="187"/>
      <c r="J629" s="37"/>
      <c r="K629" s="37"/>
      <c r="L629" s="38"/>
      <c r="M629" s="188"/>
      <c r="N629" s="189"/>
      <c r="O629" s="71"/>
      <c r="P629" s="71"/>
      <c r="Q629" s="71"/>
      <c r="R629" s="71"/>
      <c r="S629" s="71"/>
      <c r="T629" s="72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T629" s="18" t="s">
        <v>244</v>
      </c>
      <c r="AU629" s="18" t="s">
        <v>101</v>
      </c>
    </row>
    <row r="630" s="2" customFormat="1" ht="33" customHeight="1">
      <c r="A630" s="37"/>
      <c r="B630" s="171"/>
      <c r="C630" s="192" t="s">
        <v>1416</v>
      </c>
      <c r="D630" s="192" t="s">
        <v>310</v>
      </c>
      <c r="E630" s="193" t="s">
        <v>1417</v>
      </c>
      <c r="F630" s="194" t="s">
        <v>1418</v>
      </c>
      <c r="G630" s="195" t="s">
        <v>241</v>
      </c>
      <c r="H630" s="196">
        <v>6.5999999999999996</v>
      </c>
      <c r="I630" s="197"/>
      <c r="J630" s="198">
        <f>ROUND(I630*H630,2)</f>
        <v>0</v>
      </c>
      <c r="K630" s="194" t="s">
        <v>242</v>
      </c>
      <c r="L630" s="199"/>
      <c r="M630" s="200" t="s">
        <v>3</v>
      </c>
      <c r="N630" s="201" t="s">
        <v>43</v>
      </c>
      <c r="O630" s="71"/>
      <c r="P630" s="181">
        <f>O630*H630</f>
        <v>0</v>
      </c>
      <c r="Q630" s="181">
        <v>0.0080000000000000002</v>
      </c>
      <c r="R630" s="181">
        <f>Q630*H630</f>
        <v>0.0528</v>
      </c>
      <c r="S630" s="181">
        <v>0</v>
      </c>
      <c r="T630" s="182">
        <f>S630*H630</f>
        <v>0</v>
      </c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R630" s="183" t="s">
        <v>392</v>
      </c>
      <c r="AT630" s="183" t="s">
        <v>310</v>
      </c>
      <c r="AU630" s="183" t="s">
        <v>101</v>
      </c>
      <c r="AY630" s="18" t="s">
        <v>234</v>
      </c>
      <c r="BE630" s="184">
        <f>IF(N630="základní",J630,0)</f>
        <v>0</v>
      </c>
      <c r="BF630" s="184">
        <f>IF(N630="snížená",J630,0)</f>
        <v>0</v>
      </c>
      <c r="BG630" s="184">
        <f>IF(N630="zákl. přenesená",J630,0)</f>
        <v>0</v>
      </c>
      <c r="BH630" s="184">
        <f>IF(N630="sníž. přenesená",J630,0)</f>
        <v>0</v>
      </c>
      <c r="BI630" s="184">
        <f>IF(N630="nulová",J630,0)</f>
        <v>0</v>
      </c>
      <c r="BJ630" s="18" t="s">
        <v>79</v>
      </c>
      <c r="BK630" s="184">
        <f>ROUND(I630*H630,2)</f>
        <v>0</v>
      </c>
      <c r="BL630" s="18" t="s">
        <v>314</v>
      </c>
      <c r="BM630" s="183" t="s">
        <v>1419</v>
      </c>
    </row>
    <row r="631" s="12" customFormat="1" ht="22.8" customHeight="1">
      <c r="A631" s="12"/>
      <c r="B631" s="158"/>
      <c r="C631" s="12"/>
      <c r="D631" s="159" t="s">
        <v>71</v>
      </c>
      <c r="E631" s="169" t="s">
        <v>1420</v>
      </c>
      <c r="F631" s="169" t="s">
        <v>1421</v>
      </c>
      <c r="G631" s="12"/>
      <c r="H631" s="12"/>
      <c r="I631" s="161"/>
      <c r="J631" s="170">
        <f>BK631</f>
        <v>0</v>
      </c>
      <c r="K631" s="12"/>
      <c r="L631" s="158"/>
      <c r="M631" s="163"/>
      <c r="N631" s="164"/>
      <c r="O631" s="164"/>
      <c r="P631" s="165">
        <f>SUM(P632:P637)</f>
        <v>0</v>
      </c>
      <c r="Q631" s="164"/>
      <c r="R631" s="165">
        <f>SUM(R632:R637)</f>
        <v>0.28988999999999998</v>
      </c>
      <c r="S631" s="164"/>
      <c r="T631" s="166">
        <f>SUM(T632:T637)</f>
        <v>0</v>
      </c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R631" s="159" t="s">
        <v>76</v>
      </c>
      <c r="AT631" s="167" t="s">
        <v>71</v>
      </c>
      <c r="AU631" s="167" t="s">
        <v>79</v>
      </c>
      <c r="AY631" s="159" t="s">
        <v>234</v>
      </c>
      <c r="BK631" s="168">
        <f>SUM(BK632:BK637)</f>
        <v>0</v>
      </c>
    </row>
    <row r="632" s="2" customFormat="1" ht="33" customHeight="1">
      <c r="A632" s="37"/>
      <c r="B632" s="171"/>
      <c r="C632" s="172" t="s">
        <v>1422</v>
      </c>
      <c r="D632" s="172" t="s">
        <v>238</v>
      </c>
      <c r="E632" s="173" t="s">
        <v>1423</v>
      </c>
      <c r="F632" s="174" t="s">
        <v>1424</v>
      </c>
      <c r="G632" s="175" t="s">
        <v>241</v>
      </c>
      <c r="H632" s="176">
        <v>2.3999999999999999</v>
      </c>
      <c r="I632" s="177"/>
      <c r="J632" s="178">
        <f>ROUND(I632*H632,2)</f>
        <v>0</v>
      </c>
      <c r="K632" s="174" t="s">
        <v>242</v>
      </c>
      <c r="L632" s="38"/>
      <c r="M632" s="179" t="s">
        <v>3</v>
      </c>
      <c r="N632" s="180" t="s">
        <v>43</v>
      </c>
      <c r="O632" s="71"/>
      <c r="P632" s="181">
        <f>O632*H632</f>
        <v>0</v>
      </c>
      <c r="Q632" s="181">
        <v>0.097850000000000006</v>
      </c>
      <c r="R632" s="181">
        <f>Q632*H632</f>
        <v>0.23483999999999999</v>
      </c>
      <c r="S632" s="181">
        <v>0</v>
      </c>
      <c r="T632" s="182">
        <f>S632*H632</f>
        <v>0</v>
      </c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R632" s="183" t="s">
        <v>314</v>
      </c>
      <c r="AT632" s="183" t="s">
        <v>238</v>
      </c>
      <c r="AU632" s="183" t="s">
        <v>76</v>
      </c>
      <c r="AY632" s="18" t="s">
        <v>234</v>
      </c>
      <c r="BE632" s="184">
        <f>IF(N632="základní",J632,0)</f>
        <v>0</v>
      </c>
      <c r="BF632" s="184">
        <f>IF(N632="snížená",J632,0)</f>
        <v>0</v>
      </c>
      <c r="BG632" s="184">
        <f>IF(N632="zákl. přenesená",J632,0)</f>
        <v>0</v>
      </c>
      <c r="BH632" s="184">
        <f>IF(N632="sníž. přenesená",J632,0)</f>
        <v>0</v>
      </c>
      <c r="BI632" s="184">
        <f>IF(N632="nulová",J632,0)</f>
        <v>0</v>
      </c>
      <c r="BJ632" s="18" t="s">
        <v>79</v>
      </c>
      <c r="BK632" s="184">
        <f>ROUND(I632*H632,2)</f>
        <v>0</v>
      </c>
      <c r="BL632" s="18" t="s">
        <v>314</v>
      </c>
      <c r="BM632" s="183" t="s">
        <v>1425</v>
      </c>
    </row>
    <row r="633" s="2" customFormat="1">
      <c r="A633" s="37"/>
      <c r="B633" s="38"/>
      <c r="C633" s="37"/>
      <c r="D633" s="185" t="s">
        <v>244</v>
      </c>
      <c r="E633" s="37"/>
      <c r="F633" s="186" t="s">
        <v>1426</v>
      </c>
      <c r="G633" s="37"/>
      <c r="H633" s="37"/>
      <c r="I633" s="187"/>
      <c r="J633" s="37"/>
      <c r="K633" s="37"/>
      <c r="L633" s="38"/>
      <c r="M633" s="188"/>
      <c r="N633" s="189"/>
      <c r="O633" s="71"/>
      <c r="P633" s="71"/>
      <c r="Q633" s="71"/>
      <c r="R633" s="71"/>
      <c r="S633" s="71"/>
      <c r="T633" s="72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T633" s="18" t="s">
        <v>244</v>
      </c>
      <c r="AU633" s="18" t="s">
        <v>76</v>
      </c>
    </row>
    <row r="634" s="2" customFormat="1" ht="33" customHeight="1">
      <c r="A634" s="37"/>
      <c r="B634" s="171"/>
      <c r="C634" s="172" t="s">
        <v>1427</v>
      </c>
      <c r="D634" s="172" t="s">
        <v>238</v>
      </c>
      <c r="E634" s="173" t="s">
        <v>1428</v>
      </c>
      <c r="F634" s="174" t="s">
        <v>1429</v>
      </c>
      <c r="G634" s="175" t="s">
        <v>416</v>
      </c>
      <c r="H634" s="176">
        <v>3</v>
      </c>
      <c r="I634" s="177"/>
      <c r="J634" s="178">
        <f>ROUND(I634*H634,2)</f>
        <v>0</v>
      </c>
      <c r="K634" s="174" t="s">
        <v>242</v>
      </c>
      <c r="L634" s="38"/>
      <c r="M634" s="179" t="s">
        <v>3</v>
      </c>
      <c r="N634" s="180" t="s">
        <v>43</v>
      </c>
      <c r="O634" s="71"/>
      <c r="P634" s="181">
        <f>O634*H634</f>
        <v>0</v>
      </c>
      <c r="Q634" s="181">
        <v>0.018350000000000002</v>
      </c>
      <c r="R634" s="181">
        <f>Q634*H634</f>
        <v>0.055050000000000002</v>
      </c>
      <c r="S634" s="181">
        <v>0</v>
      </c>
      <c r="T634" s="182">
        <f>S634*H634</f>
        <v>0</v>
      </c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R634" s="183" t="s">
        <v>314</v>
      </c>
      <c r="AT634" s="183" t="s">
        <v>238</v>
      </c>
      <c r="AU634" s="183" t="s">
        <v>76</v>
      </c>
      <c r="AY634" s="18" t="s">
        <v>234</v>
      </c>
      <c r="BE634" s="184">
        <f>IF(N634="základní",J634,0)</f>
        <v>0</v>
      </c>
      <c r="BF634" s="184">
        <f>IF(N634="snížená",J634,0)</f>
        <v>0</v>
      </c>
      <c r="BG634" s="184">
        <f>IF(N634="zákl. přenesená",J634,0)</f>
        <v>0</v>
      </c>
      <c r="BH634" s="184">
        <f>IF(N634="sníž. přenesená",J634,0)</f>
        <v>0</v>
      </c>
      <c r="BI634" s="184">
        <f>IF(N634="nulová",J634,0)</f>
        <v>0</v>
      </c>
      <c r="BJ634" s="18" t="s">
        <v>79</v>
      </c>
      <c r="BK634" s="184">
        <f>ROUND(I634*H634,2)</f>
        <v>0</v>
      </c>
      <c r="BL634" s="18" t="s">
        <v>314</v>
      </c>
      <c r="BM634" s="183" t="s">
        <v>1430</v>
      </c>
    </row>
    <row r="635" s="2" customFormat="1">
      <c r="A635" s="37"/>
      <c r="B635" s="38"/>
      <c r="C635" s="37"/>
      <c r="D635" s="185" t="s">
        <v>244</v>
      </c>
      <c r="E635" s="37"/>
      <c r="F635" s="186" t="s">
        <v>1431</v>
      </c>
      <c r="G635" s="37"/>
      <c r="H635" s="37"/>
      <c r="I635" s="187"/>
      <c r="J635" s="37"/>
      <c r="K635" s="37"/>
      <c r="L635" s="38"/>
      <c r="M635" s="188"/>
      <c r="N635" s="189"/>
      <c r="O635" s="71"/>
      <c r="P635" s="71"/>
      <c r="Q635" s="71"/>
      <c r="R635" s="71"/>
      <c r="S635" s="71"/>
      <c r="T635" s="72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T635" s="18" t="s">
        <v>244</v>
      </c>
      <c r="AU635" s="18" t="s">
        <v>76</v>
      </c>
    </row>
    <row r="636" s="2" customFormat="1" ht="49.05" customHeight="1">
      <c r="A636" s="37"/>
      <c r="B636" s="171"/>
      <c r="C636" s="172" t="s">
        <v>1432</v>
      </c>
      <c r="D636" s="172" t="s">
        <v>238</v>
      </c>
      <c r="E636" s="173" t="s">
        <v>1433</v>
      </c>
      <c r="F636" s="174" t="s">
        <v>1434</v>
      </c>
      <c r="G636" s="175" t="s">
        <v>298</v>
      </c>
      <c r="H636" s="176">
        <v>0.28999999999999998</v>
      </c>
      <c r="I636" s="177"/>
      <c r="J636" s="178">
        <f>ROUND(I636*H636,2)</f>
        <v>0</v>
      </c>
      <c r="K636" s="174" t="s">
        <v>242</v>
      </c>
      <c r="L636" s="38"/>
      <c r="M636" s="179" t="s">
        <v>3</v>
      </c>
      <c r="N636" s="180" t="s">
        <v>43</v>
      </c>
      <c r="O636" s="71"/>
      <c r="P636" s="181">
        <f>O636*H636</f>
        <v>0</v>
      </c>
      <c r="Q636" s="181">
        <v>0</v>
      </c>
      <c r="R636" s="181">
        <f>Q636*H636</f>
        <v>0</v>
      </c>
      <c r="S636" s="181">
        <v>0</v>
      </c>
      <c r="T636" s="182">
        <f>S636*H636</f>
        <v>0</v>
      </c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R636" s="183" t="s">
        <v>314</v>
      </c>
      <c r="AT636" s="183" t="s">
        <v>238</v>
      </c>
      <c r="AU636" s="183" t="s">
        <v>76</v>
      </c>
      <c r="AY636" s="18" t="s">
        <v>234</v>
      </c>
      <c r="BE636" s="184">
        <f>IF(N636="základní",J636,0)</f>
        <v>0</v>
      </c>
      <c r="BF636" s="184">
        <f>IF(N636="snížená",J636,0)</f>
        <v>0</v>
      </c>
      <c r="BG636" s="184">
        <f>IF(N636="zákl. přenesená",J636,0)</f>
        <v>0</v>
      </c>
      <c r="BH636" s="184">
        <f>IF(N636="sníž. přenesená",J636,0)</f>
        <v>0</v>
      </c>
      <c r="BI636" s="184">
        <f>IF(N636="nulová",J636,0)</f>
        <v>0</v>
      </c>
      <c r="BJ636" s="18" t="s">
        <v>79</v>
      </c>
      <c r="BK636" s="184">
        <f>ROUND(I636*H636,2)</f>
        <v>0</v>
      </c>
      <c r="BL636" s="18" t="s">
        <v>314</v>
      </c>
      <c r="BM636" s="183" t="s">
        <v>1435</v>
      </c>
    </row>
    <row r="637" s="2" customFormat="1">
      <c r="A637" s="37"/>
      <c r="B637" s="38"/>
      <c r="C637" s="37"/>
      <c r="D637" s="185" t="s">
        <v>244</v>
      </c>
      <c r="E637" s="37"/>
      <c r="F637" s="186" t="s">
        <v>1436</v>
      </c>
      <c r="G637" s="37"/>
      <c r="H637" s="37"/>
      <c r="I637" s="187"/>
      <c r="J637" s="37"/>
      <c r="K637" s="37"/>
      <c r="L637" s="38"/>
      <c r="M637" s="188"/>
      <c r="N637" s="189"/>
      <c r="O637" s="71"/>
      <c r="P637" s="71"/>
      <c r="Q637" s="71"/>
      <c r="R637" s="71"/>
      <c r="S637" s="71"/>
      <c r="T637" s="72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T637" s="18" t="s">
        <v>244</v>
      </c>
      <c r="AU637" s="18" t="s">
        <v>76</v>
      </c>
    </row>
    <row r="638" s="12" customFormat="1" ht="22.8" customHeight="1">
      <c r="A638" s="12"/>
      <c r="B638" s="158"/>
      <c r="C638" s="12"/>
      <c r="D638" s="159" t="s">
        <v>71</v>
      </c>
      <c r="E638" s="169" t="s">
        <v>1437</v>
      </c>
      <c r="F638" s="169" t="s">
        <v>1438</v>
      </c>
      <c r="G638" s="12"/>
      <c r="H638" s="12"/>
      <c r="I638" s="161"/>
      <c r="J638" s="170">
        <f>BK638</f>
        <v>0</v>
      </c>
      <c r="K638" s="12"/>
      <c r="L638" s="158"/>
      <c r="M638" s="163"/>
      <c r="N638" s="164"/>
      <c r="O638" s="164"/>
      <c r="P638" s="165">
        <f>P639+SUM(P640:P643)+P665</f>
        <v>0</v>
      </c>
      <c r="Q638" s="164"/>
      <c r="R638" s="165">
        <f>R639+SUM(R640:R643)+R665</f>
        <v>17.868346909459003</v>
      </c>
      <c r="S638" s="164"/>
      <c r="T638" s="166">
        <f>T639+SUM(T640:T643)+T665</f>
        <v>0</v>
      </c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R638" s="159" t="s">
        <v>76</v>
      </c>
      <c r="AT638" s="167" t="s">
        <v>71</v>
      </c>
      <c r="AU638" s="167" t="s">
        <v>79</v>
      </c>
      <c r="AY638" s="159" t="s">
        <v>234</v>
      </c>
      <c r="BK638" s="168">
        <f>BK639+SUM(BK640:BK643)+BK665</f>
        <v>0</v>
      </c>
    </row>
    <row r="639" s="2" customFormat="1" ht="49.05" customHeight="1">
      <c r="A639" s="37"/>
      <c r="B639" s="171"/>
      <c r="C639" s="172" t="s">
        <v>1439</v>
      </c>
      <c r="D639" s="172" t="s">
        <v>238</v>
      </c>
      <c r="E639" s="173" t="s">
        <v>1440</v>
      </c>
      <c r="F639" s="174" t="s">
        <v>1441</v>
      </c>
      <c r="G639" s="175" t="s">
        <v>241</v>
      </c>
      <c r="H639" s="176">
        <v>8.0069999999999997</v>
      </c>
      <c r="I639" s="177"/>
      <c r="J639" s="178">
        <f>ROUND(I639*H639,2)</f>
        <v>0</v>
      </c>
      <c r="K639" s="174" t="s">
        <v>242</v>
      </c>
      <c r="L639" s="38"/>
      <c r="M639" s="179" t="s">
        <v>3</v>
      </c>
      <c r="N639" s="180" t="s">
        <v>43</v>
      </c>
      <c r="O639" s="71"/>
      <c r="P639" s="181">
        <f>O639*H639</f>
        <v>0</v>
      </c>
      <c r="Q639" s="181">
        <v>0.01136</v>
      </c>
      <c r="R639" s="181">
        <f>Q639*H639</f>
        <v>0.090959520000000002</v>
      </c>
      <c r="S639" s="181">
        <v>0</v>
      </c>
      <c r="T639" s="182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183" t="s">
        <v>314</v>
      </c>
      <c r="AT639" s="183" t="s">
        <v>238</v>
      </c>
      <c r="AU639" s="183" t="s">
        <v>76</v>
      </c>
      <c r="AY639" s="18" t="s">
        <v>234</v>
      </c>
      <c r="BE639" s="184">
        <f>IF(N639="základní",J639,0)</f>
        <v>0</v>
      </c>
      <c r="BF639" s="184">
        <f>IF(N639="snížená",J639,0)</f>
        <v>0</v>
      </c>
      <c r="BG639" s="184">
        <f>IF(N639="zákl. přenesená",J639,0)</f>
        <v>0</v>
      </c>
      <c r="BH639" s="184">
        <f>IF(N639="sníž. přenesená",J639,0)</f>
        <v>0</v>
      </c>
      <c r="BI639" s="184">
        <f>IF(N639="nulová",J639,0)</f>
        <v>0</v>
      </c>
      <c r="BJ639" s="18" t="s">
        <v>79</v>
      </c>
      <c r="BK639" s="184">
        <f>ROUND(I639*H639,2)</f>
        <v>0</v>
      </c>
      <c r="BL639" s="18" t="s">
        <v>314</v>
      </c>
      <c r="BM639" s="183" t="s">
        <v>1442</v>
      </c>
    </row>
    <row r="640" s="2" customFormat="1">
      <c r="A640" s="37"/>
      <c r="B640" s="38"/>
      <c r="C640" s="37"/>
      <c r="D640" s="185" t="s">
        <v>244</v>
      </c>
      <c r="E640" s="37"/>
      <c r="F640" s="186" t="s">
        <v>1443</v>
      </c>
      <c r="G640" s="37"/>
      <c r="H640" s="37"/>
      <c r="I640" s="187"/>
      <c r="J640" s="37"/>
      <c r="K640" s="37"/>
      <c r="L640" s="38"/>
      <c r="M640" s="188"/>
      <c r="N640" s="189"/>
      <c r="O640" s="71"/>
      <c r="P640" s="71"/>
      <c r="Q640" s="71"/>
      <c r="R640" s="71"/>
      <c r="S640" s="71"/>
      <c r="T640" s="72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T640" s="18" t="s">
        <v>244</v>
      </c>
      <c r="AU640" s="18" t="s">
        <v>76</v>
      </c>
    </row>
    <row r="641" s="2" customFormat="1" ht="49.05" customHeight="1">
      <c r="A641" s="37"/>
      <c r="B641" s="171"/>
      <c r="C641" s="172" t="s">
        <v>1444</v>
      </c>
      <c r="D641" s="172" t="s">
        <v>238</v>
      </c>
      <c r="E641" s="173" t="s">
        <v>1445</v>
      </c>
      <c r="F641" s="174" t="s">
        <v>1446</v>
      </c>
      <c r="G641" s="175" t="s">
        <v>298</v>
      </c>
      <c r="H641" s="176">
        <v>17.867999999999999</v>
      </c>
      <c r="I641" s="177"/>
      <c r="J641" s="178">
        <f>ROUND(I641*H641,2)</f>
        <v>0</v>
      </c>
      <c r="K641" s="174" t="s">
        <v>242</v>
      </c>
      <c r="L641" s="38"/>
      <c r="M641" s="179" t="s">
        <v>3</v>
      </c>
      <c r="N641" s="180" t="s">
        <v>43</v>
      </c>
      <c r="O641" s="71"/>
      <c r="P641" s="181">
        <f>O641*H641</f>
        <v>0</v>
      </c>
      <c r="Q641" s="181">
        <v>0</v>
      </c>
      <c r="R641" s="181">
        <f>Q641*H641</f>
        <v>0</v>
      </c>
      <c r="S641" s="181">
        <v>0</v>
      </c>
      <c r="T641" s="182">
        <f>S641*H641</f>
        <v>0</v>
      </c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R641" s="183" t="s">
        <v>314</v>
      </c>
      <c r="AT641" s="183" t="s">
        <v>238</v>
      </c>
      <c r="AU641" s="183" t="s">
        <v>76</v>
      </c>
      <c r="AY641" s="18" t="s">
        <v>234</v>
      </c>
      <c r="BE641" s="184">
        <f>IF(N641="základní",J641,0)</f>
        <v>0</v>
      </c>
      <c r="BF641" s="184">
        <f>IF(N641="snížená",J641,0)</f>
        <v>0</v>
      </c>
      <c r="BG641" s="184">
        <f>IF(N641="zákl. přenesená",J641,0)</f>
        <v>0</v>
      </c>
      <c r="BH641" s="184">
        <f>IF(N641="sníž. přenesená",J641,0)</f>
        <v>0</v>
      </c>
      <c r="BI641" s="184">
        <f>IF(N641="nulová",J641,0)</f>
        <v>0</v>
      </c>
      <c r="BJ641" s="18" t="s">
        <v>79</v>
      </c>
      <c r="BK641" s="184">
        <f>ROUND(I641*H641,2)</f>
        <v>0</v>
      </c>
      <c r="BL641" s="18" t="s">
        <v>314</v>
      </c>
      <c r="BM641" s="183" t="s">
        <v>1447</v>
      </c>
    </row>
    <row r="642" s="2" customFormat="1">
      <c r="A642" s="37"/>
      <c r="B642" s="38"/>
      <c r="C642" s="37"/>
      <c r="D642" s="185" t="s">
        <v>244</v>
      </c>
      <c r="E642" s="37"/>
      <c r="F642" s="186" t="s">
        <v>1448</v>
      </c>
      <c r="G642" s="37"/>
      <c r="H642" s="37"/>
      <c r="I642" s="187"/>
      <c r="J642" s="37"/>
      <c r="K642" s="37"/>
      <c r="L642" s="38"/>
      <c r="M642" s="188"/>
      <c r="N642" s="189"/>
      <c r="O642" s="71"/>
      <c r="P642" s="71"/>
      <c r="Q642" s="71"/>
      <c r="R642" s="71"/>
      <c r="S642" s="71"/>
      <c r="T642" s="72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T642" s="18" t="s">
        <v>244</v>
      </c>
      <c r="AU642" s="18" t="s">
        <v>76</v>
      </c>
    </row>
    <row r="643" s="12" customFormat="1" ht="20.88" customHeight="1">
      <c r="A643" s="12"/>
      <c r="B643" s="158"/>
      <c r="C643" s="12"/>
      <c r="D643" s="159" t="s">
        <v>71</v>
      </c>
      <c r="E643" s="169" t="s">
        <v>1449</v>
      </c>
      <c r="F643" s="169" t="s">
        <v>1450</v>
      </c>
      <c r="G643" s="12"/>
      <c r="H643" s="12"/>
      <c r="I643" s="161"/>
      <c r="J643" s="170">
        <f>BK643</f>
        <v>0</v>
      </c>
      <c r="K643" s="12"/>
      <c r="L643" s="158"/>
      <c r="M643" s="163"/>
      <c r="N643" s="164"/>
      <c r="O643" s="164"/>
      <c r="P643" s="165">
        <f>SUM(P644:P664)</f>
        <v>0</v>
      </c>
      <c r="Q643" s="164"/>
      <c r="R643" s="165">
        <f>SUM(R644:R664)</f>
        <v>7.7655559817490012</v>
      </c>
      <c r="S643" s="164"/>
      <c r="T643" s="166">
        <f>SUM(T644:T664)</f>
        <v>0</v>
      </c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R643" s="159" t="s">
        <v>76</v>
      </c>
      <c r="AT643" s="167" t="s">
        <v>71</v>
      </c>
      <c r="AU643" s="167" t="s">
        <v>76</v>
      </c>
      <c r="AY643" s="159" t="s">
        <v>234</v>
      </c>
      <c r="BK643" s="168">
        <f>SUM(BK644:BK664)</f>
        <v>0</v>
      </c>
    </row>
    <row r="644" s="2" customFormat="1" ht="37.8" customHeight="1">
      <c r="A644" s="37"/>
      <c r="B644" s="171"/>
      <c r="C644" s="172" t="s">
        <v>1451</v>
      </c>
      <c r="D644" s="172" t="s">
        <v>238</v>
      </c>
      <c r="E644" s="173" t="s">
        <v>1452</v>
      </c>
      <c r="F644" s="174" t="s">
        <v>1453</v>
      </c>
      <c r="G644" s="175" t="s">
        <v>358</v>
      </c>
      <c r="H644" s="176">
        <v>68</v>
      </c>
      <c r="I644" s="177"/>
      <c r="J644" s="178">
        <f>ROUND(I644*H644,2)</f>
        <v>0</v>
      </c>
      <c r="K644" s="174" t="s">
        <v>242</v>
      </c>
      <c r="L644" s="38"/>
      <c r="M644" s="179" t="s">
        <v>3</v>
      </c>
      <c r="N644" s="180" t="s">
        <v>43</v>
      </c>
      <c r="O644" s="71"/>
      <c r="P644" s="181">
        <f>O644*H644</f>
        <v>0</v>
      </c>
      <c r="Q644" s="181">
        <v>0</v>
      </c>
      <c r="R644" s="181">
        <f>Q644*H644</f>
        <v>0</v>
      </c>
      <c r="S644" s="181">
        <v>0</v>
      </c>
      <c r="T644" s="182">
        <f>S644*H644</f>
        <v>0</v>
      </c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R644" s="183" t="s">
        <v>314</v>
      </c>
      <c r="AT644" s="183" t="s">
        <v>238</v>
      </c>
      <c r="AU644" s="183" t="s">
        <v>101</v>
      </c>
      <c r="AY644" s="18" t="s">
        <v>234</v>
      </c>
      <c r="BE644" s="184">
        <f>IF(N644="základní",J644,0)</f>
        <v>0</v>
      </c>
      <c r="BF644" s="184">
        <f>IF(N644="snížená",J644,0)</f>
        <v>0</v>
      </c>
      <c r="BG644" s="184">
        <f>IF(N644="zákl. přenesená",J644,0)</f>
        <v>0</v>
      </c>
      <c r="BH644" s="184">
        <f>IF(N644="sníž. přenesená",J644,0)</f>
        <v>0</v>
      </c>
      <c r="BI644" s="184">
        <f>IF(N644="nulová",J644,0)</f>
        <v>0</v>
      </c>
      <c r="BJ644" s="18" t="s">
        <v>79</v>
      </c>
      <c r="BK644" s="184">
        <f>ROUND(I644*H644,2)</f>
        <v>0</v>
      </c>
      <c r="BL644" s="18" t="s">
        <v>314</v>
      </c>
      <c r="BM644" s="183" t="s">
        <v>1454</v>
      </c>
    </row>
    <row r="645" s="2" customFormat="1">
      <c r="A645" s="37"/>
      <c r="B645" s="38"/>
      <c r="C645" s="37"/>
      <c r="D645" s="185" t="s">
        <v>244</v>
      </c>
      <c r="E645" s="37"/>
      <c r="F645" s="186" t="s">
        <v>1455</v>
      </c>
      <c r="G645" s="37"/>
      <c r="H645" s="37"/>
      <c r="I645" s="187"/>
      <c r="J645" s="37"/>
      <c r="K645" s="37"/>
      <c r="L645" s="38"/>
      <c r="M645" s="188"/>
      <c r="N645" s="189"/>
      <c r="O645" s="71"/>
      <c r="P645" s="71"/>
      <c r="Q645" s="71"/>
      <c r="R645" s="71"/>
      <c r="S645" s="71"/>
      <c r="T645" s="72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T645" s="18" t="s">
        <v>244</v>
      </c>
      <c r="AU645" s="18" t="s">
        <v>101</v>
      </c>
    </row>
    <row r="646" s="2" customFormat="1" ht="33" customHeight="1">
      <c r="A646" s="37"/>
      <c r="B646" s="171"/>
      <c r="C646" s="172" t="s">
        <v>1456</v>
      </c>
      <c r="D646" s="172" t="s">
        <v>238</v>
      </c>
      <c r="E646" s="173" t="s">
        <v>1457</v>
      </c>
      <c r="F646" s="174" t="s">
        <v>1458</v>
      </c>
      <c r="G646" s="175" t="s">
        <v>358</v>
      </c>
      <c r="H646" s="176">
        <v>72</v>
      </c>
      <c r="I646" s="177"/>
      <c r="J646" s="178">
        <f>ROUND(I646*H646,2)</f>
        <v>0</v>
      </c>
      <c r="K646" s="174" t="s">
        <v>242</v>
      </c>
      <c r="L646" s="38"/>
      <c r="M646" s="179" t="s">
        <v>3</v>
      </c>
      <c r="N646" s="180" t="s">
        <v>43</v>
      </c>
      <c r="O646" s="71"/>
      <c r="P646" s="181">
        <f>O646*H646</f>
        <v>0</v>
      </c>
      <c r="Q646" s="181">
        <v>0</v>
      </c>
      <c r="R646" s="181">
        <f>Q646*H646</f>
        <v>0</v>
      </c>
      <c r="S646" s="181">
        <v>0</v>
      </c>
      <c r="T646" s="182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3" t="s">
        <v>314</v>
      </c>
      <c r="AT646" s="183" t="s">
        <v>238</v>
      </c>
      <c r="AU646" s="183" t="s">
        <v>101</v>
      </c>
      <c r="AY646" s="18" t="s">
        <v>234</v>
      </c>
      <c r="BE646" s="184">
        <f>IF(N646="základní",J646,0)</f>
        <v>0</v>
      </c>
      <c r="BF646" s="184">
        <f>IF(N646="snížená",J646,0)</f>
        <v>0</v>
      </c>
      <c r="BG646" s="184">
        <f>IF(N646="zákl. přenesená",J646,0)</f>
        <v>0</v>
      </c>
      <c r="BH646" s="184">
        <f>IF(N646="sníž. přenesená",J646,0)</f>
        <v>0</v>
      </c>
      <c r="BI646" s="184">
        <f>IF(N646="nulová",J646,0)</f>
        <v>0</v>
      </c>
      <c r="BJ646" s="18" t="s">
        <v>79</v>
      </c>
      <c r="BK646" s="184">
        <f>ROUND(I646*H646,2)</f>
        <v>0</v>
      </c>
      <c r="BL646" s="18" t="s">
        <v>314</v>
      </c>
      <c r="BM646" s="183" t="s">
        <v>1459</v>
      </c>
    </row>
    <row r="647" s="2" customFormat="1">
      <c r="A647" s="37"/>
      <c r="B647" s="38"/>
      <c r="C647" s="37"/>
      <c r="D647" s="185" t="s">
        <v>244</v>
      </c>
      <c r="E647" s="37"/>
      <c r="F647" s="186" t="s">
        <v>1460</v>
      </c>
      <c r="G647" s="37"/>
      <c r="H647" s="37"/>
      <c r="I647" s="187"/>
      <c r="J647" s="37"/>
      <c r="K647" s="37"/>
      <c r="L647" s="38"/>
      <c r="M647" s="188"/>
      <c r="N647" s="189"/>
      <c r="O647" s="71"/>
      <c r="P647" s="71"/>
      <c r="Q647" s="71"/>
      <c r="R647" s="71"/>
      <c r="S647" s="71"/>
      <c r="T647" s="72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T647" s="18" t="s">
        <v>244</v>
      </c>
      <c r="AU647" s="18" t="s">
        <v>101</v>
      </c>
    </row>
    <row r="648" s="2" customFormat="1" ht="37.8" customHeight="1">
      <c r="A648" s="37"/>
      <c r="B648" s="171"/>
      <c r="C648" s="172" t="s">
        <v>1461</v>
      </c>
      <c r="D648" s="172" t="s">
        <v>238</v>
      </c>
      <c r="E648" s="173" t="s">
        <v>1462</v>
      </c>
      <c r="F648" s="174" t="s">
        <v>1463</v>
      </c>
      <c r="G648" s="175" t="s">
        <v>358</v>
      </c>
      <c r="H648" s="176">
        <v>216</v>
      </c>
      <c r="I648" s="177"/>
      <c r="J648" s="178">
        <f>ROUND(I648*H648,2)</f>
        <v>0</v>
      </c>
      <c r="K648" s="174" t="s">
        <v>242</v>
      </c>
      <c r="L648" s="38"/>
      <c r="M648" s="179" t="s">
        <v>3</v>
      </c>
      <c r="N648" s="180" t="s">
        <v>43</v>
      </c>
      <c r="O648" s="71"/>
      <c r="P648" s="181">
        <f>O648*H648</f>
        <v>0</v>
      </c>
      <c r="Q648" s="181">
        <v>0</v>
      </c>
      <c r="R648" s="181">
        <f>Q648*H648</f>
        <v>0</v>
      </c>
      <c r="S648" s="181">
        <v>0</v>
      </c>
      <c r="T648" s="182">
        <f>S648*H648</f>
        <v>0</v>
      </c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R648" s="183" t="s">
        <v>314</v>
      </c>
      <c r="AT648" s="183" t="s">
        <v>238</v>
      </c>
      <c r="AU648" s="183" t="s">
        <v>101</v>
      </c>
      <c r="AY648" s="18" t="s">
        <v>234</v>
      </c>
      <c r="BE648" s="184">
        <f>IF(N648="základní",J648,0)</f>
        <v>0</v>
      </c>
      <c r="BF648" s="184">
        <f>IF(N648="snížená",J648,0)</f>
        <v>0</v>
      </c>
      <c r="BG648" s="184">
        <f>IF(N648="zákl. přenesená",J648,0)</f>
        <v>0</v>
      </c>
      <c r="BH648" s="184">
        <f>IF(N648="sníž. přenesená",J648,0)</f>
        <v>0</v>
      </c>
      <c r="BI648" s="184">
        <f>IF(N648="nulová",J648,0)</f>
        <v>0</v>
      </c>
      <c r="BJ648" s="18" t="s">
        <v>79</v>
      </c>
      <c r="BK648" s="184">
        <f>ROUND(I648*H648,2)</f>
        <v>0</v>
      </c>
      <c r="BL648" s="18" t="s">
        <v>314</v>
      </c>
      <c r="BM648" s="183" t="s">
        <v>1464</v>
      </c>
    </row>
    <row r="649" s="2" customFormat="1">
      <c r="A649" s="37"/>
      <c r="B649" s="38"/>
      <c r="C649" s="37"/>
      <c r="D649" s="185" t="s">
        <v>244</v>
      </c>
      <c r="E649" s="37"/>
      <c r="F649" s="186" t="s">
        <v>1465</v>
      </c>
      <c r="G649" s="37"/>
      <c r="H649" s="37"/>
      <c r="I649" s="187"/>
      <c r="J649" s="37"/>
      <c r="K649" s="37"/>
      <c r="L649" s="38"/>
      <c r="M649" s="188"/>
      <c r="N649" s="189"/>
      <c r="O649" s="71"/>
      <c r="P649" s="71"/>
      <c r="Q649" s="71"/>
      <c r="R649" s="71"/>
      <c r="S649" s="71"/>
      <c r="T649" s="72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T649" s="18" t="s">
        <v>244</v>
      </c>
      <c r="AU649" s="18" t="s">
        <v>101</v>
      </c>
    </row>
    <row r="650" s="2" customFormat="1" ht="16.5" customHeight="1">
      <c r="A650" s="37"/>
      <c r="B650" s="171"/>
      <c r="C650" s="192" t="s">
        <v>1466</v>
      </c>
      <c r="D650" s="192" t="s">
        <v>310</v>
      </c>
      <c r="E650" s="193" t="s">
        <v>1467</v>
      </c>
      <c r="F650" s="194" t="s">
        <v>1468</v>
      </c>
      <c r="G650" s="195" t="s">
        <v>416</v>
      </c>
      <c r="H650" s="196">
        <v>86.400000000000006</v>
      </c>
      <c r="I650" s="197"/>
      <c r="J650" s="198">
        <f>ROUND(I650*H650,2)</f>
        <v>0</v>
      </c>
      <c r="K650" s="194" t="s">
        <v>242</v>
      </c>
      <c r="L650" s="199"/>
      <c r="M650" s="200" t="s">
        <v>3</v>
      </c>
      <c r="N650" s="201" t="s">
        <v>43</v>
      </c>
      <c r="O650" s="71"/>
      <c r="P650" s="181">
        <f>O650*H650</f>
        <v>0</v>
      </c>
      <c r="Q650" s="181">
        <v>0.00046000000000000001</v>
      </c>
      <c r="R650" s="181">
        <f>Q650*H650</f>
        <v>0.039744000000000002</v>
      </c>
      <c r="S650" s="181">
        <v>0</v>
      </c>
      <c r="T650" s="182">
        <f>S650*H650</f>
        <v>0</v>
      </c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R650" s="183" t="s">
        <v>392</v>
      </c>
      <c r="AT650" s="183" t="s">
        <v>310</v>
      </c>
      <c r="AU650" s="183" t="s">
        <v>101</v>
      </c>
      <c r="AY650" s="18" t="s">
        <v>234</v>
      </c>
      <c r="BE650" s="184">
        <f>IF(N650="základní",J650,0)</f>
        <v>0</v>
      </c>
      <c r="BF650" s="184">
        <f>IF(N650="snížená",J650,0)</f>
        <v>0</v>
      </c>
      <c r="BG650" s="184">
        <f>IF(N650="zákl. přenesená",J650,0)</f>
        <v>0</v>
      </c>
      <c r="BH650" s="184">
        <f>IF(N650="sníž. přenesená",J650,0)</f>
        <v>0</v>
      </c>
      <c r="BI650" s="184">
        <f>IF(N650="nulová",J650,0)</f>
        <v>0</v>
      </c>
      <c r="BJ650" s="18" t="s">
        <v>79</v>
      </c>
      <c r="BK650" s="184">
        <f>ROUND(I650*H650,2)</f>
        <v>0</v>
      </c>
      <c r="BL650" s="18" t="s">
        <v>314</v>
      </c>
      <c r="BM650" s="183" t="s">
        <v>1469</v>
      </c>
    </row>
    <row r="651" s="2" customFormat="1" ht="24.15" customHeight="1">
      <c r="A651" s="37"/>
      <c r="B651" s="171"/>
      <c r="C651" s="192" t="s">
        <v>1470</v>
      </c>
      <c r="D651" s="192" t="s">
        <v>310</v>
      </c>
      <c r="E651" s="193" t="s">
        <v>1471</v>
      </c>
      <c r="F651" s="194" t="s">
        <v>1472</v>
      </c>
      <c r="G651" s="195" t="s">
        <v>1473</v>
      </c>
      <c r="H651" s="196">
        <v>4.3200000000000003</v>
      </c>
      <c r="I651" s="197"/>
      <c r="J651" s="198">
        <f>ROUND(I651*H651,2)</f>
        <v>0</v>
      </c>
      <c r="K651" s="194" t="s">
        <v>242</v>
      </c>
      <c r="L651" s="199"/>
      <c r="M651" s="200" t="s">
        <v>3</v>
      </c>
      <c r="N651" s="201" t="s">
        <v>43</v>
      </c>
      <c r="O651" s="71"/>
      <c r="P651" s="181">
        <f>O651*H651</f>
        <v>0</v>
      </c>
      <c r="Q651" s="181">
        <v>0.00040999999999999999</v>
      </c>
      <c r="R651" s="181">
        <f>Q651*H651</f>
        <v>0.0017712000000000001</v>
      </c>
      <c r="S651" s="181">
        <v>0</v>
      </c>
      <c r="T651" s="182">
        <f>S651*H651</f>
        <v>0</v>
      </c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R651" s="183" t="s">
        <v>392</v>
      </c>
      <c r="AT651" s="183" t="s">
        <v>310</v>
      </c>
      <c r="AU651" s="183" t="s">
        <v>101</v>
      </c>
      <c r="AY651" s="18" t="s">
        <v>234</v>
      </c>
      <c r="BE651" s="184">
        <f>IF(N651="základní",J651,0)</f>
        <v>0</v>
      </c>
      <c r="BF651" s="184">
        <f>IF(N651="snížená",J651,0)</f>
        <v>0</v>
      </c>
      <c r="BG651" s="184">
        <f>IF(N651="zákl. přenesená",J651,0)</f>
        <v>0</v>
      </c>
      <c r="BH651" s="184">
        <f>IF(N651="sníž. přenesená",J651,0)</f>
        <v>0</v>
      </c>
      <c r="BI651" s="184">
        <f>IF(N651="nulová",J651,0)</f>
        <v>0</v>
      </c>
      <c r="BJ651" s="18" t="s">
        <v>79</v>
      </c>
      <c r="BK651" s="184">
        <f>ROUND(I651*H651,2)</f>
        <v>0</v>
      </c>
      <c r="BL651" s="18" t="s">
        <v>314</v>
      </c>
      <c r="BM651" s="183" t="s">
        <v>1474</v>
      </c>
    </row>
    <row r="652" s="2" customFormat="1" ht="24.15" customHeight="1">
      <c r="A652" s="37"/>
      <c r="B652" s="171"/>
      <c r="C652" s="192" t="s">
        <v>1475</v>
      </c>
      <c r="D652" s="192" t="s">
        <v>310</v>
      </c>
      <c r="E652" s="193" t="s">
        <v>1476</v>
      </c>
      <c r="F652" s="194" t="s">
        <v>1477</v>
      </c>
      <c r="G652" s="195" t="s">
        <v>1473</v>
      </c>
      <c r="H652" s="196">
        <v>4.3200000000000003</v>
      </c>
      <c r="I652" s="197"/>
      <c r="J652" s="198">
        <f>ROUND(I652*H652,2)</f>
        <v>0</v>
      </c>
      <c r="K652" s="194" t="s">
        <v>242</v>
      </c>
      <c r="L652" s="199"/>
      <c r="M652" s="200" t="s">
        <v>3</v>
      </c>
      <c r="N652" s="201" t="s">
        <v>43</v>
      </c>
      <c r="O652" s="71"/>
      <c r="P652" s="181">
        <f>O652*H652</f>
        <v>0</v>
      </c>
      <c r="Q652" s="181">
        <v>0.00040999999999999999</v>
      </c>
      <c r="R652" s="181">
        <f>Q652*H652</f>
        <v>0.0017712000000000001</v>
      </c>
      <c r="S652" s="181">
        <v>0</v>
      </c>
      <c r="T652" s="182">
        <f>S652*H652</f>
        <v>0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183" t="s">
        <v>392</v>
      </c>
      <c r="AT652" s="183" t="s">
        <v>310</v>
      </c>
      <c r="AU652" s="183" t="s">
        <v>101</v>
      </c>
      <c r="AY652" s="18" t="s">
        <v>234</v>
      </c>
      <c r="BE652" s="184">
        <f>IF(N652="základní",J652,0)</f>
        <v>0</v>
      </c>
      <c r="BF652" s="184">
        <f>IF(N652="snížená",J652,0)</f>
        <v>0</v>
      </c>
      <c r="BG652" s="184">
        <f>IF(N652="zákl. přenesená",J652,0)</f>
        <v>0</v>
      </c>
      <c r="BH652" s="184">
        <f>IF(N652="sníž. přenesená",J652,0)</f>
        <v>0</v>
      </c>
      <c r="BI652" s="184">
        <f>IF(N652="nulová",J652,0)</f>
        <v>0</v>
      </c>
      <c r="BJ652" s="18" t="s">
        <v>79</v>
      </c>
      <c r="BK652" s="184">
        <f>ROUND(I652*H652,2)</f>
        <v>0</v>
      </c>
      <c r="BL652" s="18" t="s">
        <v>314</v>
      </c>
      <c r="BM652" s="183" t="s">
        <v>1478</v>
      </c>
    </row>
    <row r="653" s="2" customFormat="1" ht="55.5" customHeight="1">
      <c r="A653" s="37"/>
      <c r="B653" s="171"/>
      <c r="C653" s="172" t="s">
        <v>1479</v>
      </c>
      <c r="D653" s="172" t="s">
        <v>238</v>
      </c>
      <c r="E653" s="173" t="s">
        <v>1480</v>
      </c>
      <c r="F653" s="174" t="s">
        <v>1481</v>
      </c>
      <c r="G653" s="175" t="s">
        <v>416</v>
      </c>
      <c r="H653" s="176">
        <v>249.09999999999999</v>
      </c>
      <c r="I653" s="177"/>
      <c r="J653" s="178">
        <f>ROUND(I653*H653,2)</f>
        <v>0</v>
      </c>
      <c r="K653" s="174" t="s">
        <v>242</v>
      </c>
      <c r="L653" s="38"/>
      <c r="M653" s="179" t="s">
        <v>3</v>
      </c>
      <c r="N653" s="180" t="s">
        <v>43</v>
      </c>
      <c r="O653" s="71"/>
      <c r="P653" s="181">
        <f>O653*H653</f>
        <v>0</v>
      </c>
      <c r="Q653" s="181">
        <v>0</v>
      </c>
      <c r="R653" s="181">
        <f>Q653*H653</f>
        <v>0</v>
      </c>
      <c r="S653" s="181">
        <v>0</v>
      </c>
      <c r="T653" s="182">
        <f>S653*H653</f>
        <v>0</v>
      </c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R653" s="183" t="s">
        <v>314</v>
      </c>
      <c r="AT653" s="183" t="s">
        <v>238</v>
      </c>
      <c r="AU653" s="183" t="s">
        <v>101</v>
      </c>
      <c r="AY653" s="18" t="s">
        <v>234</v>
      </c>
      <c r="BE653" s="184">
        <f>IF(N653="základní",J653,0)</f>
        <v>0</v>
      </c>
      <c r="BF653" s="184">
        <f>IF(N653="snížená",J653,0)</f>
        <v>0</v>
      </c>
      <c r="BG653" s="184">
        <f>IF(N653="zákl. přenesená",J653,0)</f>
        <v>0</v>
      </c>
      <c r="BH653" s="184">
        <f>IF(N653="sníž. přenesená",J653,0)</f>
        <v>0</v>
      </c>
      <c r="BI653" s="184">
        <f>IF(N653="nulová",J653,0)</f>
        <v>0</v>
      </c>
      <c r="BJ653" s="18" t="s">
        <v>79</v>
      </c>
      <c r="BK653" s="184">
        <f>ROUND(I653*H653,2)</f>
        <v>0</v>
      </c>
      <c r="BL653" s="18" t="s">
        <v>314</v>
      </c>
      <c r="BM653" s="183" t="s">
        <v>1482</v>
      </c>
    </row>
    <row r="654" s="2" customFormat="1">
      <c r="A654" s="37"/>
      <c r="B654" s="38"/>
      <c r="C654" s="37"/>
      <c r="D654" s="185" t="s">
        <v>244</v>
      </c>
      <c r="E654" s="37"/>
      <c r="F654" s="186" t="s">
        <v>1483</v>
      </c>
      <c r="G654" s="37"/>
      <c r="H654" s="37"/>
      <c r="I654" s="187"/>
      <c r="J654" s="37"/>
      <c r="K654" s="37"/>
      <c r="L654" s="38"/>
      <c r="M654" s="188"/>
      <c r="N654" s="189"/>
      <c r="O654" s="71"/>
      <c r="P654" s="71"/>
      <c r="Q654" s="71"/>
      <c r="R654" s="71"/>
      <c r="S654" s="71"/>
      <c r="T654" s="72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T654" s="18" t="s">
        <v>244</v>
      </c>
      <c r="AU654" s="18" t="s">
        <v>101</v>
      </c>
    </row>
    <row r="655" s="2" customFormat="1" ht="62.7" customHeight="1">
      <c r="A655" s="37"/>
      <c r="B655" s="171"/>
      <c r="C655" s="172" t="s">
        <v>1484</v>
      </c>
      <c r="D655" s="172" t="s">
        <v>238</v>
      </c>
      <c r="E655" s="173" t="s">
        <v>1485</v>
      </c>
      <c r="F655" s="174" t="s">
        <v>1486</v>
      </c>
      <c r="G655" s="175" t="s">
        <v>416</v>
      </c>
      <c r="H655" s="176">
        <v>511.85899999999998</v>
      </c>
      <c r="I655" s="177"/>
      <c r="J655" s="178">
        <f>ROUND(I655*H655,2)</f>
        <v>0</v>
      </c>
      <c r="K655" s="174" t="s">
        <v>242</v>
      </c>
      <c r="L655" s="38"/>
      <c r="M655" s="179" t="s">
        <v>3</v>
      </c>
      <c r="N655" s="180" t="s">
        <v>43</v>
      </c>
      <c r="O655" s="71"/>
      <c r="P655" s="181">
        <f>O655*H655</f>
        <v>0</v>
      </c>
      <c r="Q655" s="181">
        <v>0</v>
      </c>
      <c r="R655" s="181">
        <f>Q655*H655</f>
        <v>0</v>
      </c>
      <c r="S655" s="181">
        <v>0</v>
      </c>
      <c r="T655" s="182">
        <f>S655*H655</f>
        <v>0</v>
      </c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R655" s="183" t="s">
        <v>314</v>
      </c>
      <c r="AT655" s="183" t="s">
        <v>238</v>
      </c>
      <c r="AU655" s="183" t="s">
        <v>101</v>
      </c>
      <c r="AY655" s="18" t="s">
        <v>234</v>
      </c>
      <c r="BE655" s="184">
        <f>IF(N655="základní",J655,0)</f>
        <v>0</v>
      </c>
      <c r="BF655" s="184">
        <f>IF(N655="snížená",J655,0)</f>
        <v>0</v>
      </c>
      <c r="BG655" s="184">
        <f>IF(N655="zákl. přenesená",J655,0)</f>
        <v>0</v>
      </c>
      <c r="BH655" s="184">
        <f>IF(N655="sníž. přenesená",J655,0)</f>
        <v>0</v>
      </c>
      <c r="BI655" s="184">
        <f>IF(N655="nulová",J655,0)</f>
        <v>0</v>
      </c>
      <c r="BJ655" s="18" t="s">
        <v>79</v>
      </c>
      <c r="BK655" s="184">
        <f>ROUND(I655*H655,2)</f>
        <v>0</v>
      </c>
      <c r="BL655" s="18" t="s">
        <v>314</v>
      </c>
      <c r="BM655" s="183" t="s">
        <v>1487</v>
      </c>
    </row>
    <row r="656" s="2" customFormat="1">
      <c r="A656" s="37"/>
      <c r="B656" s="38"/>
      <c r="C656" s="37"/>
      <c r="D656" s="185" t="s">
        <v>244</v>
      </c>
      <c r="E656" s="37"/>
      <c r="F656" s="186" t="s">
        <v>1488</v>
      </c>
      <c r="G656" s="37"/>
      <c r="H656" s="37"/>
      <c r="I656" s="187"/>
      <c r="J656" s="37"/>
      <c r="K656" s="37"/>
      <c r="L656" s="38"/>
      <c r="M656" s="188"/>
      <c r="N656" s="189"/>
      <c r="O656" s="71"/>
      <c r="P656" s="71"/>
      <c r="Q656" s="71"/>
      <c r="R656" s="71"/>
      <c r="S656" s="71"/>
      <c r="T656" s="72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T656" s="18" t="s">
        <v>244</v>
      </c>
      <c r="AU656" s="18" t="s">
        <v>101</v>
      </c>
    </row>
    <row r="657" s="2" customFormat="1" ht="21.75" customHeight="1">
      <c r="A657" s="37"/>
      <c r="B657" s="171"/>
      <c r="C657" s="192" t="s">
        <v>1489</v>
      </c>
      <c r="D657" s="192" t="s">
        <v>310</v>
      </c>
      <c r="E657" s="193" t="s">
        <v>1490</v>
      </c>
      <c r="F657" s="194" t="s">
        <v>1491</v>
      </c>
      <c r="G657" s="195" t="s">
        <v>248</v>
      </c>
      <c r="H657" s="196">
        <v>10.82</v>
      </c>
      <c r="I657" s="197"/>
      <c r="J657" s="198">
        <f>ROUND(I657*H657,2)</f>
        <v>0</v>
      </c>
      <c r="K657" s="194" t="s">
        <v>242</v>
      </c>
      <c r="L657" s="199"/>
      <c r="M657" s="200" t="s">
        <v>3</v>
      </c>
      <c r="N657" s="201" t="s">
        <v>43</v>
      </c>
      <c r="O657" s="71"/>
      <c r="P657" s="181">
        <f>O657*H657</f>
        <v>0</v>
      </c>
      <c r="Q657" s="181">
        <v>0.55000000000000004</v>
      </c>
      <c r="R657" s="181">
        <f>Q657*H657</f>
        <v>5.9510000000000005</v>
      </c>
      <c r="S657" s="181">
        <v>0</v>
      </c>
      <c r="T657" s="182">
        <f>S657*H657</f>
        <v>0</v>
      </c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R657" s="183" t="s">
        <v>392</v>
      </c>
      <c r="AT657" s="183" t="s">
        <v>310</v>
      </c>
      <c r="AU657" s="183" t="s">
        <v>101</v>
      </c>
      <c r="AY657" s="18" t="s">
        <v>234</v>
      </c>
      <c r="BE657" s="184">
        <f>IF(N657="základní",J657,0)</f>
        <v>0</v>
      </c>
      <c r="BF657" s="184">
        <f>IF(N657="snížená",J657,0)</f>
        <v>0</v>
      </c>
      <c r="BG657" s="184">
        <f>IF(N657="zákl. přenesená",J657,0)</f>
        <v>0</v>
      </c>
      <c r="BH657" s="184">
        <f>IF(N657="sníž. přenesená",J657,0)</f>
        <v>0</v>
      </c>
      <c r="BI657" s="184">
        <f>IF(N657="nulová",J657,0)</f>
        <v>0</v>
      </c>
      <c r="BJ657" s="18" t="s">
        <v>79</v>
      </c>
      <c r="BK657" s="184">
        <f>ROUND(I657*H657,2)</f>
        <v>0</v>
      </c>
      <c r="BL657" s="18" t="s">
        <v>314</v>
      </c>
      <c r="BM657" s="183" t="s">
        <v>1492</v>
      </c>
    </row>
    <row r="658" s="2" customFormat="1" ht="21.75" customHeight="1">
      <c r="A658" s="37"/>
      <c r="B658" s="171"/>
      <c r="C658" s="192" t="s">
        <v>1493</v>
      </c>
      <c r="D658" s="192" t="s">
        <v>310</v>
      </c>
      <c r="E658" s="193" t="s">
        <v>1494</v>
      </c>
      <c r="F658" s="194" t="s">
        <v>1495</v>
      </c>
      <c r="G658" s="195" t="s">
        <v>248</v>
      </c>
      <c r="H658" s="196">
        <v>2.6309999999999998</v>
      </c>
      <c r="I658" s="197"/>
      <c r="J658" s="198">
        <f>ROUND(I658*H658,2)</f>
        <v>0</v>
      </c>
      <c r="K658" s="194" t="s">
        <v>242</v>
      </c>
      <c r="L658" s="199"/>
      <c r="M658" s="200" t="s">
        <v>3</v>
      </c>
      <c r="N658" s="201" t="s">
        <v>43</v>
      </c>
      <c r="O658" s="71"/>
      <c r="P658" s="181">
        <f>O658*H658</f>
        <v>0</v>
      </c>
      <c r="Q658" s="181">
        <v>0.55000000000000004</v>
      </c>
      <c r="R658" s="181">
        <f>Q658*H658</f>
        <v>1.44705</v>
      </c>
      <c r="S658" s="181">
        <v>0</v>
      </c>
      <c r="T658" s="182">
        <f>S658*H658</f>
        <v>0</v>
      </c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R658" s="183" t="s">
        <v>392</v>
      </c>
      <c r="AT658" s="183" t="s">
        <v>310</v>
      </c>
      <c r="AU658" s="183" t="s">
        <v>101</v>
      </c>
      <c r="AY658" s="18" t="s">
        <v>234</v>
      </c>
      <c r="BE658" s="184">
        <f>IF(N658="základní",J658,0)</f>
        <v>0</v>
      </c>
      <c r="BF658" s="184">
        <f>IF(N658="snížená",J658,0)</f>
        <v>0</v>
      </c>
      <c r="BG658" s="184">
        <f>IF(N658="zákl. přenesená",J658,0)</f>
        <v>0</v>
      </c>
      <c r="BH658" s="184">
        <f>IF(N658="sníž. přenesená",J658,0)</f>
        <v>0</v>
      </c>
      <c r="BI658" s="184">
        <f>IF(N658="nulová",J658,0)</f>
        <v>0</v>
      </c>
      <c r="BJ658" s="18" t="s">
        <v>79</v>
      </c>
      <c r="BK658" s="184">
        <f>ROUND(I658*H658,2)</f>
        <v>0</v>
      </c>
      <c r="BL658" s="18" t="s">
        <v>314</v>
      </c>
      <c r="BM658" s="183" t="s">
        <v>1496</v>
      </c>
    </row>
    <row r="659" s="2" customFormat="1" ht="37.8" customHeight="1">
      <c r="A659" s="37"/>
      <c r="B659" s="171"/>
      <c r="C659" s="172" t="s">
        <v>1497</v>
      </c>
      <c r="D659" s="172" t="s">
        <v>238</v>
      </c>
      <c r="E659" s="173" t="s">
        <v>1498</v>
      </c>
      <c r="F659" s="174" t="s">
        <v>1499</v>
      </c>
      <c r="G659" s="175" t="s">
        <v>248</v>
      </c>
      <c r="H659" s="176">
        <v>13.451000000000001</v>
      </c>
      <c r="I659" s="177"/>
      <c r="J659" s="178">
        <f>ROUND(I659*H659,2)</f>
        <v>0</v>
      </c>
      <c r="K659" s="174" t="s">
        <v>242</v>
      </c>
      <c r="L659" s="38"/>
      <c r="M659" s="179" t="s">
        <v>3</v>
      </c>
      <c r="N659" s="180" t="s">
        <v>43</v>
      </c>
      <c r="O659" s="71"/>
      <c r="P659" s="181">
        <f>O659*H659</f>
        <v>0</v>
      </c>
      <c r="Q659" s="181">
        <v>0.022837798999999999</v>
      </c>
      <c r="R659" s="181">
        <f>Q659*H659</f>
        <v>0.30719123434899998</v>
      </c>
      <c r="S659" s="181">
        <v>0</v>
      </c>
      <c r="T659" s="182">
        <f>S659*H659</f>
        <v>0</v>
      </c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R659" s="183" t="s">
        <v>314</v>
      </c>
      <c r="AT659" s="183" t="s">
        <v>238</v>
      </c>
      <c r="AU659" s="183" t="s">
        <v>101</v>
      </c>
      <c r="AY659" s="18" t="s">
        <v>234</v>
      </c>
      <c r="BE659" s="184">
        <f>IF(N659="základní",J659,0)</f>
        <v>0</v>
      </c>
      <c r="BF659" s="184">
        <f>IF(N659="snížená",J659,0)</f>
        <v>0</v>
      </c>
      <c r="BG659" s="184">
        <f>IF(N659="zákl. přenesená",J659,0)</f>
        <v>0</v>
      </c>
      <c r="BH659" s="184">
        <f>IF(N659="sníž. přenesená",J659,0)</f>
        <v>0</v>
      </c>
      <c r="BI659" s="184">
        <f>IF(N659="nulová",J659,0)</f>
        <v>0</v>
      </c>
      <c r="BJ659" s="18" t="s">
        <v>79</v>
      </c>
      <c r="BK659" s="184">
        <f>ROUND(I659*H659,2)</f>
        <v>0</v>
      </c>
      <c r="BL659" s="18" t="s">
        <v>314</v>
      </c>
      <c r="BM659" s="183" t="s">
        <v>1500</v>
      </c>
    </row>
    <row r="660" s="2" customFormat="1">
      <c r="A660" s="37"/>
      <c r="B660" s="38"/>
      <c r="C660" s="37"/>
      <c r="D660" s="185" t="s">
        <v>244</v>
      </c>
      <c r="E660" s="37"/>
      <c r="F660" s="186" t="s">
        <v>1501</v>
      </c>
      <c r="G660" s="37"/>
      <c r="H660" s="37"/>
      <c r="I660" s="187"/>
      <c r="J660" s="37"/>
      <c r="K660" s="37"/>
      <c r="L660" s="38"/>
      <c r="M660" s="188"/>
      <c r="N660" s="189"/>
      <c r="O660" s="71"/>
      <c r="P660" s="71"/>
      <c r="Q660" s="71"/>
      <c r="R660" s="71"/>
      <c r="S660" s="71"/>
      <c r="T660" s="72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T660" s="18" t="s">
        <v>244</v>
      </c>
      <c r="AU660" s="18" t="s">
        <v>101</v>
      </c>
    </row>
    <row r="661" s="2" customFormat="1" ht="37.8" customHeight="1">
      <c r="A661" s="37"/>
      <c r="B661" s="171"/>
      <c r="C661" s="172" t="s">
        <v>1502</v>
      </c>
      <c r="D661" s="172" t="s">
        <v>238</v>
      </c>
      <c r="E661" s="173" t="s">
        <v>1503</v>
      </c>
      <c r="F661" s="174" t="s">
        <v>1504</v>
      </c>
      <c r="G661" s="175" t="s">
        <v>248</v>
      </c>
      <c r="H661" s="176">
        <v>13.451000000000001</v>
      </c>
      <c r="I661" s="177"/>
      <c r="J661" s="178">
        <f>ROUND(I661*H661,2)</f>
        <v>0</v>
      </c>
      <c r="K661" s="174" t="s">
        <v>242</v>
      </c>
      <c r="L661" s="38"/>
      <c r="M661" s="179" t="s">
        <v>3</v>
      </c>
      <c r="N661" s="180" t="s">
        <v>43</v>
      </c>
      <c r="O661" s="71"/>
      <c r="P661" s="181">
        <f>O661*H661</f>
        <v>0</v>
      </c>
      <c r="Q661" s="181">
        <v>0.0012149999999999999</v>
      </c>
      <c r="R661" s="181">
        <f>Q661*H661</f>
        <v>0.016342965000000001</v>
      </c>
      <c r="S661" s="181">
        <v>0</v>
      </c>
      <c r="T661" s="182">
        <f>S661*H661</f>
        <v>0</v>
      </c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R661" s="183" t="s">
        <v>314</v>
      </c>
      <c r="AT661" s="183" t="s">
        <v>238</v>
      </c>
      <c r="AU661" s="183" t="s">
        <v>101</v>
      </c>
      <c r="AY661" s="18" t="s">
        <v>234</v>
      </c>
      <c r="BE661" s="184">
        <f>IF(N661="základní",J661,0)</f>
        <v>0</v>
      </c>
      <c r="BF661" s="184">
        <f>IF(N661="snížená",J661,0)</f>
        <v>0</v>
      </c>
      <c r="BG661" s="184">
        <f>IF(N661="zákl. přenesená",J661,0)</f>
        <v>0</v>
      </c>
      <c r="BH661" s="184">
        <f>IF(N661="sníž. přenesená",J661,0)</f>
        <v>0</v>
      </c>
      <c r="BI661" s="184">
        <f>IF(N661="nulová",J661,0)</f>
        <v>0</v>
      </c>
      <c r="BJ661" s="18" t="s">
        <v>79</v>
      </c>
      <c r="BK661" s="184">
        <f>ROUND(I661*H661,2)</f>
        <v>0</v>
      </c>
      <c r="BL661" s="18" t="s">
        <v>314</v>
      </c>
      <c r="BM661" s="183" t="s">
        <v>1505</v>
      </c>
    </row>
    <row r="662" s="2" customFormat="1">
      <c r="A662" s="37"/>
      <c r="B662" s="38"/>
      <c r="C662" s="37"/>
      <c r="D662" s="185" t="s">
        <v>244</v>
      </c>
      <c r="E662" s="37"/>
      <c r="F662" s="186" t="s">
        <v>1506</v>
      </c>
      <c r="G662" s="37"/>
      <c r="H662" s="37"/>
      <c r="I662" s="187"/>
      <c r="J662" s="37"/>
      <c r="K662" s="37"/>
      <c r="L662" s="38"/>
      <c r="M662" s="188"/>
      <c r="N662" s="189"/>
      <c r="O662" s="71"/>
      <c r="P662" s="71"/>
      <c r="Q662" s="71"/>
      <c r="R662" s="71"/>
      <c r="S662" s="71"/>
      <c r="T662" s="72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T662" s="18" t="s">
        <v>244</v>
      </c>
      <c r="AU662" s="18" t="s">
        <v>101</v>
      </c>
    </row>
    <row r="663" s="2" customFormat="1" ht="37.8" customHeight="1">
      <c r="A663" s="37"/>
      <c r="B663" s="171"/>
      <c r="C663" s="172" t="s">
        <v>1507</v>
      </c>
      <c r="D663" s="172" t="s">
        <v>238</v>
      </c>
      <c r="E663" s="173" t="s">
        <v>356</v>
      </c>
      <c r="F663" s="174" t="s">
        <v>357</v>
      </c>
      <c r="G663" s="175" t="s">
        <v>358</v>
      </c>
      <c r="H663" s="176">
        <v>48</v>
      </c>
      <c r="I663" s="177"/>
      <c r="J663" s="178">
        <f>ROUND(I663*H663,2)</f>
        <v>0</v>
      </c>
      <c r="K663" s="174" t="s">
        <v>242</v>
      </c>
      <c r="L663" s="38"/>
      <c r="M663" s="179" t="s">
        <v>3</v>
      </c>
      <c r="N663" s="180" t="s">
        <v>43</v>
      </c>
      <c r="O663" s="71"/>
      <c r="P663" s="181">
        <f>O663*H663</f>
        <v>0</v>
      </c>
      <c r="Q663" s="181">
        <v>1.42788E-05</v>
      </c>
      <c r="R663" s="181">
        <f>Q663*H663</f>
        <v>0.00068538239999999992</v>
      </c>
      <c r="S663" s="181">
        <v>0</v>
      </c>
      <c r="T663" s="182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183" t="s">
        <v>314</v>
      </c>
      <c r="AT663" s="183" t="s">
        <v>238</v>
      </c>
      <c r="AU663" s="183" t="s">
        <v>101</v>
      </c>
      <c r="AY663" s="18" t="s">
        <v>234</v>
      </c>
      <c r="BE663" s="184">
        <f>IF(N663="základní",J663,0)</f>
        <v>0</v>
      </c>
      <c r="BF663" s="184">
        <f>IF(N663="snížená",J663,0)</f>
        <v>0</v>
      </c>
      <c r="BG663" s="184">
        <f>IF(N663="zákl. přenesená",J663,0)</f>
        <v>0</v>
      </c>
      <c r="BH663" s="184">
        <f>IF(N663="sníž. přenesená",J663,0)</f>
        <v>0</v>
      </c>
      <c r="BI663" s="184">
        <f>IF(N663="nulová",J663,0)</f>
        <v>0</v>
      </c>
      <c r="BJ663" s="18" t="s">
        <v>79</v>
      </c>
      <c r="BK663" s="184">
        <f>ROUND(I663*H663,2)</f>
        <v>0</v>
      </c>
      <c r="BL663" s="18" t="s">
        <v>314</v>
      </c>
      <c r="BM663" s="183" t="s">
        <v>1508</v>
      </c>
    </row>
    <row r="664" s="2" customFormat="1">
      <c r="A664" s="37"/>
      <c r="B664" s="38"/>
      <c r="C664" s="37"/>
      <c r="D664" s="185" t="s">
        <v>244</v>
      </c>
      <c r="E664" s="37"/>
      <c r="F664" s="186" t="s">
        <v>360</v>
      </c>
      <c r="G664" s="37"/>
      <c r="H664" s="37"/>
      <c r="I664" s="187"/>
      <c r="J664" s="37"/>
      <c r="K664" s="37"/>
      <c r="L664" s="38"/>
      <c r="M664" s="188"/>
      <c r="N664" s="189"/>
      <c r="O664" s="71"/>
      <c r="P664" s="71"/>
      <c r="Q664" s="71"/>
      <c r="R664" s="71"/>
      <c r="S664" s="71"/>
      <c r="T664" s="72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T664" s="18" t="s">
        <v>244</v>
      </c>
      <c r="AU664" s="18" t="s">
        <v>101</v>
      </c>
    </row>
    <row r="665" s="12" customFormat="1" ht="20.88" customHeight="1">
      <c r="A665" s="12"/>
      <c r="B665" s="158"/>
      <c r="C665" s="12"/>
      <c r="D665" s="159" t="s">
        <v>71</v>
      </c>
      <c r="E665" s="169" t="s">
        <v>1509</v>
      </c>
      <c r="F665" s="169" t="s">
        <v>1510</v>
      </c>
      <c r="G665" s="12"/>
      <c r="H665" s="12"/>
      <c r="I665" s="161"/>
      <c r="J665" s="170">
        <f>BK665</f>
        <v>0</v>
      </c>
      <c r="K665" s="12"/>
      <c r="L665" s="158"/>
      <c r="M665" s="163"/>
      <c r="N665" s="164"/>
      <c r="O665" s="164"/>
      <c r="P665" s="165">
        <f>SUM(P666:P676)</f>
        <v>0</v>
      </c>
      <c r="Q665" s="164"/>
      <c r="R665" s="165">
        <f>SUM(R666:R676)</f>
        <v>10.011831407710002</v>
      </c>
      <c r="S665" s="164"/>
      <c r="T665" s="166">
        <f>SUM(T666:T676)</f>
        <v>0</v>
      </c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R665" s="159" t="s">
        <v>76</v>
      </c>
      <c r="AT665" s="167" t="s">
        <v>71</v>
      </c>
      <c r="AU665" s="167" t="s">
        <v>76</v>
      </c>
      <c r="AY665" s="159" t="s">
        <v>234</v>
      </c>
      <c r="BK665" s="168">
        <f>SUM(BK666:BK676)</f>
        <v>0</v>
      </c>
    </row>
    <row r="666" s="2" customFormat="1" ht="44.25" customHeight="1">
      <c r="A666" s="37"/>
      <c r="B666" s="171"/>
      <c r="C666" s="172" t="s">
        <v>1511</v>
      </c>
      <c r="D666" s="172" t="s">
        <v>238</v>
      </c>
      <c r="E666" s="173" t="s">
        <v>1512</v>
      </c>
      <c r="F666" s="174" t="s">
        <v>1513</v>
      </c>
      <c r="G666" s="175" t="s">
        <v>241</v>
      </c>
      <c r="H666" s="176">
        <v>558.28999999999996</v>
      </c>
      <c r="I666" s="177"/>
      <c r="J666" s="178">
        <f>ROUND(I666*H666,2)</f>
        <v>0</v>
      </c>
      <c r="K666" s="174" t="s">
        <v>242</v>
      </c>
      <c r="L666" s="38"/>
      <c r="M666" s="179" t="s">
        <v>3</v>
      </c>
      <c r="N666" s="180" t="s">
        <v>43</v>
      </c>
      <c r="O666" s="71"/>
      <c r="P666" s="181">
        <f>O666*H666</f>
        <v>0</v>
      </c>
      <c r="Q666" s="181">
        <v>0</v>
      </c>
      <c r="R666" s="181">
        <f>Q666*H666</f>
        <v>0</v>
      </c>
      <c r="S666" s="181">
        <v>0</v>
      </c>
      <c r="T666" s="182">
        <f>S666*H666</f>
        <v>0</v>
      </c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R666" s="183" t="s">
        <v>314</v>
      </c>
      <c r="AT666" s="183" t="s">
        <v>238</v>
      </c>
      <c r="AU666" s="183" t="s">
        <v>101</v>
      </c>
      <c r="AY666" s="18" t="s">
        <v>234</v>
      </c>
      <c r="BE666" s="184">
        <f>IF(N666="základní",J666,0)</f>
        <v>0</v>
      </c>
      <c r="BF666" s="184">
        <f>IF(N666="snížená",J666,0)</f>
        <v>0</v>
      </c>
      <c r="BG666" s="184">
        <f>IF(N666="zákl. přenesená",J666,0)</f>
        <v>0</v>
      </c>
      <c r="BH666" s="184">
        <f>IF(N666="sníž. přenesená",J666,0)</f>
        <v>0</v>
      </c>
      <c r="BI666" s="184">
        <f>IF(N666="nulová",J666,0)</f>
        <v>0</v>
      </c>
      <c r="BJ666" s="18" t="s">
        <v>79</v>
      </c>
      <c r="BK666" s="184">
        <f>ROUND(I666*H666,2)</f>
        <v>0</v>
      </c>
      <c r="BL666" s="18" t="s">
        <v>314</v>
      </c>
      <c r="BM666" s="183" t="s">
        <v>1514</v>
      </c>
    </row>
    <row r="667" s="2" customFormat="1">
      <c r="A667" s="37"/>
      <c r="B667" s="38"/>
      <c r="C667" s="37"/>
      <c r="D667" s="185" t="s">
        <v>244</v>
      </c>
      <c r="E667" s="37"/>
      <c r="F667" s="186" t="s">
        <v>1515</v>
      </c>
      <c r="G667" s="37"/>
      <c r="H667" s="37"/>
      <c r="I667" s="187"/>
      <c r="J667" s="37"/>
      <c r="K667" s="37"/>
      <c r="L667" s="38"/>
      <c r="M667" s="188"/>
      <c r="N667" s="189"/>
      <c r="O667" s="71"/>
      <c r="P667" s="71"/>
      <c r="Q667" s="71"/>
      <c r="R667" s="71"/>
      <c r="S667" s="71"/>
      <c r="T667" s="72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T667" s="18" t="s">
        <v>244</v>
      </c>
      <c r="AU667" s="18" t="s">
        <v>101</v>
      </c>
    </row>
    <row r="668" s="2" customFormat="1" ht="21.75" customHeight="1">
      <c r="A668" s="37"/>
      <c r="B668" s="171"/>
      <c r="C668" s="192" t="s">
        <v>1516</v>
      </c>
      <c r="D668" s="192" t="s">
        <v>310</v>
      </c>
      <c r="E668" s="193" t="s">
        <v>1517</v>
      </c>
      <c r="F668" s="194" t="s">
        <v>1518</v>
      </c>
      <c r="G668" s="195" t="s">
        <v>241</v>
      </c>
      <c r="H668" s="196">
        <v>712.43499999999995</v>
      </c>
      <c r="I668" s="197"/>
      <c r="J668" s="198">
        <f>ROUND(I668*H668,2)</f>
        <v>0</v>
      </c>
      <c r="K668" s="194" t="s">
        <v>242</v>
      </c>
      <c r="L668" s="199"/>
      <c r="M668" s="200" t="s">
        <v>3</v>
      </c>
      <c r="N668" s="201" t="s">
        <v>43</v>
      </c>
      <c r="O668" s="71"/>
      <c r="P668" s="181">
        <f>O668*H668</f>
        <v>0</v>
      </c>
      <c r="Q668" s="181">
        <v>0.012800000000000001</v>
      </c>
      <c r="R668" s="181">
        <f>Q668*H668</f>
        <v>9.1191680000000002</v>
      </c>
      <c r="S668" s="181">
        <v>0</v>
      </c>
      <c r="T668" s="182">
        <f>S668*H668</f>
        <v>0</v>
      </c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R668" s="183" t="s">
        <v>392</v>
      </c>
      <c r="AT668" s="183" t="s">
        <v>310</v>
      </c>
      <c r="AU668" s="183" t="s">
        <v>101</v>
      </c>
      <c r="AY668" s="18" t="s">
        <v>234</v>
      </c>
      <c r="BE668" s="184">
        <f>IF(N668="základní",J668,0)</f>
        <v>0</v>
      </c>
      <c r="BF668" s="184">
        <f>IF(N668="snížená",J668,0)</f>
        <v>0</v>
      </c>
      <c r="BG668" s="184">
        <f>IF(N668="zákl. přenesená",J668,0)</f>
        <v>0</v>
      </c>
      <c r="BH668" s="184">
        <f>IF(N668="sníž. přenesená",J668,0)</f>
        <v>0</v>
      </c>
      <c r="BI668" s="184">
        <f>IF(N668="nulová",J668,0)</f>
        <v>0</v>
      </c>
      <c r="BJ668" s="18" t="s">
        <v>79</v>
      </c>
      <c r="BK668" s="184">
        <f>ROUND(I668*H668,2)</f>
        <v>0</v>
      </c>
      <c r="BL668" s="18" t="s">
        <v>314</v>
      </c>
      <c r="BM668" s="183" t="s">
        <v>1519</v>
      </c>
    </row>
    <row r="669" s="2" customFormat="1" ht="37.8" customHeight="1">
      <c r="A669" s="37"/>
      <c r="B669" s="171"/>
      <c r="C669" s="172" t="s">
        <v>1520</v>
      </c>
      <c r="D669" s="172" t="s">
        <v>238</v>
      </c>
      <c r="E669" s="173" t="s">
        <v>1521</v>
      </c>
      <c r="F669" s="174" t="s">
        <v>1522</v>
      </c>
      <c r="G669" s="175" t="s">
        <v>241</v>
      </c>
      <c r="H669" s="176">
        <v>6</v>
      </c>
      <c r="I669" s="177"/>
      <c r="J669" s="178">
        <f>ROUND(I669*H669,2)</f>
        <v>0</v>
      </c>
      <c r="K669" s="174" t="s">
        <v>242</v>
      </c>
      <c r="L669" s="38"/>
      <c r="M669" s="179" t="s">
        <v>3</v>
      </c>
      <c r="N669" s="180" t="s">
        <v>43</v>
      </c>
      <c r="O669" s="71"/>
      <c r="P669" s="181">
        <f>O669*H669</f>
        <v>0</v>
      </c>
      <c r="Q669" s="181">
        <v>0.011554999999999999</v>
      </c>
      <c r="R669" s="181">
        <f>Q669*H669</f>
        <v>0.069330000000000003</v>
      </c>
      <c r="S669" s="181">
        <v>0</v>
      </c>
      <c r="T669" s="182">
        <f>S669*H669</f>
        <v>0</v>
      </c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R669" s="183" t="s">
        <v>314</v>
      </c>
      <c r="AT669" s="183" t="s">
        <v>238</v>
      </c>
      <c r="AU669" s="183" t="s">
        <v>101</v>
      </c>
      <c r="AY669" s="18" t="s">
        <v>234</v>
      </c>
      <c r="BE669" s="184">
        <f>IF(N669="základní",J669,0)</f>
        <v>0</v>
      </c>
      <c r="BF669" s="184">
        <f>IF(N669="snížená",J669,0)</f>
        <v>0</v>
      </c>
      <c r="BG669" s="184">
        <f>IF(N669="zákl. přenesená",J669,0)</f>
        <v>0</v>
      </c>
      <c r="BH669" s="184">
        <f>IF(N669="sníž. přenesená",J669,0)</f>
        <v>0</v>
      </c>
      <c r="BI669" s="184">
        <f>IF(N669="nulová",J669,0)</f>
        <v>0</v>
      </c>
      <c r="BJ669" s="18" t="s">
        <v>79</v>
      </c>
      <c r="BK669" s="184">
        <f>ROUND(I669*H669,2)</f>
        <v>0</v>
      </c>
      <c r="BL669" s="18" t="s">
        <v>314</v>
      </c>
      <c r="BM669" s="183" t="s">
        <v>1523</v>
      </c>
    </row>
    <row r="670" s="2" customFormat="1">
      <c r="A670" s="37"/>
      <c r="B670" s="38"/>
      <c r="C670" s="37"/>
      <c r="D670" s="185" t="s">
        <v>244</v>
      </c>
      <c r="E670" s="37"/>
      <c r="F670" s="186" t="s">
        <v>1524</v>
      </c>
      <c r="G670" s="37"/>
      <c r="H670" s="37"/>
      <c r="I670" s="187"/>
      <c r="J670" s="37"/>
      <c r="K670" s="37"/>
      <c r="L670" s="38"/>
      <c r="M670" s="188"/>
      <c r="N670" s="189"/>
      <c r="O670" s="71"/>
      <c r="P670" s="71"/>
      <c r="Q670" s="71"/>
      <c r="R670" s="71"/>
      <c r="S670" s="71"/>
      <c r="T670" s="72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T670" s="18" t="s">
        <v>244</v>
      </c>
      <c r="AU670" s="18" t="s">
        <v>101</v>
      </c>
    </row>
    <row r="671" s="2" customFormat="1" ht="24.15" customHeight="1">
      <c r="A671" s="37"/>
      <c r="B671" s="171"/>
      <c r="C671" s="172" t="s">
        <v>1525</v>
      </c>
      <c r="D671" s="172" t="s">
        <v>238</v>
      </c>
      <c r="E671" s="173" t="s">
        <v>1526</v>
      </c>
      <c r="F671" s="174" t="s">
        <v>1527</v>
      </c>
      <c r="G671" s="175" t="s">
        <v>416</v>
      </c>
      <c r="H671" s="176">
        <v>330.06</v>
      </c>
      <c r="I671" s="177"/>
      <c r="J671" s="178">
        <f>ROUND(I671*H671,2)</f>
        <v>0</v>
      </c>
      <c r="K671" s="174" t="s">
        <v>242</v>
      </c>
      <c r="L671" s="38"/>
      <c r="M671" s="179" t="s">
        <v>3</v>
      </c>
      <c r="N671" s="180" t="s">
        <v>43</v>
      </c>
      <c r="O671" s="71"/>
      <c r="P671" s="181">
        <f>O671*H671</f>
        <v>0</v>
      </c>
      <c r="Q671" s="181">
        <v>2.0999999999999999E-05</v>
      </c>
      <c r="R671" s="181">
        <f>Q671*H671</f>
        <v>0.0069312599999999999</v>
      </c>
      <c r="S671" s="181">
        <v>0</v>
      </c>
      <c r="T671" s="182">
        <f>S671*H671</f>
        <v>0</v>
      </c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R671" s="183" t="s">
        <v>314</v>
      </c>
      <c r="AT671" s="183" t="s">
        <v>238</v>
      </c>
      <c r="AU671" s="183" t="s">
        <v>101</v>
      </c>
      <c r="AY671" s="18" t="s">
        <v>234</v>
      </c>
      <c r="BE671" s="184">
        <f>IF(N671="základní",J671,0)</f>
        <v>0</v>
      </c>
      <c r="BF671" s="184">
        <f>IF(N671="snížená",J671,0)</f>
        <v>0</v>
      </c>
      <c r="BG671" s="184">
        <f>IF(N671="zákl. přenesená",J671,0)</f>
        <v>0</v>
      </c>
      <c r="BH671" s="184">
        <f>IF(N671="sníž. přenesená",J671,0)</f>
        <v>0</v>
      </c>
      <c r="BI671" s="184">
        <f>IF(N671="nulová",J671,0)</f>
        <v>0</v>
      </c>
      <c r="BJ671" s="18" t="s">
        <v>79</v>
      </c>
      <c r="BK671" s="184">
        <f>ROUND(I671*H671,2)</f>
        <v>0</v>
      </c>
      <c r="BL671" s="18" t="s">
        <v>314</v>
      </c>
      <c r="BM671" s="183" t="s">
        <v>1528</v>
      </c>
    </row>
    <row r="672" s="2" customFormat="1">
      <c r="A672" s="37"/>
      <c r="B672" s="38"/>
      <c r="C672" s="37"/>
      <c r="D672" s="185" t="s">
        <v>244</v>
      </c>
      <c r="E672" s="37"/>
      <c r="F672" s="186" t="s">
        <v>1529</v>
      </c>
      <c r="G672" s="37"/>
      <c r="H672" s="37"/>
      <c r="I672" s="187"/>
      <c r="J672" s="37"/>
      <c r="K672" s="37"/>
      <c r="L672" s="38"/>
      <c r="M672" s="188"/>
      <c r="N672" s="189"/>
      <c r="O672" s="71"/>
      <c r="P672" s="71"/>
      <c r="Q672" s="71"/>
      <c r="R672" s="71"/>
      <c r="S672" s="71"/>
      <c r="T672" s="72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T672" s="18" t="s">
        <v>244</v>
      </c>
      <c r="AU672" s="18" t="s">
        <v>101</v>
      </c>
    </row>
    <row r="673" s="2" customFormat="1" ht="16.5" customHeight="1">
      <c r="A673" s="37"/>
      <c r="B673" s="171"/>
      <c r="C673" s="192" t="s">
        <v>1530</v>
      </c>
      <c r="D673" s="192" t="s">
        <v>310</v>
      </c>
      <c r="E673" s="193" t="s">
        <v>1531</v>
      </c>
      <c r="F673" s="194" t="s">
        <v>1532</v>
      </c>
      <c r="G673" s="195" t="s">
        <v>248</v>
      </c>
      <c r="H673" s="196">
        <v>0.89100000000000001</v>
      </c>
      <c r="I673" s="197"/>
      <c r="J673" s="198">
        <f>ROUND(I673*H673,2)</f>
        <v>0</v>
      </c>
      <c r="K673" s="194" t="s">
        <v>242</v>
      </c>
      <c r="L673" s="199"/>
      <c r="M673" s="200" t="s">
        <v>3</v>
      </c>
      <c r="N673" s="201" t="s">
        <v>43</v>
      </c>
      <c r="O673" s="71"/>
      <c r="P673" s="181">
        <f>O673*H673</f>
        <v>0</v>
      </c>
      <c r="Q673" s="181">
        <v>0.55000000000000004</v>
      </c>
      <c r="R673" s="181">
        <f>Q673*H673</f>
        <v>0.49005000000000004</v>
      </c>
      <c r="S673" s="181">
        <v>0</v>
      </c>
      <c r="T673" s="182">
        <f>S673*H673</f>
        <v>0</v>
      </c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R673" s="183" t="s">
        <v>392</v>
      </c>
      <c r="AT673" s="183" t="s">
        <v>310</v>
      </c>
      <c r="AU673" s="183" t="s">
        <v>101</v>
      </c>
      <c r="AY673" s="18" t="s">
        <v>234</v>
      </c>
      <c r="BE673" s="184">
        <f>IF(N673="základní",J673,0)</f>
        <v>0</v>
      </c>
      <c r="BF673" s="184">
        <f>IF(N673="snížená",J673,0)</f>
        <v>0</v>
      </c>
      <c r="BG673" s="184">
        <f>IF(N673="zákl. přenesená",J673,0)</f>
        <v>0</v>
      </c>
      <c r="BH673" s="184">
        <f>IF(N673="sníž. přenesená",J673,0)</f>
        <v>0</v>
      </c>
      <c r="BI673" s="184">
        <f>IF(N673="nulová",J673,0)</f>
        <v>0</v>
      </c>
      <c r="BJ673" s="18" t="s">
        <v>79</v>
      </c>
      <c r="BK673" s="184">
        <f>ROUND(I673*H673,2)</f>
        <v>0</v>
      </c>
      <c r="BL673" s="18" t="s">
        <v>314</v>
      </c>
      <c r="BM673" s="183" t="s">
        <v>1533</v>
      </c>
    </row>
    <row r="674" s="2" customFormat="1">
      <c r="A674" s="37"/>
      <c r="B674" s="38"/>
      <c r="C674" s="37"/>
      <c r="D674" s="190" t="s">
        <v>251</v>
      </c>
      <c r="E674" s="37"/>
      <c r="F674" s="191" t="s">
        <v>1534</v>
      </c>
      <c r="G674" s="37"/>
      <c r="H674" s="37"/>
      <c r="I674" s="187"/>
      <c r="J674" s="37"/>
      <c r="K674" s="37"/>
      <c r="L674" s="38"/>
      <c r="M674" s="188"/>
      <c r="N674" s="189"/>
      <c r="O674" s="71"/>
      <c r="P674" s="71"/>
      <c r="Q674" s="71"/>
      <c r="R674" s="71"/>
      <c r="S674" s="71"/>
      <c r="T674" s="72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T674" s="18" t="s">
        <v>251</v>
      </c>
      <c r="AU674" s="18" t="s">
        <v>101</v>
      </c>
    </row>
    <row r="675" s="2" customFormat="1" ht="37.8" customHeight="1">
      <c r="A675" s="37"/>
      <c r="B675" s="171"/>
      <c r="C675" s="172" t="s">
        <v>1535</v>
      </c>
      <c r="D675" s="172" t="s">
        <v>238</v>
      </c>
      <c r="E675" s="173" t="s">
        <v>1498</v>
      </c>
      <c r="F675" s="174" t="s">
        <v>1499</v>
      </c>
      <c r="G675" s="175" t="s">
        <v>248</v>
      </c>
      <c r="H675" s="176">
        <v>14.289999999999999</v>
      </c>
      <c r="I675" s="177"/>
      <c r="J675" s="178">
        <f>ROUND(I675*H675,2)</f>
        <v>0</v>
      </c>
      <c r="K675" s="174" t="s">
        <v>242</v>
      </c>
      <c r="L675" s="38"/>
      <c r="M675" s="179" t="s">
        <v>3</v>
      </c>
      <c r="N675" s="180" t="s">
        <v>43</v>
      </c>
      <c r="O675" s="71"/>
      <c r="P675" s="181">
        <f>O675*H675</f>
        <v>0</v>
      </c>
      <c r="Q675" s="181">
        <v>0.022837798999999999</v>
      </c>
      <c r="R675" s="181">
        <f>Q675*H675</f>
        <v>0.32635214770999998</v>
      </c>
      <c r="S675" s="181">
        <v>0</v>
      </c>
      <c r="T675" s="182">
        <f>S675*H675</f>
        <v>0</v>
      </c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R675" s="183" t="s">
        <v>314</v>
      </c>
      <c r="AT675" s="183" t="s">
        <v>238</v>
      </c>
      <c r="AU675" s="183" t="s">
        <v>101</v>
      </c>
      <c r="AY675" s="18" t="s">
        <v>234</v>
      </c>
      <c r="BE675" s="184">
        <f>IF(N675="základní",J675,0)</f>
        <v>0</v>
      </c>
      <c r="BF675" s="184">
        <f>IF(N675="snížená",J675,0)</f>
        <v>0</v>
      </c>
      <c r="BG675" s="184">
        <f>IF(N675="zákl. přenesená",J675,0)</f>
        <v>0</v>
      </c>
      <c r="BH675" s="184">
        <f>IF(N675="sníž. přenesená",J675,0)</f>
        <v>0</v>
      </c>
      <c r="BI675" s="184">
        <f>IF(N675="nulová",J675,0)</f>
        <v>0</v>
      </c>
      <c r="BJ675" s="18" t="s">
        <v>79</v>
      </c>
      <c r="BK675" s="184">
        <f>ROUND(I675*H675,2)</f>
        <v>0</v>
      </c>
      <c r="BL675" s="18" t="s">
        <v>314</v>
      </c>
      <c r="BM675" s="183" t="s">
        <v>1536</v>
      </c>
    </row>
    <row r="676" s="2" customFormat="1">
      <c r="A676" s="37"/>
      <c r="B676" s="38"/>
      <c r="C676" s="37"/>
      <c r="D676" s="185" t="s">
        <v>244</v>
      </c>
      <c r="E676" s="37"/>
      <c r="F676" s="186" t="s">
        <v>1501</v>
      </c>
      <c r="G676" s="37"/>
      <c r="H676" s="37"/>
      <c r="I676" s="187"/>
      <c r="J676" s="37"/>
      <c r="K676" s="37"/>
      <c r="L676" s="38"/>
      <c r="M676" s="188"/>
      <c r="N676" s="189"/>
      <c r="O676" s="71"/>
      <c r="P676" s="71"/>
      <c r="Q676" s="71"/>
      <c r="R676" s="71"/>
      <c r="S676" s="71"/>
      <c r="T676" s="72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T676" s="18" t="s">
        <v>244</v>
      </c>
      <c r="AU676" s="18" t="s">
        <v>101</v>
      </c>
    </row>
    <row r="677" s="12" customFormat="1" ht="22.8" customHeight="1">
      <c r="A677" s="12"/>
      <c r="B677" s="158"/>
      <c r="C677" s="12"/>
      <c r="D677" s="159" t="s">
        <v>71</v>
      </c>
      <c r="E677" s="169" t="s">
        <v>1537</v>
      </c>
      <c r="F677" s="169" t="s">
        <v>1538</v>
      </c>
      <c r="G677" s="12"/>
      <c r="H677" s="12"/>
      <c r="I677" s="161"/>
      <c r="J677" s="170">
        <f>BK677</f>
        <v>0</v>
      </c>
      <c r="K677" s="12"/>
      <c r="L677" s="158"/>
      <c r="M677" s="163"/>
      <c r="N677" s="164"/>
      <c r="O677" s="164"/>
      <c r="P677" s="165">
        <f>P678+SUM(P679:P682)+P699</f>
        <v>0</v>
      </c>
      <c r="Q677" s="164"/>
      <c r="R677" s="165">
        <f>R678+SUM(R679:R682)+R699</f>
        <v>7.1373770071219997</v>
      </c>
      <c r="S677" s="164"/>
      <c r="T677" s="166">
        <f>T678+SUM(T679:T682)+T699</f>
        <v>0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R677" s="159" t="s">
        <v>76</v>
      </c>
      <c r="AT677" s="167" t="s">
        <v>71</v>
      </c>
      <c r="AU677" s="167" t="s">
        <v>79</v>
      </c>
      <c r="AY677" s="159" t="s">
        <v>234</v>
      </c>
      <c r="BK677" s="168">
        <f>BK678+SUM(BK679:BK682)+BK699</f>
        <v>0</v>
      </c>
    </row>
    <row r="678" s="2" customFormat="1" ht="44.25" customHeight="1">
      <c r="A678" s="37"/>
      <c r="B678" s="171"/>
      <c r="C678" s="172" t="s">
        <v>1539</v>
      </c>
      <c r="D678" s="172" t="s">
        <v>238</v>
      </c>
      <c r="E678" s="173" t="s">
        <v>1540</v>
      </c>
      <c r="F678" s="174" t="s">
        <v>1541</v>
      </c>
      <c r="G678" s="175" t="s">
        <v>416</v>
      </c>
      <c r="H678" s="176">
        <v>5.3200000000000003</v>
      </c>
      <c r="I678" s="177"/>
      <c r="J678" s="178">
        <f>ROUND(I678*H678,2)</f>
        <v>0</v>
      </c>
      <c r="K678" s="174" t="s">
        <v>242</v>
      </c>
      <c r="L678" s="38"/>
      <c r="M678" s="179" t="s">
        <v>3</v>
      </c>
      <c r="N678" s="180" t="s">
        <v>43</v>
      </c>
      <c r="O678" s="71"/>
      <c r="P678" s="181">
        <f>O678*H678</f>
        <v>0</v>
      </c>
      <c r="Q678" s="181">
        <v>0.012952200000000001</v>
      </c>
      <c r="R678" s="181">
        <f>Q678*H678</f>
        <v>0.068905704000000012</v>
      </c>
      <c r="S678" s="181">
        <v>0</v>
      </c>
      <c r="T678" s="182">
        <f>S678*H678</f>
        <v>0</v>
      </c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R678" s="183" t="s">
        <v>314</v>
      </c>
      <c r="AT678" s="183" t="s">
        <v>238</v>
      </c>
      <c r="AU678" s="183" t="s">
        <v>76</v>
      </c>
      <c r="AY678" s="18" t="s">
        <v>234</v>
      </c>
      <c r="BE678" s="184">
        <f>IF(N678="základní",J678,0)</f>
        <v>0</v>
      </c>
      <c r="BF678" s="184">
        <f>IF(N678="snížená",J678,0)</f>
        <v>0</v>
      </c>
      <c r="BG678" s="184">
        <f>IF(N678="zákl. přenesená",J678,0)</f>
        <v>0</v>
      </c>
      <c r="BH678" s="184">
        <f>IF(N678="sníž. přenesená",J678,0)</f>
        <v>0</v>
      </c>
      <c r="BI678" s="184">
        <f>IF(N678="nulová",J678,0)</f>
        <v>0</v>
      </c>
      <c r="BJ678" s="18" t="s">
        <v>79</v>
      </c>
      <c r="BK678" s="184">
        <f>ROUND(I678*H678,2)</f>
        <v>0</v>
      </c>
      <c r="BL678" s="18" t="s">
        <v>314</v>
      </c>
      <c r="BM678" s="183" t="s">
        <v>1542</v>
      </c>
    </row>
    <row r="679" s="2" customFormat="1">
      <c r="A679" s="37"/>
      <c r="B679" s="38"/>
      <c r="C679" s="37"/>
      <c r="D679" s="185" t="s">
        <v>244</v>
      </c>
      <c r="E679" s="37"/>
      <c r="F679" s="186" t="s">
        <v>1543</v>
      </c>
      <c r="G679" s="37"/>
      <c r="H679" s="37"/>
      <c r="I679" s="187"/>
      <c r="J679" s="37"/>
      <c r="K679" s="37"/>
      <c r="L679" s="38"/>
      <c r="M679" s="188"/>
      <c r="N679" s="189"/>
      <c r="O679" s="71"/>
      <c r="P679" s="71"/>
      <c r="Q679" s="71"/>
      <c r="R679" s="71"/>
      <c r="S679" s="71"/>
      <c r="T679" s="72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T679" s="18" t="s">
        <v>244</v>
      </c>
      <c r="AU679" s="18" t="s">
        <v>76</v>
      </c>
    </row>
    <row r="680" s="2" customFormat="1" ht="76.35" customHeight="1">
      <c r="A680" s="37"/>
      <c r="B680" s="171"/>
      <c r="C680" s="172" t="s">
        <v>1544</v>
      </c>
      <c r="D680" s="172" t="s">
        <v>238</v>
      </c>
      <c r="E680" s="173" t="s">
        <v>1545</v>
      </c>
      <c r="F680" s="174" t="s">
        <v>1546</v>
      </c>
      <c r="G680" s="175" t="s">
        <v>298</v>
      </c>
      <c r="H680" s="176">
        <v>7.1369999999999996</v>
      </c>
      <c r="I680" s="177"/>
      <c r="J680" s="178">
        <f>ROUND(I680*H680,2)</f>
        <v>0</v>
      </c>
      <c r="K680" s="174" t="s">
        <v>242</v>
      </c>
      <c r="L680" s="38"/>
      <c r="M680" s="179" t="s">
        <v>3</v>
      </c>
      <c r="N680" s="180" t="s">
        <v>43</v>
      </c>
      <c r="O680" s="71"/>
      <c r="P680" s="181">
        <f>O680*H680</f>
        <v>0</v>
      </c>
      <c r="Q680" s="181">
        <v>0</v>
      </c>
      <c r="R680" s="181">
        <f>Q680*H680</f>
        <v>0</v>
      </c>
      <c r="S680" s="181">
        <v>0</v>
      </c>
      <c r="T680" s="182">
        <f>S680*H680</f>
        <v>0</v>
      </c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R680" s="183" t="s">
        <v>314</v>
      </c>
      <c r="AT680" s="183" t="s">
        <v>238</v>
      </c>
      <c r="AU680" s="183" t="s">
        <v>76</v>
      </c>
      <c r="AY680" s="18" t="s">
        <v>234</v>
      </c>
      <c r="BE680" s="184">
        <f>IF(N680="základní",J680,0)</f>
        <v>0</v>
      </c>
      <c r="BF680" s="184">
        <f>IF(N680="snížená",J680,0)</f>
        <v>0</v>
      </c>
      <c r="BG680" s="184">
        <f>IF(N680="zákl. přenesená",J680,0)</f>
        <v>0</v>
      </c>
      <c r="BH680" s="184">
        <f>IF(N680="sníž. přenesená",J680,0)</f>
        <v>0</v>
      </c>
      <c r="BI680" s="184">
        <f>IF(N680="nulová",J680,0)</f>
        <v>0</v>
      </c>
      <c r="BJ680" s="18" t="s">
        <v>79</v>
      </c>
      <c r="BK680" s="184">
        <f>ROUND(I680*H680,2)</f>
        <v>0</v>
      </c>
      <c r="BL680" s="18" t="s">
        <v>314</v>
      </c>
      <c r="BM680" s="183" t="s">
        <v>1547</v>
      </c>
    </row>
    <row r="681" s="2" customFormat="1">
      <c r="A681" s="37"/>
      <c r="B681" s="38"/>
      <c r="C681" s="37"/>
      <c r="D681" s="185" t="s">
        <v>244</v>
      </c>
      <c r="E681" s="37"/>
      <c r="F681" s="186" t="s">
        <v>1548</v>
      </c>
      <c r="G681" s="37"/>
      <c r="H681" s="37"/>
      <c r="I681" s="187"/>
      <c r="J681" s="37"/>
      <c r="K681" s="37"/>
      <c r="L681" s="38"/>
      <c r="M681" s="188"/>
      <c r="N681" s="189"/>
      <c r="O681" s="71"/>
      <c r="P681" s="71"/>
      <c r="Q681" s="71"/>
      <c r="R681" s="71"/>
      <c r="S681" s="71"/>
      <c r="T681" s="72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T681" s="18" t="s">
        <v>244</v>
      </c>
      <c r="AU681" s="18" t="s">
        <v>76</v>
      </c>
    </row>
    <row r="682" s="12" customFormat="1" ht="20.88" customHeight="1">
      <c r="A682" s="12"/>
      <c r="B682" s="158"/>
      <c r="C682" s="12"/>
      <c r="D682" s="159" t="s">
        <v>71</v>
      </c>
      <c r="E682" s="169" t="s">
        <v>1549</v>
      </c>
      <c r="F682" s="169" t="s">
        <v>1550</v>
      </c>
      <c r="G682" s="12"/>
      <c r="H682" s="12"/>
      <c r="I682" s="161"/>
      <c r="J682" s="170">
        <f>BK682</f>
        <v>0</v>
      </c>
      <c r="K682" s="12"/>
      <c r="L682" s="158"/>
      <c r="M682" s="163"/>
      <c r="N682" s="164"/>
      <c r="O682" s="164"/>
      <c r="P682" s="165">
        <f>SUM(P683:P698)</f>
        <v>0</v>
      </c>
      <c r="Q682" s="164"/>
      <c r="R682" s="165">
        <f>SUM(R683:R698)</f>
        <v>6.7528349031220003</v>
      </c>
      <c r="S682" s="164"/>
      <c r="T682" s="166">
        <f>SUM(T683:T698)</f>
        <v>0</v>
      </c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R682" s="159" t="s">
        <v>76</v>
      </c>
      <c r="AT682" s="167" t="s">
        <v>71</v>
      </c>
      <c r="AU682" s="167" t="s">
        <v>76</v>
      </c>
      <c r="AY682" s="159" t="s">
        <v>234</v>
      </c>
      <c r="BK682" s="168">
        <f>SUM(BK683:BK698)</f>
        <v>0</v>
      </c>
    </row>
    <row r="683" s="2" customFormat="1" ht="49.05" customHeight="1">
      <c r="A683" s="37"/>
      <c r="B683" s="171"/>
      <c r="C683" s="172" t="s">
        <v>1551</v>
      </c>
      <c r="D683" s="172" t="s">
        <v>238</v>
      </c>
      <c r="E683" s="173" t="s">
        <v>1552</v>
      </c>
      <c r="F683" s="174" t="s">
        <v>1553</v>
      </c>
      <c r="G683" s="175" t="s">
        <v>241</v>
      </c>
      <c r="H683" s="176">
        <v>181.578</v>
      </c>
      <c r="I683" s="177"/>
      <c r="J683" s="178">
        <f>ROUND(I683*H683,2)</f>
        <v>0</v>
      </c>
      <c r="K683" s="174" t="s">
        <v>242</v>
      </c>
      <c r="L683" s="38"/>
      <c r="M683" s="179" t="s">
        <v>3</v>
      </c>
      <c r="N683" s="180" t="s">
        <v>43</v>
      </c>
      <c r="O683" s="71"/>
      <c r="P683" s="181">
        <f>O683*H683</f>
        <v>0</v>
      </c>
      <c r="Q683" s="181">
        <v>0.01201473</v>
      </c>
      <c r="R683" s="181">
        <f>Q683*H683</f>
        <v>2.18161064394</v>
      </c>
      <c r="S683" s="181">
        <v>0</v>
      </c>
      <c r="T683" s="182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183" t="s">
        <v>314</v>
      </c>
      <c r="AT683" s="183" t="s">
        <v>238</v>
      </c>
      <c r="AU683" s="183" t="s">
        <v>101</v>
      </c>
      <c r="AY683" s="18" t="s">
        <v>234</v>
      </c>
      <c r="BE683" s="184">
        <f>IF(N683="základní",J683,0)</f>
        <v>0</v>
      </c>
      <c r="BF683" s="184">
        <f>IF(N683="snížená",J683,0)</f>
        <v>0</v>
      </c>
      <c r="BG683" s="184">
        <f>IF(N683="zákl. přenesená",J683,0)</f>
        <v>0</v>
      </c>
      <c r="BH683" s="184">
        <f>IF(N683="sníž. přenesená",J683,0)</f>
        <v>0</v>
      </c>
      <c r="BI683" s="184">
        <f>IF(N683="nulová",J683,0)</f>
        <v>0</v>
      </c>
      <c r="BJ683" s="18" t="s">
        <v>79</v>
      </c>
      <c r="BK683" s="184">
        <f>ROUND(I683*H683,2)</f>
        <v>0</v>
      </c>
      <c r="BL683" s="18" t="s">
        <v>314</v>
      </c>
      <c r="BM683" s="183" t="s">
        <v>1554</v>
      </c>
    </row>
    <row r="684" s="2" customFormat="1">
      <c r="A684" s="37"/>
      <c r="B684" s="38"/>
      <c r="C684" s="37"/>
      <c r="D684" s="185" t="s">
        <v>244</v>
      </c>
      <c r="E684" s="37"/>
      <c r="F684" s="186" t="s">
        <v>1555</v>
      </c>
      <c r="G684" s="37"/>
      <c r="H684" s="37"/>
      <c r="I684" s="187"/>
      <c r="J684" s="37"/>
      <c r="K684" s="37"/>
      <c r="L684" s="38"/>
      <c r="M684" s="188"/>
      <c r="N684" s="189"/>
      <c r="O684" s="71"/>
      <c r="P684" s="71"/>
      <c r="Q684" s="71"/>
      <c r="R684" s="71"/>
      <c r="S684" s="71"/>
      <c r="T684" s="72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T684" s="18" t="s">
        <v>244</v>
      </c>
      <c r="AU684" s="18" t="s">
        <v>101</v>
      </c>
    </row>
    <row r="685" s="2" customFormat="1" ht="55.5" customHeight="1">
      <c r="A685" s="37"/>
      <c r="B685" s="171"/>
      <c r="C685" s="172" t="s">
        <v>1556</v>
      </c>
      <c r="D685" s="172" t="s">
        <v>238</v>
      </c>
      <c r="E685" s="173" t="s">
        <v>1557</v>
      </c>
      <c r="F685" s="174" t="s">
        <v>1558</v>
      </c>
      <c r="G685" s="175" t="s">
        <v>241</v>
      </c>
      <c r="H685" s="176">
        <v>18.012</v>
      </c>
      <c r="I685" s="177"/>
      <c r="J685" s="178">
        <f>ROUND(I685*H685,2)</f>
        <v>0</v>
      </c>
      <c r="K685" s="174" t="s">
        <v>242</v>
      </c>
      <c r="L685" s="38"/>
      <c r="M685" s="179" t="s">
        <v>3</v>
      </c>
      <c r="N685" s="180" t="s">
        <v>43</v>
      </c>
      <c r="O685" s="71"/>
      <c r="P685" s="181">
        <f>O685*H685</f>
        <v>0</v>
      </c>
      <c r="Q685" s="181">
        <v>0.012329730000000001</v>
      </c>
      <c r="R685" s="181">
        <f>Q685*H685</f>
        <v>0.22208309676000002</v>
      </c>
      <c r="S685" s="181">
        <v>0</v>
      </c>
      <c r="T685" s="182">
        <f>S685*H685</f>
        <v>0</v>
      </c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R685" s="183" t="s">
        <v>314</v>
      </c>
      <c r="AT685" s="183" t="s">
        <v>238</v>
      </c>
      <c r="AU685" s="183" t="s">
        <v>101</v>
      </c>
      <c r="AY685" s="18" t="s">
        <v>234</v>
      </c>
      <c r="BE685" s="184">
        <f>IF(N685="základní",J685,0)</f>
        <v>0</v>
      </c>
      <c r="BF685" s="184">
        <f>IF(N685="snížená",J685,0)</f>
        <v>0</v>
      </c>
      <c r="BG685" s="184">
        <f>IF(N685="zákl. přenesená",J685,0)</f>
        <v>0</v>
      </c>
      <c r="BH685" s="184">
        <f>IF(N685="sníž. přenesená",J685,0)</f>
        <v>0</v>
      </c>
      <c r="BI685" s="184">
        <f>IF(N685="nulová",J685,0)</f>
        <v>0</v>
      </c>
      <c r="BJ685" s="18" t="s">
        <v>79</v>
      </c>
      <c r="BK685" s="184">
        <f>ROUND(I685*H685,2)</f>
        <v>0</v>
      </c>
      <c r="BL685" s="18" t="s">
        <v>314</v>
      </c>
      <c r="BM685" s="183" t="s">
        <v>1559</v>
      </c>
    </row>
    <row r="686" s="2" customFormat="1">
      <c r="A686" s="37"/>
      <c r="B686" s="38"/>
      <c r="C686" s="37"/>
      <c r="D686" s="185" t="s">
        <v>244</v>
      </c>
      <c r="E686" s="37"/>
      <c r="F686" s="186" t="s">
        <v>1560</v>
      </c>
      <c r="G686" s="37"/>
      <c r="H686" s="37"/>
      <c r="I686" s="187"/>
      <c r="J686" s="37"/>
      <c r="K686" s="37"/>
      <c r="L686" s="38"/>
      <c r="M686" s="188"/>
      <c r="N686" s="189"/>
      <c r="O686" s="71"/>
      <c r="P686" s="71"/>
      <c r="Q686" s="71"/>
      <c r="R686" s="71"/>
      <c r="S686" s="71"/>
      <c r="T686" s="72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T686" s="18" t="s">
        <v>244</v>
      </c>
      <c r="AU686" s="18" t="s">
        <v>101</v>
      </c>
    </row>
    <row r="687" s="2" customFormat="1" ht="49.05" customHeight="1">
      <c r="A687" s="37"/>
      <c r="B687" s="171"/>
      <c r="C687" s="172" t="s">
        <v>1561</v>
      </c>
      <c r="D687" s="172" t="s">
        <v>238</v>
      </c>
      <c r="E687" s="173" t="s">
        <v>1562</v>
      </c>
      <c r="F687" s="174" t="s">
        <v>1563</v>
      </c>
      <c r="G687" s="175" t="s">
        <v>241</v>
      </c>
      <c r="H687" s="176">
        <v>307.57999999999998</v>
      </c>
      <c r="I687" s="177"/>
      <c r="J687" s="178">
        <f>ROUND(I687*H687,2)</f>
        <v>0</v>
      </c>
      <c r="K687" s="174" t="s">
        <v>242</v>
      </c>
      <c r="L687" s="38"/>
      <c r="M687" s="179" t="s">
        <v>3</v>
      </c>
      <c r="N687" s="180" t="s">
        <v>43</v>
      </c>
      <c r="O687" s="71"/>
      <c r="P687" s="181">
        <f>O687*H687</f>
        <v>0</v>
      </c>
      <c r="Q687" s="181">
        <v>0.012204690900000001</v>
      </c>
      <c r="R687" s="181">
        <f>Q687*H687</f>
        <v>3.7539188270219999</v>
      </c>
      <c r="S687" s="181">
        <v>0</v>
      </c>
      <c r="T687" s="182">
        <f>S687*H687</f>
        <v>0</v>
      </c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R687" s="183" t="s">
        <v>314</v>
      </c>
      <c r="AT687" s="183" t="s">
        <v>238</v>
      </c>
      <c r="AU687" s="183" t="s">
        <v>101</v>
      </c>
      <c r="AY687" s="18" t="s">
        <v>234</v>
      </c>
      <c r="BE687" s="184">
        <f>IF(N687="základní",J687,0)</f>
        <v>0</v>
      </c>
      <c r="BF687" s="184">
        <f>IF(N687="snížená",J687,0)</f>
        <v>0</v>
      </c>
      <c r="BG687" s="184">
        <f>IF(N687="zákl. přenesená",J687,0)</f>
        <v>0</v>
      </c>
      <c r="BH687" s="184">
        <f>IF(N687="sníž. přenesená",J687,0)</f>
        <v>0</v>
      </c>
      <c r="BI687" s="184">
        <f>IF(N687="nulová",J687,0)</f>
        <v>0</v>
      </c>
      <c r="BJ687" s="18" t="s">
        <v>79</v>
      </c>
      <c r="BK687" s="184">
        <f>ROUND(I687*H687,2)</f>
        <v>0</v>
      </c>
      <c r="BL687" s="18" t="s">
        <v>314</v>
      </c>
      <c r="BM687" s="183" t="s">
        <v>1564</v>
      </c>
    </row>
    <row r="688" s="2" customFormat="1">
      <c r="A688" s="37"/>
      <c r="B688" s="38"/>
      <c r="C688" s="37"/>
      <c r="D688" s="185" t="s">
        <v>244</v>
      </c>
      <c r="E688" s="37"/>
      <c r="F688" s="186" t="s">
        <v>1565</v>
      </c>
      <c r="G688" s="37"/>
      <c r="H688" s="37"/>
      <c r="I688" s="187"/>
      <c r="J688" s="37"/>
      <c r="K688" s="37"/>
      <c r="L688" s="38"/>
      <c r="M688" s="188"/>
      <c r="N688" s="189"/>
      <c r="O688" s="71"/>
      <c r="P688" s="71"/>
      <c r="Q688" s="71"/>
      <c r="R688" s="71"/>
      <c r="S688" s="71"/>
      <c r="T688" s="72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T688" s="18" t="s">
        <v>244</v>
      </c>
      <c r="AU688" s="18" t="s">
        <v>101</v>
      </c>
    </row>
    <row r="689" s="2" customFormat="1" ht="49.05" customHeight="1">
      <c r="A689" s="37"/>
      <c r="B689" s="171"/>
      <c r="C689" s="172" t="s">
        <v>1566</v>
      </c>
      <c r="D689" s="172" t="s">
        <v>238</v>
      </c>
      <c r="E689" s="173" t="s">
        <v>1567</v>
      </c>
      <c r="F689" s="174" t="s">
        <v>1568</v>
      </c>
      <c r="G689" s="175" t="s">
        <v>241</v>
      </c>
      <c r="H689" s="176">
        <v>26.27</v>
      </c>
      <c r="I689" s="177"/>
      <c r="J689" s="178">
        <f>ROUND(I689*H689,2)</f>
        <v>0</v>
      </c>
      <c r="K689" s="174" t="s">
        <v>242</v>
      </c>
      <c r="L689" s="38"/>
      <c r="M689" s="179" t="s">
        <v>3</v>
      </c>
      <c r="N689" s="180" t="s">
        <v>43</v>
      </c>
      <c r="O689" s="71"/>
      <c r="P689" s="181">
        <f>O689*H689</f>
        <v>0</v>
      </c>
      <c r="Q689" s="181">
        <v>0.01259502</v>
      </c>
      <c r="R689" s="181">
        <f>Q689*H689</f>
        <v>0.33087117539999999</v>
      </c>
      <c r="S689" s="181">
        <v>0</v>
      </c>
      <c r="T689" s="182">
        <f>S689*H689</f>
        <v>0</v>
      </c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R689" s="183" t="s">
        <v>314</v>
      </c>
      <c r="AT689" s="183" t="s">
        <v>238</v>
      </c>
      <c r="AU689" s="183" t="s">
        <v>101</v>
      </c>
      <c r="AY689" s="18" t="s">
        <v>234</v>
      </c>
      <c r="BE689" s="184">
        <f>IF(N689="základní",J689,0)</f>
        <v>0</v>
      </c>
      <c r="BF689" s="184">
        <f>IF(N689="snížená",J689,0)</f>
        <v>0</v>
      </c>
      <c r="BG689" s="184">
        <f>IF(N689="zákl. přenesená",J689,0)</f>
        <v>0</v>
      </c>
      <c r="BH689" s="184">
        <f>IF(N689="sníž. přenesená",J689,0)</f>
        <v>0</v>
      </c>
      <c r="BI689" s="184">
        <f>IF(N689="nulová",J689,0)</f>
        <v>0</v>
      </c>
      <c r="BJ689" s="18" t="s">
        <v>79</v>
      </c>
      <c r="BK689" s="184">
        <f>ROUND(I689*H689,2)</f>
        <v>0</v>
      </c>
      <c r="BL689" s="18" t="s">
        <v>314</v>
      </c>
      <c r="BM689" s="183" t="s">
        <v>1569</v>
      </c>
    </row>
    <row r="690" s="2" customFormat="1">
      <c r="A690" s="37"/>
      <c r="B690" s="38"/>
      <c r="C690" s="37"/>
      <c r="D690" s="185" t="s">
        <v>244</v>
      </c>
      <c r="E690" s="37"/>
      <c r="F690" s="186" t="s">
        <v>1570</v>
      </c>
      <c r="G690" s="37"/>
      <c r="H690" s="37"/>
      <c r="I690" s="187"/>
      <c r="J690" s="37"/>
      <c r="K690" s="37"/>
      <c r="L690" s="38"/>
      <c r="M690" s="188"/>
      <c r="N690" s="189"/>
      <c r="O690" s="71"/>
      <c r="P690" s="71"/>
      <c r="Q690" s="71"/>
      <c r="R690" s="71"/>
      <c r="S690" s="71"/>
      <c r="T690" s="72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T690" s="18" t="s">
        <v>244</v>
      </c>
      <c r="AU690" s="18" t="s">
        <v>101</v>
      </c>
    </row>
    <row r="691" s="2" customFormat="1" ht="37.8" customHeight="1">
      <c r="A691" s="37"/>
      <c r="B691" s="171"/>
      <c r="C691" s="172" t="s">
        <v>1571</v>
      </c>
      <c r="D691" s="172" t="s">
        <v>238</v>
      </c>
      <c r="E691" s="173" t="s">
        <v>1572</v>
      </c>
      <c r="F691" s="174" t="s">
        <v>1573</v>
      </c>
      <c r="G691" s="175" t="s">
        <v>241</v>
      </c>
      <c r="H691" s="176">
        <v>533.44000000000005</v>
      </c>
      <c r="I691" s="177"/>
      <c r="J691" s="178">
        <f>ROUND(I691*H691,2)</f>
        <v>0</v>
      </c>
      <c r="K691" s="174" t="s">
        <v>242</v>
      </c>
      <c r="L691" s="38"/>
      <c r="M691" s="179" t="s">
        <v>3</v>
      </c>
      <c r="N691" s="180" t="s">
        <v>43</v>
      </c>
      <c r="O691" s="71"/>
      <c r="P691" s="181">
        <f>O691*H691</f>
        <v>0</v>
      </c>
      <c r="Q691" s="181">
        <v>0.00010000000000000001</v>
      </c>
      <c r="R691" s="181">
        <f>Q691*H691</f>
        <v>0.053344000000000009</v>
      </c>
      <c r="S691" s="181">
        <v>0</v>
      </c>
      <c r="T691" s="182">
        <f>S691*H691</f>
        <v>0</v>
      </c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R691" s="183" t="s">
        <v>314</v>
      </c>
      <c r="AT691" s="183" t="s">
        <v>238</v>
      </c>
      <c r="AU691" s="183" t="s">
        <v>101</v>
      </c>
      <c r="AY691" s="18" t="s">
        <v>234</v>
      </c>
      <c r="BE691" s="184">
        <f>IF(N691="základní",J691,0)</f>
        <v>0</v>
      </c>
      <c r="BF691" s="184">
        <f>IF(N691="snížená",J691,0)</f>
        <v>0</v>
      </c>
      <c r="BG691" s="184">
        <f>IF(N691="zákl. přenesená",J691,0)</f>
        <v>0</v>
      </c>
      <c r="BH691" s="184">
        <f>IF(N691="sníž. přenesená",J691,0)</f>
        <v>0</v>
      </c>
      <c r="BI691" s="184">
        <f>IF(N691="nulová",J691,0)</f>
        <v>0</v>
      </c>
      <c r="BJ691" s="18" t="s">
        <v>79</v>
      </c>
      <c r="BK691" s="184">
        <f>ROUND(I691*H691,2)</f>
        <v>0</v>
      </c>
      <c r="BL691" s="18" t="s">
        <v>314</v>
      </c>
      <c r="BM691" s="183" t="s">
        <v>1574</v>
      </c>
    </row>
    <row r="692" s="2" customFormat="1">
      <c r="A692" s="37"/>
      <c r="B692" s="38"/>
      <c r="C692" s="37"/>
      <c r="D692" s="185" t="s">
        <v>244</v>
      </c>
      <c r="E692" s="37"/>
      <c r="F692" s="186" t="s">
        <v>1575</v>
      </c>
      <c r="G692" s="37"/>
      <c r="H692" s="37"/>
      <c r="I692" s="187"/>
      <c r="J692" s="37"/>
      <c r="K692" s="37"/>
      <c r="L692" s="38"/>
      <c r="M692" s="188"/>
      <c r="N692" s="189"/>
      <c r="O692" s="71"/>
      <c r="P692" s="71"/>
      <c r="Q692" s="71"/>
      <c r="R692" s="71"/>
      <c r="S692" s="71"/>
      <c r="T692" s="72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T692" s="18" t="s">
        <v>244</v>
      </c>
      <c r="AU692" s="18" t="s">
        <v>101</v>
      </c>
    </row>
    <row r="693" s="2" customFormat="1" ht="44.25" customHeight="1">
      <c r="A693" s="37"/>
      <c r="B693" s="171"/>
      <c r="C693" s="172" t="s">
        <v>1576</v>
      </c>
      <c r="D693" s="172" t="s">
        <v>238</v>
      </c>
      <c r="E693" s="173" t="s">
        <v>1577</v>
      </c>
      <c r="F693" s="174" t="s">
        <v>1578</v>
      </c>
      <c r="G693" s="175" t="s">
        <v>416</v>
      </c>
      <c r="H693" s="176">
        <v>5</v>
      </c>
      <c r="I693" s="177"/>
      <c r="J693" s="178">
        <f>ROUND(I693*H693,2)</f>
        <v>0</v>
      </c>
      <c r="K693" s="174" t="s">
        <v>242</v>
      </c>
      <c r="L693" s="38"/>
      <c r="M693" s="179" t="s">
        <v>3</v>
      </c>
      <c r="N693" s="180" t="s">
        <v>43</v>
      </c>
      <c r="O693" s="71"/>
      <c r="P693" s="181">
        <f>O693*H693</f>
        <v>0</v>
      </c>
      <c r="Q693" s="181">
        <v>0.0043759999999999997</v>
      </c>
      <c r="R693" s="181">
        <f>Q693*H693</f>
        <v>0.021879999999999997</v>
      </c>
      <c r="S693" s="181">
        <v>0</v>
      </c>
      <c r="T693" s="182">
        <f>S693*H693</f>
        <v>0</v>
      </c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R693" s="183" t="s">
        <v>314</v>
      </c>
      <c r="AT693" s="183" t="s">
        <v>238</v>
      </c>
      <c r="AU693" s="183" t="s">
        <v>101</v>
      </c>
      <c r="AY693" s="18" t="s">
        <v>234</v>
      </c>
      <c r="BE693" s="184">
        <f>IF(N693="základní",J693,0)</f>
        <v>0</v>
      </c>
      <c r="BF693" s="184">
        <f>IF(N693="snížená",J693,0)</f>
        <v>0</v>
      </c>
      <c r="BG693" s="184">
        <f>IF(N693="zákl. přenesená",J693,0)</f>
        <v>0</v>
      </c>
      <c r="BH693" s="184">
        <f>IF(N693="sníž. přenesená",J693,0)</f>
        <v>0</v>
      </c>
      <c r="BI693" s="184">
        <f>IF(N693="nulová",J693,0)</f>
        <v>0</v>
      </c>
      <c r="BJ693" s="18" t="s">
        <v>79</v>
      </c>
      <c r="BK693" s="184">
        <f>ROUND(I693*H693,2)</f>
        <v>0</v>
      </c>
      <c r="BL693" s="18" t="s">
        <v>314</v>
      </c>
      <c r="BM693" s="183" t="s">
        <v>1579</v>
      </c>
    </row>
    <row r="694" s="2" customFormat="1">
      <c r="A694" s="37"/>
      <c r="B694" s="38"/>
      <c r="C694" s="37"/>
      <c r="D694" s="185" t="s">
        <v>244</v>
      </c>
      <c r="E694" s="37"/>
      <c r="F694" s="186" t="s">
        <v>1580</v>
      </c>
      <c r="G694" s="37"/>
      <c r="H694" s="37"/>
      <c r="I694" s="187"/>
      <c r="J694" s="37"/>
      <c r="K694" s="37"/>
      <c r="L694" s="38"/>
      <c r="M694" s="188"/>
      <c r="N694" s="189"/>
      <c r="O694" s="71"/>
      <c r="P694" s="71"/>
      <c r="Q694" s="71"/>
      <c r="R694" s="71"/>
      <c r="S694" s="71"/>
      <c r="T694" s="72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T694" s="18" t="s">
        <v>244</v>
      </c>
      <c r="AU694" s="18" t="s">
        <v>101</v>
      </c>
    </row>
    <row r="695" s="2" customFormat="1" ht="24.15" customHeight="1">
      <c r="A695" s="37"/>
      <c r="B695" s="171"/>
      <c r="C695" s="172" t="s">
        <v>1581</v>
      </c>
      <c r="D695" s="172" t="s">
        <v>238</v>
      </c>
      <c r="E695" s="173" t="s">
        <v>1582</v>
      </c>
      <c r="F695" s="174" t="s">
        <v>1583</v>
      </c>
      <c r="G695" s="175" t="s">
        <v>241</v>
      </c>
      <c r="H695" s="176">
        <v>11.17</v>
      </c>
      <c r="I695" s="177"/>
      <c r="J695" s="178">
        <f>ROUND(I695*H695,2)</f>
        <v>0</v>
      </c>
      <c r="K695" s="174" t="s">
        <v>242</v>
      </c>
      <c r="L695" s="38"/>
      <c r="M695" s="179" t="s">
        <v>3</v>
      </c>
      <c r="N695" s="180" t="s">
        <v>43</v>
      </c>
      <c r="O695" s="71"/>
      <c r="P695" s="181">
        <f>O695*H695</f>
        <v>0</v>
      </c>
      <c r="Q695" s="181">
        <v>0</v>
      </c>
      <c r="R695" s="181">
        <f>Q695*H695</f>
        <v>0</v>
      </c>
      <c r="S695" s="181">
        <v>0</v>
      </c>
      <c r="T695" s="182">
        <f>S695*H695</f>
        <v>0</v>
      </c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R695" s="183" t="s">
        <v>314</v>
      </c>
      <c r="AT695" s="183" t="s">
        <v>238</v>
      </c>
      <c r="AU695" s="183" t="s">
        <v>101</v>
      </c>
      <c r="AY695" s="18" t="s">
        <v>234</v>
      </c>
      <c r="BE695" s="184">
        <f>IF(N695="základní",J695,0)</f>
        <v>0</v>
      </c>
      <c r="BF695" s="184">
        <f>IF(N695="snížená",J695,0)</f>
        <v>0</v>
      </c>
      <c r="BG695" s="184">
        <f>IF(N695="zákl. přenesená",J695,0)</f>
        <v>0</v>
      </c>
      <c r="BH695" s="184">
        <f>IF(N695="sníž. přenesená",J695,0)</f>
        <v>0</v>
      </c>
      <c r="BI695" s="184">
        <f>IF(N695="nulová",J695,0)</f>
        <v>0</v>
      </c>
      <c r="BJ695" s="18" t="s">
        <v>79</v>
      </c>
      <c r="BK695" s="184">
        <f>ROUND(I695*H695,2)</f>
        <v>0</v>
      </c>
      <c r="BL695" s="18" t="s">
        <v>314</v>
      </c>
      <c r="BM695" s="183" t="s">
        <v>1584</v>
      </c>
    </row>
    <row r="696" s="2" customFormat="1">
      <c r="A696" s="37"/>
      <c r="B696" s="38"/>
      <c r="C696" s="37"/>
      <c r="D696" s="185" t="s">
        <v>244</v>
      </c>
      <c r="E696" s="37"/>
      <c r="F696" s="186" t="s">
        <v>1585</v>
      </c>
      <c r="G696" s="37"/>
      <c r="H696" s="37"/>
      <c r="I696" s="187"/>
      <c r="J696" s="37"/>
      <c r="K696" s="37"/>
      <c r="L696" s="38"/>
      <c r="M696" s="188"/>
      <c r="N696" s="189"/>
      <c r="O696" s="71"/>
      <c r="P696" s="71"/>
      <c r="Q696" s="71"/>
      <c r="R696" s="71"/>
      <c r="S696" s="71"/>
      <c r="T696" s="72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T696" s="18" t="s">
        <v>244</v>
      </c>
      <c r="AU696" s="18" t="s">
        <v>101</v>
      </c>
    </row>
    <row r="697" s="2" customFormat="1" ht="37.8" customHeight="1">
      <c r="A697" s="37"/>
      <c r="B697" s="171"/>
      <c r="C697" s="172" t="s">
        <v>1586</v>
      </c>
      <c r="D697" s="172" t="s">
        <v>238</v>
      </c>
      <c r="E697" s="173" t="s">
        <v>1587</v>
      </c>
      <c r="F697" s="174" t="s">
        <v>1588</v>
      </c>
      <c r="G697" s="175" t="s">
        <v>416</v>
      </c>
      <c r="H697" s="176">
        <v>34.119999999999997</v>
      </c>
      <c r="I697" s="177"/>
      <c r="J697" s="178">
        <f>ROUND(I697*H697,2)</f>
        <v>0</v>
      </c>
      <c r="K697" s="174" t="s">
        <v>242</v>
      </c>
      <c r="L697" s="38"/>
      <c r="M697" s="179" t="s">
        <v>3</v>
      </c>
      <c r="N697" s="180" t="s">
        <v>43</v>
      </c>
      <c r="O697" s="71"/>
      <c r="P697" s="181">
        <f>O697*H697</f>
        <v>0</v>
      </c>
      <c r="Q697" s="181">
        <v>0.0055430000000000002</v>
      </c>
      <c r="R697" s="181">
        <f>Q697*H697</f>
        <v>0.18912715999999999</v>
      </c>
      <c r="S697" s="181">
        <v>0</v>
      </c>
      <c r="T697" s="182">
        <f>S697*H697</f>
        <v>0</v>
      </c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R697" s="183" t="s">
        <v>314</v>
      </c>
      <c r="AT697" s="183" t="s">
        <v>238</v>
      </c>
      <c r="AU697" s="183" t="s">
        <v>101</v>
      </c>
      <c r="AY697" s="18" t="s">
        <v>234</v>
      </c>
      <c r="BE697" s="184">
        <f>IF(N697="základní",J697,0)</f>
        <v>0</v>
      </c>
      <c r="BF697" s="184">
        <f>IF(N697="snížená",J697,0)</f>
        <v>0</v>
      </c>
      <c r="BG697" s="184">
        <f>IF(N697="zákl. přenesená",J697,0)</f>
        <v>0</v>
      </c>
      <c r="BH697" s="184">
        <f>IF(N697="sníž. přenesená",J697,0)</f>
        <v>0</v>
      </c>
      <c r="BI697" s="184">
        <f>IF(N697="nulová",J697,0)</f>
        <v>0</v>
      </c>
      <c r="BJ697" s="18" t="s">
        <v>79</v>
      </c>
      <c r="BK697" s="184">
        <f>ROUND(I697*H697,2)</f>
        <v>0</v>
      </c>
      <c r="BL697" s="18" t="s">
        <v>314</v>
      </c>
      <c r="BM697" s="183" t="s">
        <v>1589</v>
      </c>
    </row>
    <row r="698" s="2" customFormat="1">
      <c r="A698" s="37"/>
      <c r="B698" s="38"/>
      <c r="C698" s="37"/>
      <c r="D698" s="185" t="s">
        <v>244</v>
      </c>
      <c r="E698" s="37"/>
      <c r="F698" s="186" t="s">
        <v>1590</v>
      </c>
      <c r="G698" s="37"/>
      <c r="H698" s="37"/>
      <c r="I698" s="187"/>
      <c r="J698" s="37"/>
      <c r="K698" s="37"/>
      <c r="L698" s="38"/>
      <c r="M698" s="188"/>
      <c r="N698" s="189"/>
      <c r="O698" s="71"/>
      <c r="P698" s="71"/>
      <c r="Q698" s="71"/>
      <c r="R698" s="71"/>
      <c r="S698" s="71"/>
      <c r="T698" s="72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T698" s="18" t="s">
        <v>244</v>
      </c>
      <c r="AU698" s="18" t="s">
        <v>101</v>
      </c>
    </row>
    <row r="699" s="12" customFormat="1" ht="20.88" customHeight="1">
      <c r="A699" s="12"/>
      <c r="B699" s="158"/>
      <c r="C699" s="12"/>
      <c r="D699" s="159" t="s">
        <v>71</v>
      </c>
      <c r="E699" s="169" t="s">
        <v>1591</v>
      </c>
      <c r="F699" s="169" t="s">
        <v>1592</v>
      </c>
      <c r="G699" s="12"/>
      <c r="H699" s="12"/>
      <c r="I699" s="161"/>
      <c r="J699" s="170">
        <f>BK699</f>
        <v>0</v>
      </c>
      <c r="K699" s="12"/>
      <c r="L699" s="158"/>
      <c r="M699" s="163"/>
      <c r="N699" s="164"/>
      <c r="O699" s="164"/>
      <c r="P699" s="165">
        <f>SUM(P700:P707)</f>
        <v>0</v>
      </c>
      <c r="Q699" s="164"/>
      <c r="R699" s="165">
        <f>SUM(R700:R707)</f>
        <v>0.31563639999999998</v>
      </c>
      <c r="S699" s="164"/>
      <c r="T699" s="166">
        <f>SUM(T700:T707)</f>
        <v>0</v>
      </c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R699" s="159" t="s">
        <v>76</v>
      </c>
      <c r="AT699" s="167" t="s">
        <v>71</v>
      </c>
      <c r="AU699" s="167" t="s">
        <v>76</v>
      </c>
      <c r="AY699" s="159" t="s">
        <v>234</v>
      </c>
      <c r="BK699" s="168">
        <f>SUM(BK700:BK707)</f>
        <v>0</v>
      </c>
    </row>
    <row r="700" s="2" customFormat="1" ht="24.15" customHeight="1">
      <c r="A700" s="37"/>
      <c r="B700" s="171"/>
      <c r="C700" s="172" t="s">
        <v>1593</v>
      </c>
      <c r="D700" s="172" t="s">
        <v>238</v>
      </c>
      <c r="E700" s="173" t="s">
        <v>1594</v>
      </c>
      <c r="F700" s="174" t="s">
        <v>1595</v>
      </c>
      <c r="G700" s="175" t="s">
        <v>1596</v>
      </c>
      <c r="H700" s="176">
        <v>291.142</v>
      </c>
      <c r="I700" s="177"/>
      <c r="J700" s="178">
        <f>ROUND(I700*H700,2)</f>
        <v>0</v>
      </c>
      <c r="K700" s="174" t="s">
        <v>428</v>
      </c>
      <c r="L700" s="38"/>
      <c r="M700" s="179" t="s">
        <v>3</v>
      </c>
      <c r="N700" s="180" t="s">
        <v>43</v>
      </c>
      <c r="O700" s="71"/>
      <c r="P700" s="181">
        <f>O700*H700</f>
        <v>0</v>
      </c>
      <c r="Q700" s="181">
        <v>0</v>
      </c>
      <c r="R700" s="181">
        <f>Q700*H700</f>
        <v>0</v>
      </c>
      <c r="S700" s="181">
        <v>0</v>
      </c>
      <c r="T700" s="182">
        <f>S700*H700</f>
        <v>0</v>
      </c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R700" s="183" t="s">
        <v>314</v>
      </c>
      <c r="AT700" s="183" t="s">
        <v>238</v>
      </c>
      <c r="AU700" s="183" t="s">
        <v>101</v>
      </c>
      <c r="AY700" s="18" t="s">
        <v>234</v>
      </c>
      <c r="BE700" s="184">
        <f>IF(N700="základní",J700,0)</f>
        <v>0</v>
      </c>
      <c r="BF700" s="184">
        <f>IF(N700="snížená",J700,0)</f>
        <v>0</v>
      </c>
      <c r="BG700" s="184">
        <f>IF(N700="zákl. přenesená",J700,0)</f>
        <v>0</v>
      </c>
      <c r="BH700" s="184">
        <f>IF(N700="sníž. přenesená",J700,0)</f>
        <v>0</v>
      </c>
      <c r="BI700" s="184">
        <f>IF(N700="nulová",J700,0)</f>
        <v>0</v>
      </c>
      <c r="BJ700" s="18" t="s">
        <v>79</v>
      </c>
      <c r="BK700" s="184">
        <f>ROUND(I700*H700,2)</f>
        <v>0</v>
      </c>
      <c r="BL700" s="18" t="s">
        <v>314</v>
      </c>
      <c r="BM700" s="183" t="s">
        <v>1597</v>
      </c>
    </row>
    <row r="701" s="2" customFormat="1" ht="24.15" customHeight="1">
      <c r="A701" s="37"/>
      <c r="B701" s="171"/>
      <c r="C701" s="192" t="s">
        <v>1598</v>
      </c>
      <c r="D701" s="192" t="s">
        <v>310</v>
      </c>
      <c r="E701" s="193" t="s">
        <v>1599</v>
      </c>
      <c r="F701" s="194" t="s">
        <v>1600</v>
      </c>
      <c r="G701" s="195" t="s">
        <v>416</v>
      </c>
      <c r="H701" s="196">
        <v>296.96499999999997</v>
      </c>
      <c r="I701" s="197"/>
      <c r="J701" s="198">
        <f>ROUND(I701*H701,2)</f>
        <v>0</v>
      </c>
      <c r="K701" s="194" t="s">
        <v>242</v>
      </c>
      <c r="L701" s="199"/>
      <c r="M701" s="200" t="s">
        <v>3</v>
      </c>
      <c r="N701" s="201" t="s">
        <v>43</v>
      </c>
      <c r="O701" s="71"/>
      <c r="P701" s="181">
        <f>O701*H701</f>
        <v>0</v>
      </c>
      <c r="Q701" s="181">
        <v>0.0010300000000000001</v>
      </c>
      <c r="R701" s="181">
        <f>Q701*H701</f>
        <v>0.30587395000000001</v>
      </c>
      <c r="S701" s="181">
        <v>0</v>
      </c>
      <c r="T701" s="182">
        <f>S701*H701</f>
        <v>0</v>
      </c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R701" s="183" t="s">
        <v>392</v>
      </c>
      <c r="AT701" s="183" t="s">
        <v>310</v>
      </c>
      <c r="AU701" s="183" t="s">
        <v>101</v>
      </c>
      <c r="AY701" s="18" t="s">
        <v>234</v>
      </c>
      <c r="BE701" s="184">
        <f>IF(N701="základní",J701,0)</f>
        <v>0</v>
      </c>
      <c r="BF701" s="184">
        <f>IF(N701="snížená",J701,0)</f>
        <v>0</v>
      </c>
      <c r="BG701" s="184">
        <f>IF(N701="zákl. přenesená",J701,0)</f>
        <v>0</v>
      </c>
      <c r="BH701" s="184">
        <f>IF(N701="sníž. přenesená",J701,0)</f>
        <v>0</v>
      </c>
      <c r="BI701" s="184">
        <f>IF(N701="nulová",J701,0)</f>
        <v>0</v>
      </c>
      <c r="BJ701" s="18" t="s">
        <v>79</v>
      </c>
      <c r="BK701" s="184">
        <f>ROUND(I701*H701,2)</f>
        <v>0</v>
      </c>
      <c r="BL701" s="18" t="s">
        <v>314</v>
      </c>
      <c r="BM701" s="183" t="s">
        <v>1601</v>
      </c>
    </row>
    <row r="702" s="2" customFormat="1" ht="44.25" customHeight="1">
      <c r="A702" s="37"/>
      <c r="B702" s="171"/>
      <c r="C702" s="172" t="s">
        <v>1602</v>
      </c>
      <c r="D702" s="172" t="s">
        <v>238</v>
      </c>
      <c r="E702" s="173" t="s">
        <v>1603</v>
      </c>
      <c r="F702" s="174" t="s">
        <v>1604</v>
      </c>
      <c r="G702" s="175" t="s">
        <v>241</v>
      </c>
      <c r="H702" s="176">
        <v>217.602</v>
      </c>
      <c r="I702" s="177"/>
      <c r="J702" s="178">
        <f>ROUND(I702*H702,2)</f>
        <v>0</v>
      </c>
      <c r="K702" s="174" t="s">
        <v>242</v>
      </c>
      <c r="L702" s="38"/>
      <c r="M702" s="179" t="s">
        <v>3</v>
      </c>
      <c r="N702" s="180" t="s">
        <v>43</v>
      </c>
      <c r="O702" s="71"/>
      <c r="P702" s="181">
        <f>O702*H702</f>
        <v>0</v>
      </c>
      <c r="Q702" s="181">
        <v>0</v>
      </c>
      <c r="R702" s="181">
        <f>Q702*H702</f>
        <v>0</v>
      </c>
      <c r="S702" s="181">
        <v>0</v>
      </c>
      <c r="T702" s="182">
        <f>S702*H702</f>
        <v>0</v>
      </c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R702" s="183" t="s">
        <v>314</v>
      </c>
      <c r="AT702" s="183" t="s">
        <v>238</v>
      </c>
      <c r="AU702" s="183" t="s">
        <v>101</v>
      </c>
      <c r="AY702" s="18" t="s">
        <v>234</v>
      </c>
      <c r="BE702" s="184">
        <f>IF(N702="základní",J702,0)</f>
        <v>0</v>
      </c>
      <c r="BF702" s="184">
        <f>IF(N702="snížená",J702,0)</f>
        <v>0</v>
      </c>
      <c r="BG702" s="184">
        <f>IF(N702="zákl. přenesená",J702,0)</f>
        <v>0</v>
      </c>
      <c r="BH702" s="184">
        <f>IF(N702="sníž. přenesená",J702,0)</f>
        <v>0</v>
      </c>
      <c r="BI702" s="184">
        <f>IF(N702="nulová",J702,0)</f>
        <v>0</v>
      </c>
      <c r="BJ702" s="18" t="s">
        <v>79</v>
      </c>
      <c r="BK702" s="184">
        <f>ROUND(I702*H702,2)</f>
        <v>0</v>
      </c>
      <c r="BL702" s="18" t="s">
        <v>314</v>
      </c>
      <c r="BM702" s="183" t="s">
        <v>1605</v>
      </c>
    </row>
    <row r="703" s="2" customFormat="1">
      <c r="A703" s="37"/>
      <c r="B703" s="38"/>
      <c r="C703" s="37"/>
      <c r="D703" s="185" t="s">
        <v>244</v>
      </c>
      <c r="E703" s="37"/>
      <c r="F703" s="186" t="s">
        <v>1606</v>
      </c>
      <c r="G703" s="37"/>
      <c r="H703" s="37"/>
      <c r="I703" s="187"/>
      <c r="J703" s="37"/>
      <c r="K703" s="37"/>
      <c r="L703" s="38"/>
      <c r="M703" s="188"/>
      <c r="N703" s="189"/>
      <c r="O703" s="71"/>
      <c r="P703" s="71"/>
      <c r="Q703" s="71"/>
      <c r="R703" s="71"/>
      <c r="S703" s="71"/>
      <c r="T703" s="72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T703" s="18" t="s">
        <v>244</v>
      </c>
      <c r="AU703" s="18" t="s">
        <v>101</v>
      </c>
    </row>
    <row r="704" s="2" customFormat="1" ht="24.15" customHeight="1">
      <c r="A704" s="37"/>
      <c r="B704" s="171"/>
      <c r="C704" s="192" t="s">
        <v>1607</v>
      </c>
      <c r="D704" s="192" t="s">
        <v>310</v>
      </c>
      <c r="E704" s="193" t="s">
        <v>1608</v>
      </c>
      <c r="F704" s="194" t="s">
        <v>1609</v>
      </c>
      <c r="G704" s="195" t="s">
        <v>241</v>
      </c>
      <c r="H704" s="196">
        <v>7.0359999999999996</v>
      </c>
      <c r="I704" s="197"/>
      <c r="J704" s="198">
        <f>ROUND(I704*H704,2)</f>
        <v>0</v>
      </c>
      <c r="K704" s="194" t="s">
        <v>242</v>
      </c>
      <c r="L704" s="199"/>
      <c r="M704" s="200" t="s">
        <v>3</v>
      </c>
      <c r="N704" s="201" t="s">
        <v>43</v>
      </c>
      <c r="O704" s="71"/>
      <c r="P704" s="181">
        <f>O704*H704</f>
        <v>0</v>
      </c>
      <c r="Q704" s="181">
        <v>8.0000000000000007E-05</v>
      </c>
      <c r="R704" s="181">
        <f>Q704*H704</f>
        <v>0.00056287999999999998</v>
      </c>
      <c r="S704" s="181">
        <v>0</v>
      </c>
      <c r="T704" s="182">
        <f>S704*H704</f>
        <v>0</v>
      </c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R704" s="183" t="s">
        <v>392</v>
      </c>
      <c r="AT704" s="183" t="s">
        <v>310</v>
      </c>
      <c r="AU704" s="183" t="s">
        <v>101</v>
      </c>
      <c r="AY704" s="18" t="s">
        <v>234</v>
      </c>
      <c r="BE704" s="184">
        <f>IF(N704="základní",J704,0)</f>
        <v>0</v>
      </c>
      <c r="BF704" s="184">
        <f>IF(N704="snížená",J704,0)</f>
        <v>0</v>
      </c>
      <c r="BG704" s="184">
        <f>IF(N704="zákl. přenesená",J704,0)</f>
        <v>0</v>
      </c>
      <c r="BH704" s="184">
        <f>IF(N704="sníž. přenesená",J704,0)</f>
        <v>0</v>
      </c>
      <c r="BI704" s="184">
        <f>IF(N704="nulová",J704,0)</f>
        <v>0</v>
      </c>
      <c r="BJ704" s="18" t="s">
        <v>79</v>
      </c>
      <c r="BK704" s="184">
        <f>ROUND(I704*H704,2)</f>
        <v>0</v>
      </c>
      <c r="BL704" s="18" t="s">
        <v>314</v>
      </c>
      <c r="BM704" s="183" t="s">
        <v>1610</v>
      </c>
    </row>
    <row r="705" s="2" customFormat="1" ht="24.15" customHeight="1">
      <c r="A705" s="37"/>
      <c r="B705" s="171"/>
      <c r="C705" s="192" t="s">
        <v>1611</v>
      </c>
      <c r="D705" s="192" t="s">
        <v>310</v>
      </c>
      <c r="E705" s="193" t="s">
        <v>1599</v>
      </c>
      <c r="F705" s="194" t="s">
        <v>1600</v>
      </c>
      <c r="G705" s="195" t="s">
        <v>416</v>
      </c>
      <c r="H705" s="196">
        <v>8.7949999999999999</v>
      </c>
      <c r="I705" s="197"/>
      <c r="J705" s="198">
        <f>ROUND(I705*H705,2)</f>
        <v>0</v>
      </c>
      <c r="K705" s="194" t="s">
        <v>242</v>
      </c>
      <c r="L705" s="199"/>
      <c r="M705" s="200" t="s">
        <v>3</v>
      </c>
      <c r="N705" s="201" t="s">
        <v>43</v>
      </c>
      <c r="O705" s="71"/>
      <c r="P705" s="181">
        <f>O705*H705</f>
        <v>0</v>
      </c>
      <c r="Q705" s="181">
        <v>0.0010300000000000001</v>
      </c>
      <c r="R705" s="181">
        <f>Q705*H705</f>
        <v>0.0090588500000000002</v>
      </c>
      <c r="S705" s="181">
        <v>0</v>
      </c>
      <c r="T705" s="182">
        <f>S705*H705</f>
        <v>0</v>
      </c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R705" s="183" t="s">
        <v>392</v>
      </c>
      <c r="AT705" s="183" t="s">
        <v>310</v>
      </c>
      <c r="AU705" s="183" t="s">
        <v>101</v>
      </c>
      <c r="AY705" s="18" t="s">
        <v>234</v>
      </c>
      <c r="BE705" s="184">
        <f>IF(N705="základní",J705,0)</f>
        <v>0</v>
      </c>
      <c r="BF705" s="184">
        <f>IF(N705="snížená",J705,0)</f>
        <v>0</v>
      </c>
      <c r="BG705" s="184">
        <f>IF(N705="zákl. přenesená",J705,0)</f>
        <v>0</v>
      </c>
      <c r="BH705" s="184">
        <f>IF(N705="sníž. přenesená",J705,0)</f>
        <v>0</v>
      </c>
      <c r="BI705" s="184">
        <f>IF(N705="nulová",J705,0)</f>
        <v>0</v>
      </c>
      <c r="BJ705" s="18" t="s">
        <v>79</v>
      </c>
      <c r="BK705" s="184">
        <f>ROUND(I705*H705,2)</f>
        <v>0</v>
      </c>
      <c r="BL705" s="18" t="s">
        <v>314</v>
      </c>
      <c r="BM705" s="183" t="s">
        <v>1612</v>
      </c>
    </row>
    <row r="706" s="2" customFormat="1">
      <c r="A706" s="37"/>
      <c r="B706" s="38"/>
      <c r="C706" s="37"/>
      <c r="D706" s="190" t="s">
        <v>251</v>
      </c>
      <c r="E706" s="37"/>
      <c r="F706" s="191" t="s">
        <v>1613</v>
      </c>
      <c r="G706" s="37"/>
      <c r="H706" s="37"/>
      <c r="I706" s="187"/>
      <c r="J706" s="37"/>
      <c r="K706" s="37"/>
      <c r="L706" s="38"/>
      <c r="M706" s="188"/>
      <c r="N706" s="189"/>
      <c r="O706" s="71"/>
      <c r="P706" s="71"/>
      <c r="Q706" s="71"/>
      <c r="R706" s="71"/>
      <c r="S706" s="71"/>
      <c r="T706" s="72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T706" s="18" t="s">
        <v>251</v>
      </c>
      <c r="AU706" s="18" t="s">
        <v>101</v>
      </c>
    </row>
    <row r="707" s="2" customFormat="1" ht="24.15" customHeight="1">
      <c r="A707" s="37"/>
      <c r="B707" s="171"/>
      <c r="C707" s="192" t="s">
        <v>1614</v>
      </c>
      <c r="D707" s="192" t="s">
        <v>310</v>
      </c>
      <c r="E707" s="193" t="s">
        <v>1615</v>
      </c>
      <c r="F707" s="194" t="s">
        <v>1616</v>
      </c>
      <c r="G707" s="195" t="s">
        <v>416</v>
      </c>
      <c r="H707" s="196">
        <v>7.0359999999999996</v>
      </c>
      <c r="I707" s="197"/>
      <c r="J707" s="198">
        <f>ROUND(I707*H707,2)</f>
        <v>0</v>
      </c>
      <c r="K707" s="194" t="s">
        <v>242</v>
      </c>
      <c r="L707" s="199"/>
      <c r="M707" s="200" t="s">
        <v>3</v>
      </c>
      <c r="N707" s="201" t="s">
        <v>43</v>
      </c>
      <c r="O707" s="71"/>
      <c r="P707" s="181">
        <f>O707*H707</f>
        <v>0</v>
      </c>
      <c r="Q707" s="181">
        <v>2.0000000000000002E-05</v>
      </c>
      <c r="R707" s="181">
        <f>Q707*H707</f>
        <v>0.00014071999999999999</v>
      </c>
      <c r="S707" s="181">
        <v>0</v>
      </c>
      <c r="T707" s="182">
        <f>S707*H707</f>
        <v>0</v>
      </c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R707" s="183" t="s">
        <v>392</v>
      </c>
      <c r="AT707" s="183" t="s">
        <v>310</v>
      </c>
      <c r="AU707" s="183" t="s">
        <v>101</v>
      </c>
      <c r="AY707" s="18" t="s">
        <v>234</v>
      </c>
      <c r="BE707" s="184">
        <f>IF(N707="základní",J707,0)</f>
        <v>0</v>
      </c>
      <c r="BF707" s="184">
        <f>IF(N707="snížená",J707,0)</f>
        <v>0</v>
      </c>
      <c r="BG707" s="184">
        <f>IF(N707="zákl. přenesená",J707,0)</f>
        <v>0</v>
      </c>
      <c r="BH707" s="184">
        <f>IF(N707="sníž. přenesená",J707,0)</f>
        <v>0</v>
      </c>
      <c r="BI707" s="184">
        <f>IF(N707="nulová",J707,0)</f>
        <v>0</v>
      </c>
      <c r="BJ707" s="18" t="s">
        <v>79</v>
      </c>
      <c r="BK707" s="184">
        <f>ROUND(I707*H707,2)</f>
        <v>0</v>
      </c>
      <c r="BL707" s="18" t="s">
        <v>314</v>
      </c>
      <c r="BM707" s="183" t="s">
        <v>1617</v>
      </c>
    </row>
    <row r="708" s="12" customFormat="1" ht="22.8" customHeight="1">
      <c r="A708" s="12"/>
      <c r="B708" s="158"/>
      <c r="C708" s="12"/>
      <c r="D708" s="159" t="s">
        <v>71</v>
      </c>
      <c r="E708" s="169" t="s">
        <v>1618</v>
      </c>
      <c r="F708" s="169" t="s">
        <v>1619</v>
      </c>
      <c r="G708" s="12"/>
      <c r="H708" s="12"/>
      <c r="I708" s="161"/>
      <c r="J708" s="170">
        <f>BK708</f>
        <v>0</v>
      </c>
      <c r="K708" s="12"/>
      <c r="L708" s="158"/>
      <c r="M708" s="163"/>
      <c r="N708" s="164"/>
      <c r="O708" s="164"/>
      <c r="P708" s="165">
        <f>P709+P710+P711+P731+P744</f>
        <v>0</v>
      </c>
      <c r="Q708" s="164"/>
      <c r="R708" s="165">
        <f>R709+R710+R711+R731+R744</f>
        <v>2.92268994325</v>
      </c>
      <c r="S708" s="164"/>
      <c r="T708" s="166">
        <f>T709+T710+T711+T731+T744</f>
        <v>0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R708" s="159" t="s">
        <v>76</v>
      </c>
      <c r="AT708" s="167" t="s">
        <v>71</v>
      </c>
      <c r="AU708" s="167" t="s">
        <v>79</v>
      </c>
      <c r="AY708" s="159" t="s">
        <v>234</v>
      </c>
      <c r="BK708" s="168">
        <f>BK709+BK710+BK711+BK731+BK744</f>
        <v>0</v>
      </c>
    </row>
    <row r="709" s="2" customFormat="1" ht="49.05" customHeight="1">
      <c r="A709" s="37"/>
      <c r="B709" s="171"/>
      <c r="C709" s="172" t="s">
        <v>1620</v>
      </c>
      <c r="D709" s="172" t="s">
        <v>238</v>
      </c>
      <c r="E709" s="173" t="s">
        <v>1621</v>
      </c>
      <c r="F709" s="174" t="s">
        <v>1622</v>
      </c>
      <c r="G709" s="175" t="s">
        <v>298</v>
      </c>
      <c r="H709" s="176">
        <v>2.923</v>
      </c>
      <c r="I709" s="177"/>
      <c r="J709" s="178">
        <f>ROUND(I709*H709,2)</f>
        <v>0</v>
      </c>
      <c r="K709" s="174" t="s">
        <v>242</v>
      </c>
      <c r="L709" s="38"/>
      <c r="M709" s="179" t="s">
        <v>3</v>
      </c>
      <c r="N709" s="180" t="s">
        <v>43</v>
      </c>
      <c r="O709" s="71"/>
      <c r="P709" s="181">
        <f>O709*H709</f>
        <v>0</v>
      </c>
      <c r="Q709" s="181">
        <v>0</v>
      </c>
      <c r="R709" s="181">
        <f>Q709*H709</f>
        <v>0</v>
      </c>
      <c r="S709" s="181">
        <v>0</v>
      </c>
      <c r="T709" s="182">
        <f>S709*H709</f>
        <v>0</v>
      </c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R709" s="183" t="s">
        <v>314</v>
      </c>
      <c r="AT709" s="183" t="s">
        <v>238</v>
      </c>
      <c r="AU709" s="183" t="s">
        <v>76</v>
      </c>
      <c r="AY709" s="18" t="s">
        <v>234</v>
      </c>
      <c r="BE709" s="184">
        <f>IF(N709="základní",J709,0)</f>
        <v>0</v>
      </c>
      <c r="BF709" s="184">
        <f>IF(N709="snížená",J709,0)</f>
        <v>0</v>
      </c>
      <c r="BG709" s="184">
        <f>IF(N709="zákl. přenesená",J709,0)</f>
        <v>0</v>
      </c>
      <c r="BH709" s="184">
        <f>IF(N709="sníž. přenesená",J709,0)</f>
        <v>0</v>
      </c>
      <c r="BI709" s="184">
        <f>IF(N709="nulová",J709,0)</f>
        <v>0</v>
      </c>
      <c r="BJ709" s="18" t="s">
        <v>79</v>
      </c>
      <c r="BK709" s="184">
        <f>ROUND(I709*H709,2)</f>
        <v>0</v>
      </c>
      <c r="BL709" s="18" t="s">
        <v>314</v>
      </c>
      <c r="BM709" s="183" t="s">
        <v>1623</v>
      </c>
    </row>
    <row r="710" s="2" customFormat="1">
      <c r="A710" s="37"/>
      <c r="B710" s="38"/>
      <c r="C710" s="37"/>
      <c r="D710" s="185" t="s">
        <v>244</v>
      </c>
      <c r="E710" s="37"/>
      <c r="F710" s="186" t="s">
        <v>1624</v>
      </c>
      <c r="G710" s="37"/>
      <c r="H710" s="37"/>
      <c r="I710" s="187"/>
      <c r="J710" s="37"/>
      <c r="K710" s="37"/>
      <c r="L710" s="38"/>
      <c r="M710" s="188"/>
      <c r="N710" s="189"/>
      <c r="O710" s="71"/>
      <c r="P710" s="71"/>
      <c r="Q710" s="71"/>
      <c r="R710" s="71"/>
      <c r="S710" s="71"/>
      <c r="T710" s="72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T710" s="18" t="s">
        <v>244</v>
      </c>
      <c r="AU710" s="18" t="s">
        <v>76</v>
      </c>
    </row>
    <row r="711" s="12" customFormat="1" ht="20.88" customHeight="1">
      <c r="A711" s="12"/>
      <c r="B711" s="158"/>
      <c r="C711" s="12"/>
      <c r="D711" s="159" t="s">
        <v>71</v>
      </c>
      <c r="E711" s="169" t="s">
        <v>1625</v>
      </c>
      <c r="F711" s="169" t="s">
        <v>1626</v>
      </c>
      <c r="G711" s="12"/>
      <c r="H711" s="12"/>
      <c r="I711" s="161"/>
      <c r="J711" s="170">
        <f>BK711</f>
        <v>0</v>
      </c>
      <c r="K711" s="12"/>
      <c r="L711" s="158"/>
      <c r="M711" s="163"/>
      <c r="N711" s="164"/>
      <c r="O711" s="164"/>
      <c r="P711" s="165">
        <f>SUM(P712:P730)</f>
        <v>0</v>
      </c>
      <c r="Q711" s="164"/>
      <c r="R711" s="165">
        <f>SUM(R712:R730)</f>
        <v>2.56631273045</v>
      </c>
      <c r="S711" s="164"/>
      <c r="T711" s="166">
        <f>SUM(T712:T730)</f>
        <v>0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R711" s="159" t="s">
        <v>76</v>
      </c>
      <c r="AT711" s="167" t="s">
        <v>71</v>
      </c>
      <c r="AU711" s="167" t="s">
        <v>76</v>
      </c>
      <c r="AY711" s="159" t="s">
        <v>234</v>
      </c>
      <c r="BK711" s="168">
        <f>SUM(BK712:BK730)</f>
        <v>0</v>
      </c>
    </row>
    <row r="712" s="2" customFormat="1" ht="49.05" customHeight="1">
      <c r="A712" s="37"/>
      <c r="B712" s="171"/>
      <c r="C712" s="172" t="s">
        <v>1627</v>
      </c>
      <c r="D712" s="172" t="s">
        <v>238</v>
      </c>
      <c r="E712" s="173" t="s">
        <v>1628</v>
      </c>
      <c r="F712" s="174" t="s">
        <v>1629</v>
      </c>
      <c r="G712" s="175" t="s">
        <v>241</v>
      </c>
      <c r="H712" s="176">
        <v>9.4990000000000006</v>
      </c>
      <c r="I712" s="177"/>
      <c r="J712" s="178">
        <f>ROUND(I712*H712,2)</f>
        <v>0</v>
      </c>
      <c r="K712" s="174" t="s">
        <v>242</v>
      </c>
      <c r="L712" s="38"/>
      <c r="M712" s="179" t="s">
        <v>3</v>
      </c>
      <c r="N712" s="180" t="s">
        <v>43</v>
      </c>
      <c r="O712" s="71"/>
      <c r="P712" s="181">
        <f>O712*H712</f>
        <v>0</v>
      </c>
      <c r="Q712" s="181">
        <v>0.0068929999999999998</v>
      </c>
      <c r="R712" s="181">
        <f>Q712*H712</f>
        <v>0.065476607000000006</v>
      </c>
      <c r="S712" s="181">
        <v>0</v>
      </c>
      <c r="T712" s="182">
        <f>S712*H712</f>
        <v>0</v>
      </c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R712" s="183" t="s">
        <v>314</v>
      </c>
      <c r="AT712" s="183" t="s">
        <v>238</v>
      </c>
      <c r="AU712" s="183" t="s">
        <v>101</v>
      </c>
      <c r="AY712" s="18" t="s">
        <v>234</v>
      </c>
      <c r="BE712" s="184">
        <f>IF(N712="základní",J712,0)</f>
        <v>0</v>
      </c>
      <c r="BF712" s="184">
        <f>IF(N712="snížená",J712,0)</f>
        <v>0</v>
      </c>
      <c r="BG712" s="184">
        <f>IF(N712="zákl. přenesená",J712,0)</f>
        <v>0</v>
      </c>
      <c r="BH712" s="184">
        <f>IF(N712="sníž. přenesená",J712,0)</f>
        <v>0</v>
      </c>
      <c r="BI712" s="184">
        <f>IF(N712="nulová",J712,0)</f>
        <v>0</v>
      </c>
      <c r="BJ712" s="18" t="s">
        <v>79</v>
      </c>
      <c r="BK712" s="184">
        <f>ROUND(I712*H712,2)</f>
        <v>0</v>
      </c>
      <c r="BL712" s="18" t="s">
        <v>314</v>
      </c>
      <c r="BM712" s="183" t="s">
        <v>1630</v>
      </c>
    </row>
    <row r="713" s="2" customFormat="1">
      <c r="A713" s="37"/>
      <c r="B713" s="38"/>
      <c r="C713" s="37"/>
      <c r="D713" s="185" t="s">
        <v>244</v>
      </c>
      <c r="E713" s="37"/>
      <c r="F713" s="186" t="s">
        <v>1631</v>
      </c>
      <c r="G713" s="37"/>
      <c r="H713" s="37"/>
      <c r="I713" s="187"/>
      <c r="J713" s="37"/>
      <c r="K713" s="37"/>
      <c r="L713" s="38"/>
      <c r="M713" s="188"/>
      <c r="N713" s="189"/>
      <c r="O713" s="71"/>
      <c r="P713" s="71"/>
      <c r="Q713" s="71"/>
      <c r="R713" s="71"/>
      <c r="S713" s="71"/>
      <c r="T713" s="72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T713" s="18" t="s">
        <v>244</v>
      </c>
      <c r="AU713" s="18" t="s">
        <v>101</v>
      </c>
    </row>
    <row r="714" s="2" customFormat="1" ht="62.7" customHeight="1">
      <c r="A714" s="37"/>
      <c r="B714" s="171"/>
      <c r="C714" s="172" t="s">
        <v>1632</v>
      </c>
      <c r="D714" s="172" t="s">
        <v>238</v>
      </c>
      <c r="E714" s="173" t="s">
        <v>1633</v>
      </c>
      <c r="F714" s="174" t="s">
        <v>1634</v>
      </c>
      <c r="G714" s="175" t="s">
        <v>241</v>
      </c>
      <c r="H714" s="176">
        <v>230.965</v>
      </c>
      <c r="I714" s="177"/>
      <c r="J714" s="178">
        <f>ROUND(I714*H714,2)</f>
        <v>0</v>
      </c>
      <c r="K714" s="174" t="s">
        <v>242</v>
      </c>
      <c r="L714" s="38"/>
      <c r="M714" s="179" t="s">
        <v>3</v>
      </c>
      <c r="N714" s="180" t="s">
        <v>43</v>
      </c>
      <c r="O714" s="71"/>
      <c r="P714" s="181">
        <f>O714*H714</f>
        <v>0</v>
      </c>
      <c r="Q714" s="181">
        <v>0.0068799999999999998</v>
      </c>
      <c r="R714" s="181">
        <f>Q714*H714</f>
        <v>1.5890392</v>
      </c>
      <c r="S714" s="181">
        <v>0</v>
      </c>
      <c r="T714" s="182">
        <f>S714*H714</f>
        <v>0</v>
      </c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R714" s="183" t="s">
        <v>314</v>
      </c>
      <c r="AT714" s="183" t="s">
        <v>238</v>
      </c>
      <c r="AU714" s="183" t="s">
        <v>101</v>
      </c>
      <c r="AY714" s="18" t="s">
        <v>234</v>
      </c>
      <c r="BE714" s="184">
        <f>IF(N714="základní",J714,0)</f>
        <v>0</v>
      </c>
      <c r="BF714" s="184">
        <f>IF(N714="snížená",J714,0)</f>
        <v>0</v>
      </c>
      <c r="BG714" s="184">
        <f>IF(N714="zákl. přenesená",J714,0)</f>
        <v>0</v>
      </c>
      <c r="BH714" s="184">
        <f>IF(N714="sníž. přenesená",J714,0)</f>
        <v>0</v>
      </c>
      <c r="BI714" s="184">
        <f>IF(N714="nulová",J714,0)</f>
        <v>0</v>
      </c>
      <c r="BJ714" s="18" t="s">
        <v>79</v>
      </c>
      <c r="BK714" s="184">
        <f>ROUND(I714*H714,2)</f>
        <v>0</v>
      </c>
      <c r="BL714" s="18" t="s">
        <v>314</v>
      </c>
      <c r="BM714" s="183" t="s">
        <v>1635</v>
      </c>
    </row>
    <row r="715" s="2" customFormat="1">
      <c r="A715" s="37"/>
      <c r="B715" s="38"/>
      <c r="C715" s="37"/>
      <c r="D715" s="185" t="s">
        <v>244</v>
      </c>
      <c r="E715" s="37"/>
      <c r="F715" s="186" t="s">
        <v>1636</v>
      </c>
      <c r="G715" s="37"/>
      <c r="H715" s="37"/>
      <c r="I715" s="187"/>
      <c r="J715" s="37"/>
      <c r="K715" s="37"/>
      <c r="L715" s="38"/>
      <c r="M715" s="188"/>
      <c r="N715" s="189"/>
      <c r="O715" s="71"/>
      <c r="P715" s="71"/>
      <c r="Q715" s="71"/>
      <c r="R715" s="71"/>
      <c r="S715" s="71"/>
      <c r="T715" s="72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T715" s="18" t="s">
        <v>244</v>
      </c>
      <c r="AU715" s="18" t="s">
        <v>101</v>
      </c>
    </row>
    <row r="716" s="2" customFormat="1" ht="62.7" customHeight="1">
      <c r="A716" s="37"/>
      <c r="B716" s="171"/>
      <c r="C716" s="172" t="s">
        <v>1637</v>
      </c>
      <c r="D716" s="172" t="s">
        <v>238</v>
      </c>
      <c r="E716" s="173" t="s">
        <v>1638</v>
      </c>
      <c r="F716" s="174" t="s">
        <v>1639</v>
      </c>
      <c r="G716" s="175" t="s">
        <v>241</v>
      </c>
      <c r="H716" s="176">
        <v>48.18</v>
      </c>
      <c r="I716" s="177"/>
      <c r="J716" s="178">
        <f>ROUND(I716*H716,2)</f>
        <v>0</v>
      </c>
      <c r="K716" s="174" t="s">
        <v>242</v>
      </c>
      <c r="L716" s="38"/>
      <c r="M716" s="179" t="s">
        <v>3</v>
      </c>
      <c r="N716" s="180" t="s">
        <v>43</v>
      </c>
      <c r="O716" s="71"/>
      <c r="P716" s="181">
        <f>O716*H716</f>
        <v>0</v>
      </c>
      <c r="Q716" s="181">
        <v>0.0068999999999999999</v>
      </c>
      <c r="R716" s="181">
        <f>Q716*H716</f>
        <v>0.33244200000000002</v>
      </c>
      <c r="S716" s="181">
        <v>0</v>
      </c>
      <c r="T716" s="182">
        <f>S716*H716</f>
        <v>0</v>
      </c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R716" s="183" t="s">
        <v>314</v>
      </c>
      <c r="AT716" s="183" t="s">
        <v>238</v>
      </c>
      <c r="AU716" s="183" t="s">
        <v>101</v>
      </c>
      <c r="AY716" s="18" t="s">
        <v>234</v>
      </c>
      <c r="BE716" s="184">
        <f>IF(N716="základní",J716,0)</f>
        <v>0</v>
      </c>
      <c r="BF716" s="184">
        <f>IF(N716="snížená",J716,0)</f>
        <v>0</v>
      </c>
      <c r="BG716" s="184">
        <f>IF(N716="zákl. přenesená",J716,0)</f>
        <v>0</v>
      </c>
      <c r="BH716" s="184">
        <f>IF(N716="sníž. přenesená",J716,0)</f>
        <v>0</v>
      </c>
      <c r="BI716" s="184">
        <f>IF(N716="nulová",J716,0)</f>
        <v>0</v>
      </c>
      <c r="BJ716" s="18" t="s">
        <v>79</v>
      </c>
      <c r="BK716" s="184">
        <f>ROUND(I716*H716,2)</f>
        <v>0</v>
      </c>
      <c r="BL716" s="18" t="s">
        <v>314</v>
      </c>
      <c r="BM716" s="183" t="s">
        <v>1640</v>
      </c>
    </row>
    <row r="717" s="2" customFormat="1">
      <c r="A717" s="37"/>
      <c r="B717" s="38"/>
      <c r="C717" s="37"/>
      <c r="D717" s="185" t="s">
        <v>244</v>
      </c>
      <c r="E717" s="37"/>
      <c r="F717" s="186" t="s">
        <v>1641</v>
      </c>
      <c r="G717" s="37"/>
      <c r="H717" s="37"/>
      <c r="I717" s="187"/>
      <c r="J717" s="37"/>
      <c r="K717" s="37"/>
      <c r="L717" s="38"/>
      <c r="M717" s="188"/>
      <c r="N717" s="189"/>
      <c r="O717" s="71"/>
      <c r="P717" s="71"/>
      <c r="Q717" s="71"/>
      <c r="R717" s="71"/>
      <c r="S717" s="71"/>
      <c r="T717" s="72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T717" s="18" t="s">
        <v>244</v>
      </c>
      <c r="AU717" s="18" t="s">
        <v>101</v>
      </c>
    </row>
    <row r="718" s="2" customFormat="1" ht="49.05" customHeight="1">
      <c r="A718" s="37"/>
      <c r="B718" s="171"/>
      <c r="C718" s="172" t="s">
        <v>1642</v>
      </c>
      <c r="D718" s="172" t="s">
        <v>238</v>
      </c>
      <c r="E718" s="173" t="s">
        <v>1643</v>
      </c>
      <c r="F718" s="174" t="s">
        <v>1644</v>
      </c>
      <c r="G718" s="175" t="s">
        <v>416</v>
      </c>
      <c r="H718" s="176">
        <v>23</v>
      </c>
      <c r="I718" s="177"/>
      <c r="J718" s="178">
        <f>ROUND(I718*H718,2)</f>
        <v>0</v>
      </c>
      <c r="K718" s="174" t="s">
        <v>242</v>
      </c>
      <c r="L718" s="38"/>
      <c r="M718" s="179" t="s">
        <v>3</v>
      </c>
      <c r="N718" s="180" t="s">
        <v>43</v>
      </c>
      <c r="O718" s="71"/>
      <c r="P718" s="181">
        <f>O718*H718</f>
        <v>0</v>
      </c>
      <c r="Q718" s="181">
        <v>0.0066024999999999999</v>
      </c>
      <c r="R718" s="181">
        <f>Q718*H718</f>
        <v>0.15185750000000001</v>
      </c>
      <c r="S718" s="181">
        <v>0</v>
      </c>
      <c r="T718" s="182">
        <f>S718*H718</f>
        <v>0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3" t="s">
        <v>314</v>
      </c>
      <c r="AT718" s="183" t="s">
        <v>238</v>
      </c>
      <c r="AU718" s="183" t="s">
        <v>101</v>
      </c>
      <c r="AY718" s="18" t="s">
        <v>234</v>
      </c>
      <c r="BE718" s="184">
        <f>IF(N718="základní",J718,0)</f>
        <v>0</v>
      </c>
      <c r="BF718" s="184">
        <f>IF(N718="snížená",J718,0)</f>
        <v>0</v>
      </c>
      <c r="BG718" s="184">
        <f>IF(N718="zákl. přenesená",J718,0)</f>
        <v>0</v>
      </c>
      <c r="BH718" s="184">
        <f>IF(N718="sníž. přenesená",J718,0)</f>
        <v>0</v>
      </c>
      <c r="BI718" s="184">
        <f>IF(N718="nulová",J718,0)</f>
        <v>0</v>
      </c>
      <c r="BJ718" s="18" t="s">
        <v>79</v>
      </c>
      <c r="BK718" s="184">
        <f>ROUND(I718*H718,2)</f>
        <v>0</v>
      </c>
      <c r="BL718" s="18" t="s">
        <v>314</v>
      </c>
      <c r="BM718" s="183" t="s">
        <v>1645</v>
      </c>
    </row>
    <row r="719" s="2" customFormat="1">
      <c r="A719" s="37"/>
      <c r="B719" s="38"/>
      <c r="C719" s="37"/>
      <c r="D719" s="185" t="s">
        <v>244</v>
      </c>
      <c r="E719" s="37"/>
      <c r="F719" s="186" t="s">
        <v>1646</v>
      </c>
      <c r="G719" s="37"/>
      <c r="H719" s="37"/>
      <c r="I719" s="187"/>
      <c r="J719" s="37"/>
      <c r="K719" s="37"/>
      <c r="L719" s="38"/>
      <c r="M719" s="188"/>
      <c r="N719" s="189"/>
      <c r="O719" s="71"/>
      <c r="P719" s="71"/>
      <c r="Q719" s="71"/>
      <c r="R719" s="71"/>
      <c r="S719" s="71"/>
      <c r="T719" s="72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18" t="s">
        <v>244</v>
      </c>
      <c r="AU719" s="18" t="s">
        <v>101</v>
      </c>
    </row>
    <row r="720" s="2" customFormat="1" ht="33" customHeight="1">
      <c r="A720" s="37"/>
      <c r="B720" s="171"/>
      <c r="C720" s="172" t="s">
        <v>1647</v>
      </c>
      <c r="D720" s="172" t="s">
        <v>238</v>
      </c>
      <c r="E720" s="173" t="s">
        <v>1648</v>
      </c>
      <c r="F720" s="174" t="s">
        <v>1649</v>
      </c>
      <c r="G720" s="175" t="s">
        <v>416</v>
      </c>
      <c r="H720" s="176">
        <v>37.786999999999999</v>
      </c>
      <c r="I720" s="177"/>
      <c r="J720" s="178">
        <f>ROUND(I720*H720,2)</f>
        <v>0</v>
      </c>
      <c r="K720" s="174" t="s">
        <v>242</v>
      </c>
      <c r="L720" s="38"/>
      <c r="M720" s="179" t="s">
        <v>3</v>
      </c>
      <c r="N720" s="180" t="s">
        <v>43</v>
      </c>
      <c r="O720" s="71"/>
      <c r="P720" s="181">
        <f>O720*H720</f>
        <v>0</v>
      </c>
      <c r="Q720" s="181">
        <v>0.0028668500000000002</v>
      </c>
      <c r="R720" s="181">
        <f>Q720*H720</f>
        <v>0.10832966095</v>
      </c>
      <c r="S720" s="181">
        <v>0</v>
      </c>
      <c r="T720" s="182">
        <f>S720*H720</f>
        <v>0</v>
      </c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R720" s="183" t="s">
        <v>314</v>
      </c>
      <c r="AT720" s="183" t="s">
        <v>238</v>
      </c>
      <c r="AU720" s="183" t="s">
        <v>101</v>
      </c>
      <c r="AY720" s="18" t="s">
        <v>234</v>
      </c>
      <c r="BE720" s="184">
        <f>IF(N720="základní",J720,0)</f>
        <v>0</v>
      </c>
      <c r="BF720" s="184">
        <f>IF(N720="snížená",J720,0)</f>
        <v>0</v>
      </c>
      <c r="BG720" s="184">
        <f>IF(N720="zákl. přenesená",J720,0)</f>
        <v>0</v>
      </c>
      <c r="BH720" s="184">
        <f>IF(N720="sníž. přenesená",J720,0)</f>
        <v>0</v>
      </c>
      <c r="BI720" s="184">
        <f>IF(N720="nulová",J720,0)</f>
        <v>0</v>
      </c>
      <c r="BJ720" s="18" t="s">
        <v>79</v>
      </c>
      <c r="BK720" s="184">
        <f>ROUND(I720*H720,2)</f>
        <v>0</v>
      </c>
      <c r="BL720" s="18" t="s">
        <v>314</v>
      </c>
      <c r="BM720" s="183" t="s">
        <v>1650</v>
      </c>
    </row>
    <row r="721" s="2" customFormat="1">
      <c r="A721" s="37"/>
      <c r="B721" s="38"/>
      <c r="C721" s="37"/>
      <c r="D721" s="185" t="s">
        <v>244</v>
      </c>
      <c r="E721" s="37"/>
      <c r="F721" s="186" t="s">
        <v>1651</v>
      </c>
      <c r="G721" s="37"/>
      <c r="H721" s="37"/>
      <c r="I721" s="187"/>
      <c r="J721" s="37"/>
      <c r="K721" s="37"/>
      <c r="L721" s="38"/>
      <c r="M721" s="188"/>
      <c r="N721" s="189"/>
      <c r="O721" s="71"/>
      <c r="P721" s="71"/>
      <c r="Q721" s="71"/>
      <c r="R721" s="71"/>
      <c r="S721" s="71"/>
      <c r="T721" s="72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T721" s="18" t="s">
        <v>244</v>
      </c>
      <c r="AU721" s="18" t="s">
        <v>101</v>
      </c>
    </row>
    <row r="722" s="2" customFormat="1" ht="37.8" customHeight="1">
      <c r="A722" s="37"/>
      <c r="B722" s="171"/>
      <c r="C722" s="172" t="s">
        <v>1652</v>
      </c>
      <c r="D722" s="172" t="s">
        <v>238</v>
      </c>
      <c r="E722" s="173" t="s">
        <v>1653</v>
      </c>
      <c r="F722" s="174" t="s">
        <v>1654</v>
      </c>
      <c r="G722" s="175" t="s">
        <v>416</v>
      </c>
      <c r="H722" s="176">
        <v>46</v>
      </c>
      <c r="I722" s="177"/>
      <c r="J722" s="178">
        <f>ROUND(I722*H722,2)</f>
        <v>0</v>
      </c>
      <c r="K722" s="174" t="s">
        <v>242</v>
      </c>
      <c r="L722" s="38"/>
      <c r="M722" s="179" t="s">
        <v>3</v>
      </c>
      <c r="N722" s="180" t="s">
        <v>43</v>
      </c>
      <c r="O722" s="71"/>
      <c r="P722" s="181">
        <f>O722*H722</f>
        <v>0</v>
      </c>
      <c r="Q722" s="181">
        <v>0.0023678499999999999</v>
      </c>
      <c r="R722" s="181">
        <f>Q722*H722</f>
        <v>0.10892109999999999</v>
      </c>
      <c r="S722" s="181">
        <v>0</v>
      </c>
      <c r="T722" s="182">
        <f>S722*H722</f>
        <v>0</v>
      </c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R722" s="183" t="s">
        <v>314</v>
      </c>
      <c r="AT722" s="183" t="s">
        <v>238</v>
      </c>
      <c r="AU722" s="183" t="s">
        <v>101</v>
      </c>
      <c r="AY722" s="18" t="s">
        <v>234</v>
      </c>
      <c r="BE722" s="184">
        <f>IF(N722="základní",J722,0)</f>
        <v>0</v>
      </c>
      <c r="BF722" s="184">
        <f>IF(N722="snížená",J722,0)</f>
        <v>0</v>
      </c>
      <c r="BG722" s="184">
        <f>IF(N722="zákl. přenesená",J722,0)</f>
        <v>0</v>
      </c>
      <c r="BH722" s="184">
        <f>IF(N722="sníž. přenesená",J722,0)</f>
        <v>0</v>
      </c>
      <c r="BI722" s="184">
        <f>IF(N722="nulová",J722,0)</f>
        <v>0</v>
      </c>
      <c r="BJ722" s="18" t="s">
        <v>79</v>
      </c>
      <c r="BK722" s="184">
        <f>ROUND(I722*H722,2)</f>
        <v>0</v>
      </c>
      <c r="BL722" s="18" t="s">
        <v>314</v>
      </c>
      <c r="BM722" s="183" t="s">
        <v>1655</v>
      </c>
    </row>
    <row r="723" s="2" customFormat="1">
      <c r="A723" s="37"/>
      <c r="B723" s="38"/>
      <c r="C723" s="37"/>
      <c r="D723" s="185" t="s">
        <v>244</v>
      </c>
      <c r="E723" s="37"/>
      <c r="F723" s="186" t="s">
        <v>1656</v>
      </c>
      <c r="G723" s="37"/>
      <c r="H723" s="37"/>
      <c r="I723" s="187"/>
      <c r="J723" s="37"/>
      <c r="K723" s="37"/>
      <c r="L723" s="38"/>
      <c r="M723" s="188"/>
      <c r="N723" s="189"/>
      <c r="O723" s="71"/>
      <c r="P723" s="71"/>
      <c r="Q723" s="71"/>
      <c r="R723" s="71"/>
      <c r="S723" s="71"/>
      <c r="T723" s="72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T723" s="18" t="s">
        <v>244</v>
      </c>
      <c r="AU723" s="18" t="s">
        <v>101</v>
      </c>
    </row>
    <row r="724" s="2" customFormat="1" ht="24.15" customHeight="1">
      <c r="A724" s="37"/>
      <c r="B724" s="171"/>
      <c r="C724" s="172" t="s">
        <v>1657</v>
      </c>
      <c r="D724" s="172" t="s">
        <v>238</v>
      </c>
      <c r="E724" s="173" t="s">
        <v>1658</v>
      </c>
      <c r="F724" s="174" t="s">
        <v>1659</v>
      </c>
      <c r="G724" s="175" t="s">
        <v>416</v>
      </c>
      <c r="H724" s="176">
        <v>15.533</v>
      </c>
      <c r="I724" s="177"/>
      <c r="J724" s="178">
        <f>ROUND(I724*H724,2)</f>
        <v>0</v>
      </c>
      <c r="K724" s="174" t="s">
        <v>242</v>
      </c>
      <c r="L724" s="38"/>
      <c r="M724" s="179" t="s">
        <v>3</v>
      </c>
      <c r="N724" s="180" t="s">
        <v>43</v>
      </c>
      <c r="O724" s="71"/>
      <c r="P724" s="181">
        <f>O724*H724</f>
        <v>0</v>
      </c>
      <c r="Q724" s="181">
        <v>0.0045125</v>
      </c>
      <c r="R724" s="181">
        <f>Q724*H724</f>
        <v>0.0700926625</v>
      </c>
      <c r="S724" s="181">
        <v>0</v>
      </c>
      <c r="T724" s="182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3" t="s">
        <v>314</v>
      </c>
      <c r="AT724" s="183" t="s">
        <v>238</v>
      </c>
      <c r="AU724" s="183" t="s">
        <v>101</v>
      </c>
      <c r="AY724" s="18" t="s">
        <v>234</v>
      </c>
      <c r="BE724" s="184">
        <f>IF(N724="základní",J724,0)</f>
        <v>0</v>
      </c>
      <c r="BF724" s="184">
        <f>IF(N724="snížená",J724,0)</f>
        <v>0</v>
      </c>
      <c r="BG724" s="184">
        <f>IF(N724="zákl. přenesená",J724,0)</f>
        <v>0</v>
      </c>
      <c r="BH724" s="184">
        <f>IF(N724="sníž. přenesená",J724,0)</f>
        <v>0</v>
      </c>
      <c r="BI724" s="184">
        <f>IF(N724="nulová",J724,0)</f>
        <v>0</v>
      </c>
      <c r="BJ724" s="18" t="s">
        <v>79</v>
      </c>
      <c r="BK724" s="184">
        <f>ROUND(I724*H724,2)</f>
        <v>0</v>
      </c>
      <c r="BL724" s="18" t="s">
        <v>314</v>
      </c>
      <c r="BM724" s="183" t="s">
        <v>1660</v>
      </c>
    </row>
    <row r="725" s="2" customFormat="1">
      <c r="A725" s="37"/>
      <c r="B725" s="38"/>
      <c r="C725" s="37"/>
      <c r="D725" s="185" t="s">
        <v>244</v>
      </c>
      <c r="E725" s="37"/>
      <c r="F725" s="186" t="s">
        <v>1661</v>
      </c>
      <c r="G725" s="37"/>
      <c r="H725" s="37"/>
      <c r="I725" s="187"/>
      <c r="J725" s="37"/>
      <c r="K725" s="37"/>
      <c r="L725" s="38"/>
      <c r="M725" s="188"/>
      <c r="N725" s="189"/>
      <c r="O725" s="71"/>
      <c r="P725" s="71"/>
      <c r="Q725" s="71"/>
      <c r="R725" s="71"/>
      <c r="S725" s="71"/>
      <c r="T725" s="72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18" t="s">
        <v>244</v>
      </c>
      <c r="AU725" s="18" t="s">
        <v>101</v>
      </c>
    </row>
    <row r="726" s="2" customFormat="1" ht="21.75" customHeight="1">
      <c r="A726" s="37"/>
      <c r="B726" s="171"/>
      <c r="C726" s="172" t="s">
        <v>1662</v>
      </c>
      <c r="D726" s="172" t="s">
        <v>238</v>
      </c>
      <c r="E726" s="173" t="s">
        <v>1663</v>
      </c>
      <c r="F726" s="174" t="s">
        <v>1664</v>
      </c>
      <c r="G726" s="175" t="s">
        <v>241</v>
      </c>
      <c r="H726" s="176">
        <v>287.94499999999999</v>
      </c>
      <c r="I726" s="177"/>
      <c r="J726" s="178">
        <f>ROUND(I726*H726,2)</f>
        <v>0</v>
      </c>
      <c r="K726" s="174" t="s">
        <v>242</v>
      </c>
      <c r="L726" s="38"/>
      <c r="M726" s="179" t="s">
        <v>3</v>
      </c>
      <c r="N726" s="180" t="s">
        <v>43</v>
      </c>
      <c r="O726" s="71"/>
      <c r="P726" s="181">
        <f>O726*H726</f>
        <v>0</v>
      </c>
      <c r="Q726" s="181">
        <v>0</v>
      </c>
      <c r="R726" s="181">
        <f>Q726*H726</f>
        <v>0</v>
      </c>
      <c r="S726" s="181">
        <v>0</v>
      </c>
      <c r="T726" s="182">
        <f>S726*H726</f>
        <v>0</v>
      </c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R726" s="183" t="s">
        <v>314</v>
      </c>
      <c r="AT726" s="183" t="s">
        <v>238</v>
      </c>
      <c r="AU726" s="183" t="s">
        <v>101</v>
      </c>
      <c r="AY726" s="18" t="s">
        <v>234</v>
      </c>
      <c r="BE726" s="184">
        <f>IF(N726="základní",J726,0)</f>
        <v>0</v>
      </c>
      <c r="BF726" s="184">
        <f>IF(N726="snížená",J726,0)</f>
        <v>0</v>
      </c>
      <c r="BG726" s="184">
        <f>IF(N726="zákl. přenesená",J726,0)</f>
        <v>0</v>
      </c>
      <c r="BH726" s="184">
        <f>IF(N726="sníž. přenesená",J726,0)</f>
        <v>0</v>
      </c>
      <c r="BI726" s="184">
        <f>IF(N726="nulová",J726,0)</f>
        <v>0</v>
      </c>
      <c r="BJ726" s="18" t="s">
        <v>79</v>
      </c>
      <c r="BK726" s="184">
        <f>ROUND(I726*H726,2)</f>
        <v>0</v>
      </c>
      <c r="BL726" s="18" t="s">
        <v>314</v>
      </c>
      <c r="BM726" s="183" t="s">
        <v>1665</v>
      </c>
    </row>
    <row r="727" s="2" customFormat="1">
      <c r="A727" s="37"/>
      <c r="B727" s="38"/>
      <c r="C727" s="37"/>
      <c r="D727" s="185" t="s">
        <v>244</v>
      </c>
      <c r="E727" s="37"/>
      <c r="F727" s="186" t="s">
        <v>1666</v>
      </c>
      <c r="G727" s="37"/>
      <c r="H727" s="37"/>
      <c r="I727" s="187"/>
      <c r="J727" s="37"/>
      <c r="K727" s="37"/>
      <c r="L727" s="38"/>
      <c r="M727" s="188"/>
      <c r="N727" s="189"/>
      <c r="O727" s="71"/>
      <c r="P727" s="71"/>
      <c r="Q727" s="71"/>
      <c r="R727" s="71"/>
      <c r="S727" s="71"/>
      <c r="T727" s="72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T727" s="18" t="s">
        <v>244</v>
      </c>
      <c r="AU727" s="18" t="s">
        <v>101</v>
      </c>
    </row>
    <row r="728" s="2" customFormat="1" ht="16.5" customHeight="1">
      <c r="A728" s="37"/>
      <c r="B728" s="171"/>
      <c r="C728" s="192" t="s">
        <v>1667</v>
      </c>
      <c r="D728" s="192" t="s">
        <v>310</v>
      </c>
      <c r="E728" s="193" t="s">
        <v>1668</v>
      </c>
      <c r="F728" s="194" t="s">
        <v>1669</v>
      </c>
      <c r="G728" s="195" t="s">
        <v>241</v>
      </c>
      <c r="H728" s="196">
        <v>316.74000000000001</v>
      </c>
      <c r="I728" s="197"/>
      <c r="J728" s="198">
        <f>ROUND(I728*H728,2)</f>
        <v>0</v>
      </c>
      <c r="K728" s="194" t="s">
        <v>242</v>
      </c>
      <c r="L728" s="199"/>
      <c r="M728" s="200" t="s">
        <v>3</v>
      </c>
      <c r="N728" s="201" t="s">
        <v>43</v>
      </c>
      <c r="O728" s="71"/>
      <c r="P728" s="181">
        <f>O728*H728</f>
        <v>0</v>
      </c>
      <c r="Q728" s="181">
        <v>0.00040000000000000002</v>
      </c>
      <c r="R728" s="181">
        <f>Q728*H728</f>
        <v>0.126696</v>
      </c>
      <c r="S728" s="181">
        <v>0</v>
      </c>
      <c r="T728" s="182">
        <f>S728*H728</f>
        <v>0</v>
      </c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R728" s="183" t="s">
        <v>392</v>
      </c>
      <c r="AT728" s="183" t="s">
        <v>310</v>
      </c>
      <c r="AU728" s="183" t="s">
        <v>101</v>
      </c>
      <c r="AY728" s="18" t="s">
        <v>234</v>
      </c>
      <c r="BE728" s="184">
        <f>IF(N728="základní",J728,0)</f>
        <v>0</v>
      </c>
      <c r="BF728" s="184">
        <f>IF(N728="snížená",J728,0)</f>
        <v>0</v>
      </c>
      <c r="BG728" s="184">
        <f>IF(N728="zákl. přenesená",J728,0)</f>
        <v>0</v>
      </c>
      <c r="BH728" s="184">
        <f>IF(N728="sníž. přenesená",J728,0)</f>
        <v>0</v>
      </c>
      <c r="BI728" s="184">
        <f>IF(N728="nulová",J728,0)</f>
        <v>0</v>
      </c>
      <c r="BJ728" s="18" t="s">
        <v>79</v>
      </c>
      <c r="BK728" s="184">
        <f>ROUND(I728*H728,2)</f>
        <v>0</v>
      </c>
      <c r="BL728" s="18" t="s">
        <v>314</v>
      </c>
      <c r="BM728" s="183" t="s">
        <v>1670</v>
      </c>
    </row>
    <row r="729" s="2" customFormat="1" ht="44.25" customHeight="1">
      <c r="A729" s="37"/>
      <c r="B729" s="171"/>
      <c r="C729" s="172" t="s">
        <v>1671</v>
      </c>
      <c r="D729" s="172" t="s">
        <v>238</v>
      </c>
      <c r="E729" s="173" t="s">
        <v>1672</v>
      </c>
      <c r="F729" s="174" t="s">
        <v>1673</v>
      </c>
      <c r="G729" s="175" t="s">
        <v>358</v>
      </c>
      <c r="H729" s="176">
        <v>5</v>
      </c>
      <c r="I729" s="177"/>
      <c r="J729" s="178">
        <f>ROUND(I729*H729,2)</f>
        <v>0</v>
      </c>
      <c r="K729" s="174" t="s">
        <v>242</v>
      </c>
      <c r="L729" s="38"/>
      <c r="M729" s="179" t="s">
        <v>3</v>
      </c>
      <c r="N729" s="180" t="s">
        <v>43</v>
      </c>
      <c r="O729" s="71"/>
      <c r="P729" s="181">
        <f>O729*H729</f>
        <v>0</v>
      </c>
      <c r="Q729" s="181">
        <v>0.0026916000000000002</v>
      </c>
      <c r="R729" s="181">
        <f>Q729*H729</f>
        <v>0.013458000000000001</v>
      </c>
      <c r="S729" s="181">
        <v>0</v>
      </c>
      <c r="T729" s="182">
        <f>S729*H729</f>
        <v>0</v>
      </c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R729" s="183" t="s">
        <v>314</v>
      </c>
      <c r="AT729" s="183" t="s">
        <v>238</v>
      </c>
      <c r="AU729" s="183" t="s">
        <v>101</v>
      </c>
      <c r="AY729" s="18" t="s">
        <v>234</v>
      </c>
      <c r="BE729" s="184">
        <f>IF(N729="základní",J729,0)</f>
        <v>0</v>
      </c>
      <c r="BF729" s="184">
        <f>IF(N729="snížená",J729,0)</f>
        <v>0</v>
      </c>
      <c r="BG729" s="184">
        <f>IF(N729="zákl. přenesená",J729,0)</f>
        <v>0</v>
      </c>
      <c r="BH729" s="184">
        <f>IF(N729="sníž. přenesená",J729,0)</f>
        <v>0</v>
      </c>
      <c r="BI729" s="184">
        <f>IF(N729="nulová",J729,0)</f>
        <v>0</v>
      </c>
      <c r="BJ729" s="18" t="s">
        <v>79</v>
      </c>
      <c r="BK729" s="184">
        <f>ROUND(I729*H729,2)</f>
        <v>0</v>
      </c>
      <c r="BL729" s="18" t="s">
        <v>314</v>
      </c>
      <c r="BM729" s="183" t="s">
        <v>1674</v>
      </c>
    </row>
    <row r="730" s="2" customFormat="1">
      <c r="A730" s="37"/>
      <c r="B730" s="38"/>
      <c r="C730" s="37"/>
      <c r="D730" s="185" t="s">
        <v>244</v>
      </c>
      <c r="E730" s="37"/>
      <c r="F730" s="186" t="s">
        <v>1675</v>
      </c>
      <c r="G730" s="37"/>
      <c r="H730" s="37"/>
      <c r="I730" s="187"/>
      <c r="J730" s="37"/>
      <c r="K730" s="37"/>
      <c r="L730" s="38"/>
      <c r="M730" s="188"/>
      <c r="N730" s="189"/>
      <c r="O730" s="71"/>
      <c r="P730" s="71"/>
      <c r="Q730" s="71"/>
      <c r="R730" s="71"/>
      <c r="S730" s="71"/>
      <c r="T730" s="72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T730" s="18" t="s">
        <v>244</v>
      </c>
      <c r="AU730" s="18" t="s">
        <v>101</v>
      </c>
    </row>
    <row r="731" s="12" customFormat="1" ht="20.88" customHeight="1">
      <c r="A731" s="12"/>
      <c r="B731" s="158"/>
      <c r="C731" s="12"/>
      <c r="D731" s="159" t="s">
        <v>71</v>
      </c>
      <c r="E731" s="169" t="s">
        <v>1676</v>
      </c>
      <c r="F731" s="169" t="s">
        <v>1677</v>
      </c>
      <c r="G731" s="12"/>
      <c r="H731" s="12"/>
      <c r="I731" s="161"/>
      <c r="J731" s="170">
        <f>BK731</f>
        <v>0</v>
      </c>
      <c r="K731" s="12"/>
      <c r="L731" s="158"/>
      <c r="M731" s="163"/>
      <c r="N731" s="164"/>
      <c r="O731" s="164"/>
      <c r="P731" s="165">
        <f>SUM(P732:P743)</f>
        <v>0</v>
      </c>
      <c r="Q731" s="164"/>
      <c r="R731" s="165">
        <f>SUM(R732:R743)</f>
        <v>0.1968576608</v>
      </c>
      <c r="S731" s="164"/>
      <c r="T731" s="166">
        <f>SUM(T732:T743)</f>
        <v>0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R731" s="159" t="s">
        <v>76</v>
      </c>
      <c r="AT731" s="167" t="s">
        <v>71</v>
      </c>
      <c r="AU731" s="167" t="s">
        <v>76</v>
      </c>
      <c r="AY731" s="159" t="s">
        <v>234</v>
      </c>
      <c r="BK731" s="168">
        <f>SUM(BK732:BK743)</f>
        <v>0</v>
      </c>
    </row>
    <row r="732" s="2" customFormat="1" ht="33" customHeight="1">
      <c r="A732" s="37"/>
      <c r="B732" s="171"/>
      <c r="C732" s="172" t="s">
        <v>1678</v>
      </c>
      <c r="D732" s="172" t="s">
        <v>238</v>
      </c>
      <c r="E732" s="173" t="s">
        <v>1679</v>
      </c>
      <c r="F732" s="174" t="s">
        <v>1680</v>
      </c>
      <c r="G732" s="175" t="s">
        <v>416</v>
      </c>
      <c r="H732" s="176">
        <v>20.530000000000001</v>
      </c>
      <c r="I732" s="177"/>
      <c r="J732" s="178">
        <f>ROUND(I732*H732,2)</f>
        <v>0</v>
      </c>
      <c r="K732" s="174" t="s">
        <v>242</v>
      </c>
      <c r="L732" s="38"/>
      <c r="M732" s="179" t="s">
        <v>3</v>
      </c>
      <c r="N732" s="180" t="s">
        <v>43</v>
      </c>
      <c r="O732" s="71"/>
      <c r="P732" s="181">
        <f>O732*H732</f>
        <v>0</v>
      </c>
      <c r="Q732" s="181">
        <v>0.00115</v>
      </c>
      <c r="R732" s="181">
        <f>Q732*H732</f>
        <v>0.023609500000000002</v>
      </c>
      <c r="S732" s="181">
        <v>0</v>
      </c>
      <c r="T732" s="182">
        <f>S732*H732</f>
        <v>0</v>
      </c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R732" s="183" t="s">
        <v>314</v>
      </c>
      <c r="AT732" s="183" t="s">
        <v>238</v>
      </c>
      <c r="AU732" s="183" t="s">
        <v>101</v>
      </c>
      <c r="AY732" s="18" t="s">
        <v>234</v>
      </c>
      <c r="BE732" s="184">
        <f>IF(N732="základní",J732,0)</f>
        <v>0</v>
      </c>
      <c r="BF732" s="184">
        <f>IF(N732="snížená",J732,0)</f>
        <v>0</v>
      </c>
      <c r="BG732" s="184">
        <f>IF(N732="zákl. přenesená",J732,0)</f>
        <v>0</v>
      </c>
      <c r="BH732" s="184">
        <f>IF(N732="sníž. přenesená",J732,0)</f>
        <v>0</v>
      </c>
      <c r="BI732" s="184">
        <f>IF(N732="nulová",J732,0)</f>
        <v>0</v>
      </c>
      <c r="BJ732" s="18" t="s">
        <v>79</v>
      </c>
      <c r="BK732" s="184">
        <f>ROUND(I732*H732,2)</f>
        <v>0</v>
      </c>
      <c r="BL732" s="18" t="s">
        <v>314</v>
      </c>
      <c r="BM732" s="183" t="s">
        <v>1681</v>
      </c>
    </row>
    <row r="733" s="2" customFormat="1">
      <c r="A733" s="37"/>
      <c r="B733" s="38"/>
      <c r="C733" s="37"/>
      <c r="D733" s="185" t="s">
        <v>244</v>
      </c>
      <c r="E733" s="37"/>
      <c r="F733" s="186" t="s">
        <v>1682</v>
      </c>
      <c r="G733" s="37"/>
      <c r="H733" s="37"/>
      <c r="I733" s="187"/>
      <c r="J733" s="37"/>
      <c r="K733" s="37"/>
      <c r="L733" s="38"/>
      <c r="M733" s="188"/>
      <c r="N733" s="189"/>
      <c r="O733" s="71"/>
      <c r="P733" s="71"/>
      <c r="Q733" s="71"/>
      <c r="R733" s="71"/>
      <c r="S733" s="71"/>
      <c r="T733" s="72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T733" s="18" t="s">
        <v>244</v>
      </c>
      <c r="AU733" s="18" t="s">
        <v>101</v>
      </c>
    </row>
    <row r="734" s="2" customFormat="1" ht="37.8" customHeight="1">
      <c r="A734" s="37"/>
      <c r="B734" s="171"/>
      <c r="C734" s="172" t="s">
        <v>1683</v>
      </c>
      <c r="D734" s="172" t="s">
        <v>238</v>
      </c>
      <c r="E734" s="173" t="s">
        <v>1684</v>
      </c>
      <c r="F734" s="174" t="s">
        <v>1685</v>
      </c>
      <c r="G734" s="175" t="s">
        <v>416</v>
      </c>
      <c r="H734" s="176">
        <v>1.6000000000000001</v>
      </c>
      <c r="I734" s="177"/>
      <c r="J734" s="178">
        <f>ROUND(I734*H734,2)</f>
        <v>0</v>
      </c>
      <c r="K734" s="174" t="s">
        <v>242</v>
      </c>
      <c r="L734" s="38"/>
      <c r="M734" s="179" t="s">
        <v>3</v>
      </c>
      <c r="N734" s="180" t="s">
        <v>43</v>
      </c>
      <c r="O734" s="71"/>
      <c r="P734" s="181">
        <f>O734*H734</f>
        <v>0</v>
      </c>
      <c r="Q734" s="181">
        <v>0.0045999999999999999</v>
      </c>
      <c r="R734" s="181">
        <f>Q734*H734</f>
        <v>0.0073600000000000002</v>
      </c>
      <c r="S734" s="181">
        <v>0</v>
      </c>
      <c r="T734" s="182">
        <f>S734*H734</f>
        <v>0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3" t="s">
        <v>314</v>
      </c>
      <c r="AT734" s="183" t="s">
        <v>238</v>
      </c>
      <c r="AU734" s="183" t="s">
        <v>101</v>
      </c>
      <c r="AY734" s="18" t="s">
        <v>234</v>
      </c>
      <c r="BE734" s="184">
        <f>IF(N734="základní",J734,0)</f>
        <v>0</v>
      </c>
      <c r="BF734" s="184">
        <f>IF(N734="snížená",J734,0)</f>
        <v>0</v>
      </c>
      <c r="BG734" s="184">
        <f>IF(N734="zákl. přenesená",J734,0)</f>
        <v>0</v>
      </c>
      <c r="BH734" s="184">
        <f>IF(N734="sníž. přenesená",J734,0)</f>
        <v>0</v>
      </c>
      <c r="BI734" s="184">
        <f>IF(N734="nulová",J734,0)</f>
        <v>0</v>
      </c>
      <c r="BJ734" s="18" t="s">
        <v>79</v>
      </c>
      <c r="BK734" s="184">
        <f>ROUND(I734*H734,2)</f>
        <v>0</v>
      </c>
      <c r="BL734" s="18" t="s">
        <v>314</v>
      </c>
      <c r="BM734" s="183" t="s">
        <v>1686</v>
      </c>
    </row>
    <row r="735" s="2" customFormat="1">
      <c r="A735" s="37"/>
      <c r="B735" s="38"/>
      <c r="C735" s="37"/>
      <c r="D735" s="185" t="s">
        <v>244</v>
      </c>
      <c r="E735" s="37"/>
      <c r="F735" s="186" t="s">
        <v>1687</v>
      </c>
      <c r="G735" s="37"/>
      <c r="H735" s="37"/>
      <c r="I735" s="187"/>
      <c r="J735" s="37"/>
      <c r="K735" s="37"/>
      <c r="L735" s="38"/>
      <c r="M735" s="188"/>
      <c r="N735" s="189"/>
      <c r="O735" s="71"/>
      <c r="P735" s="71"/>
      <c r="Q735" s="71"/>
      <c r="R735" s="71"/>
      <c r="S735" s="71"/>
      <c r="T735" s="72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T735" s="18" t="s">
        <v>244</v>
      </c>
      <c r="AU735" s="18" t="s">
        <v>101</v>
      </c>
    </row>
    <row r="736" s="2" customFormat="1" ht="37.8" customHeight="1">
      <c r="A736" s="37"/>
      <c r="B736" s="171"/>
      <c r="C736" s="172" t="s">
        <v>1688</v>
      </c>
      <c r="D736" s="172" t="s">
        <v>238</v>
      </c>
      <c r="E736" s="173" t="s">
        <v>1689</v>
      </c>
      <c r="F736" s="174" t="s">
        <v>1690</v>
      </c>
      <c r="G736" s="175" t="s">
        <v>416</v>
      </c>
      <c r="H736" s="176">
        <v>28</v>
      </c>
      <c r="I736" s="177"/>
      <c r="J736" s="178">
        <f>ROUND(I736*H736,2)</f>
        <v>0</v>
      </c>
      <c r="K736" s="174" t="s">
        <v>242</v>
      </c>
      <c r="L736" s="38"/>
      <c r="M736" s="179" t="s">
        <v>3</v>
      </c>
      <c r="N736" s="180" t="s">
        <v>43</v>
      </c>
      <c r="O736" s="71"/>
      <c r="P736" s="181">
        <f>O736*H736</f>
        <v>0</v>
      </c>
      <c r="Q736" s="181">
        <v>0.00362065</v>
      </c>
      <c r="R736" s="181">
        <f>Q736*H736</f>
        <v>0.1013782</v>
      </c>
      <c r="S736" s="181">
        <v>0</v>
      </c>
      <c r="T736" s="182">
        <f>S736*H736</f>
        <v>0</v>
      </c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R736" s="183" t="s">
        <v>314</v>
      </c>
      <c r="AT736" s="183" t="s">
        <v>238</v>
      </c>
      <c r="AU736" s="183" t="s">
        <v>101</v>
      </c>
      <c r="AY736" s="18" t="s">
        <v>234</v>
      </c>
      <c r="BE736" s="184">
        <f>IF(N736="základní",J736,0)</f>
        <v>0</v>
      </c>
      <c r="BF736" s="184">
        <f>IF(N736="snížená",J736,0)</f>
        <v>0</v>
      </c>
      <c r="BG736" s="184">
        <f>IF(N736="zákl. přenesená",J736,0)</f>
        <v>0</v>
      </c>
      <c r="BH736" s="184">
        <f>IF(N736="sníž. přenesená",J736,0)</f>
        <v>0</v>
      </c>
      <c r="BI736" s="184">
        <f>IF(N736="nulová",J736,0)</f>
        <v>0</v>
      </c>
      <c r="BJ736" s="18" t="s">
        <v>79</v>
      </c>
      <c r="BK736" s="184">
        <f>ROUND(I736*H736,2)</f>
        <v>0</v>
      </c>
      <c r="BL736" s="18" t="s">
        <v>314</v>
      </c>
      <c r="BM736" s="183" t="s">
        <v>1691</v>
      </c>
    </row>
    <row r="737" s="2" customFormat="1">
      <c r="A737" s="37"/>
      <c r="B737" s="38"/>
      <c r="C737" s="37"/>
      <c r="D737" s="185" t="s">
        <v>244</v>
      </c>
      <c r="E737" s="37"/>
      <c r="F737" s="186" t="s">
        <v>1692</v>
      </c>
      <c r="G737" s="37"/>
      <c r="H737" s="37"/>
      <c r="I737" s="187"/>
      <c r="J737" s="37"/>
      <c r="K737" s="37"/>
      <c r="L737" s="38"/>
      <c r="M737" s="188"/>
      <c r="N737" s="189"/>
      <c r="O737" s="71"/>
      <c r="P737" s="71"/>
      <c r="Q737" s="71"/>
      <c r="R737" s="71"/>
      <c r="S737" s="71"/>
      <c r="T737" s="72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T737" s="18" t="s">
        <v>244</v>
      </c>
      <c r="AU737" s="18" t="s">
        <v>101</v>
      </c>
    </row>
    <row r="738" s="2" customFormat="1" ht="55.5" customHeight="1">
      <c r="A738" s="37"/>
      <c r="B738" s="171"/>
      <c r="C738" s="172" t="s">
        <v>1693</v>
      </c>
      <c r="D738" s="172" t="s">
        <v>238</v>
      </c>
      <c r="E738" s="173" t="s">
        <v>1694</v>
      </c>
      <c r="F738" s="174" t="s">
        <v>1695</v>
      </c>
      <c r="G738" s="175" t="s">
        <v>358</v>
      </c>
      <c r="H738" s="176">
        <v>32</v>
      </c>
      <c r="I738" s="177"/>
      <c r="J738" s="178">
        <f>ROUND(I738*H738,2)</f>
        <v>0</v>
      </c>
      <c r="K738" s="174" t="s">
        <v>242</v>
      </c>
      <c r="L738" s="38"/>
      <c r="M738" s="179" t="s">
        <v>3</v>
      </c>
      <c r="N738" s="180" t="s">
        <v>43</v>
      </c>
      <c r="O738" s="71"/>
      <c r="P738" s="181">
        <f>O738*H738</f>
        <v>0</v>
      </c>
      <c r="Q738" s="181">
        <v>0</v>
      </c>
      <c r="R738" s="181">
        <f>Q738*H738</f>
        <v>0</v>
      </c>
      <c r="S738" s="181">
        <v>0</v>
      </c>
      <c r="T738" s="182">
        <f>S738*H738</f>
        <v>0</v>
      </c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R738" s="183" t="s">
        <v>314</v>
      </c>
      <c r="AT738" s="183" t="s">
        <v>238</v>
      </c>
      <c r="AU738" s="183" t="s">
        <v>101</v>
      </c>
      <c r="AY738" s="18" t="s">
        <v>234</v>
      </c>
      <c r="BE738" s="184">
        <f>IF(N738="základní",J738,0)</f>
        <v>0</v>
      </c>
      <c r="BF738" s="184">
        <f>IF(N738="snížená",J738,0)</f>
        <v>0</v>
      </c>
      <c r="BG738" s="184">
        <f>IF(N738="zákl. přenesená",J738,0)</f>
        <v>0</v>
      </c>
      <c r="BH738" s="184">
        <f>IF(N738="sníž. přenesená",J738,0)</f>
        <v>0</v>
      </c>
      <c r="BI738" s="184">
        <f>IF(N738="nulová",J738,0)</f>
        <v>0</v>
      </c>
      <c r="BJ738" s="18" t="s">
        <v>79</v>
      </c>
      <c r="BK738" s="184">
        <f>ROUND(I738*H738,2)</f>
        <v>0</v>
      </c>
      <c r="BL738" s="18" t="s">
        <v>314</v>
      </c>
      <c r="BM738" s="183" t="s">
        <v>1696</v>
      </c>
    </row>
    <row r="739" s="2" customFormat="1">
      <c r="A739" s="37"/>
      <c r="B739" s="38"/>
      <c r="C739" s="37"/>
      <c r="D739" s="185" t="s">
        <v>244</v>
      </c>
      <c r="E739" s="37"/>
      <c r="F739" s="186" t="s">
        <v>1697</v>
      </c>
      <c r="G739" s="37"/>
      <c r="H739" s="37"/>
      <c r="I739" s="187"/>
      <c r="J739" s="37"/>
      <c r="K739" s="37"/>
      <c r="L739" s="38"/>
      <c r="M739" s="188"/>
      <c r="N739" s="189"/>
      <c r="O739" s="71"/>
      <c r="P739" s="71"/>
      <c r="Q739" s="71"/>
      <c r="R739" s="71"/>
      <c r="S739" s="71"/>
      <c r="T739" s="72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T739" s="18" t="s">
        <v>244</v>
      </c>
      <c r="AU739" s="18" t="s">
        <v>101</v>
      </c>
    </row>
    <row r="740" s="2" customFormat="1" ht="44.25" customHeight="1">
      <c r="A740" s="37"/>
      <c r="B740" s="171"/>
      <c r="C740" s="172" t="s">
        <v>1698</v>
      </c>
      <c r="D740" s="172" t="s">
        <v>238</v>
      </c>
      <c r="E740" s="173" t="s">
        <v>1699</v>
      </c>
      <c r="F740" s="174" t="s">
        <v>1700</v>
      </c>
      <c r="G740" s="175" t="s">
        <v>416</v>
      </c>
      <c r="H740" s="176">
        <v>18.132999999999999</v>
      </c>
      <c r="I740" s="177"/>
      <c r="J740" s="178">
        <f>ROUND(I740*H740,2)</f>
        <v>0</v>
      </c>
      <c r="K740" s="174" t="s">
        <v>242</v>
      </c>
      <c r="L740" s="38"/>
      <c r="M740" s="179" t="s">
        <v>3</v>
      </c>
      <c r="N740" s="180" t="s">
        <v>43</v>
      </c>
      <c r="O740" s="71"/>
      <c r="P740" s="181">
        <f>O740*H740</f>
        <v>0</v>
      </c>
      <c r="Q740" s="181">
        <v>0.0035576000000000002</v>
      </c>
      <c r="R740" s="181">
        <f>Q740*H740</f>
        <v>0.064509960800000002</v>
      </c>
      <c r="S740" s="181">
        <v>0</v>
      </c>
      <c r="T740" s="182">
        <f>S740*H740</f>
        <v>0</v>
      </c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R740" s="183" t="s">
        <v>314</v>
      </c>
      <c r="AT740" s="183" t="s">
        <v>238</v>
      </c>
      <c r="AU740" s="183" t="s">
        <v>101</v>
      </c>
      <c r="AY740" s="18" t="s">
        <v>234</v>
      </c>
      <c r="BE740" s="184">
        <f>IF(N740="základní",J740,0)</f>
        <v>0</v>
      </c>
      <c r="BF740" s="184">
        <f>IF(N740="snížená",J740,0)</f>
        <v>0</v>
      </c>
      <c r="BG740" s="184">
        <f>IF(N740="zákl. přenesená",J740,0)</f>
        <v>0</v>
      </c>
      <c r="BH740" s="184">
        <f>IF(N740="sníž. přenesená",J740,0)</f>
        <v>0</v>
      </c>
      <c r="BI740" s="184">
        <f>IF(N740="nulová",J740,0)</f>
        <v>0</v>
      </c>
      <c r="BJ740" s="18" t="s">
        <v>79</v>
      </c>
      <c r="BK740" s="184">
        <f>ROUND(I740*H740,2)</f>
        <v>0</v>
      </c>
      <c r="BL740" s="18" t="s">
        <v>314</v>
      </c>
      <c r="BM740" s="183" t="s">
        <v>1701</v>
      </c>
    </row>
    <row r="741" s="2" customFormat="1">
      <c r="A741" s="37"/>
      <c r="B741" s="38"/>
      <c r="C741" s="37"/>
      <c r="D741" s="185" t="s">
        <v>244</v>
      </c>
      <c r="E741" s="37"/>
      <c r="F741" s="186" t="s">
        <v>1702</v>
      </c>
      <c r="G741" s="37"/>
      <c r="H741" s="37"/>
      <c r="I741" s="187"/>
      <c r="J741" s="37"/>
      <c r="K741" s="37"/>
      <c r="L741" s="38"/>
      <c r="M741" s="188"/>
      <c r="N741" s="189"/>
      <c r="O741" s="71"/>
      <c r="P741" s="71"/>
      <c r="Q741" s="71"/>
      <c r="R741" s="71"/>
      <c r="S741" s="71"/>
      <c r="T741" s="72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T741" s="18" t="s">
        <v>244</v>
      </c>
      <c r="AU741" s="18" t="s">
        <v>101</v>
      </c>
    </row>
    <row r="742" s="2" customFormat="1" ht="55.5" customHeight="1">
      <c r="A742" s="37"/>
      <c r="B742" s="171"/>
      <c r="C742" s="172" t="s">
        <v>1703</v>
      </c>
      <c r="D742" s="172" t="s">
        <v>238</v>
      </c>
      <c r="E742" s="173" t="s">
        <v>1704</v>
      </c>
      <c r="F742" s="174" t="s">
        <v>1705</v>
      </c>
      <c r="G742" s="175" t="s">
        <v>358</v>
      </c>
      <c r="H742" s="176">
        <v>2</v>
      </c>
      <c r="I742" s="177"/>
      <c r="J742" s="178">
        <f>ROUND(I742*H742,2)</f>
        <v>0</v>
      </c>
      <c r="K742" s="174" t="s">
        <v>242</v>
      </c>
      <c r="L742" s="38"/>
      <c r="M742" s="179" t="s">
        <v>3</v>
      </c>
      <c r="N742" s="180" t="s">
        <v>43</v>
      </c>
      <c r="O742" s="71"/>
      <c r="P742" s="181">
        <f>O742*H742</f>
        <v>0</v>
      </c>
      <c r="Q742" s="181">
        <v>0</v>
      </c>
      <c r="R742" s="181">
        <f>Q742*H742</f>
        <v>0</v>
      </c>
      <c r="S742" s="181">
        <v>0</v>
      </c>
      <c r="T742" s="182">
        <f>S742*H742</f>
        <v>0</v>
      </c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R742" s="183" t="s">
        <v>314</v>
      </c>
      <c r="AT742" s="183" t="s">
        <v>238</v>
      </c>
      <c r="AU742" s="183" t="s">
        <v>101</v>
      </c>
      <c r="AY742" s="18" t="s">
        <v>234</v>
      </c>
      <c r="BE742" s="184">
        <f>IF(N742="základní",J742,0)</f>
        <v>0</v>
      </c>
      <c r="BF742" s="184">
        <f>IF(N742="snížená",J742,0)</f>
        <v>0</v>
      </c>
      <c r="BG742" s="184">
        <f>IF(N742="zákl. přenesená",J742,0)</f>
        <v>0</v>
      </c>
      <c r="BH742" s="184">
        <f>IF(N742="sníž. přenesená",J742,0)</f>
        <v>0</v>
      </c>
      <c r="BI742" s="184">
        <f>IF(N742="nulová",J742,0)</f>
        <v>0</v>
      </c>
      <c r="BJ742" s="18" t="s">
        <v>79</v>
      </c>
      <c r="BK742" s="184">
        <f>ROUND(I742*H742,2)</f>
        <v>0</v>
      </c>
      <c r="BL742" s="18" t="s">
        <v>314</v>
      </c>
      <c r="BM742" s="183" t="s">
        <v>1706</v>
      </c>
    </row>
    <row r="743" s="2" customFormat="1">
      <c r="A743" s="37"/>
      <c r="B743" s="38"/>
      <c r="C743" s="37"/>
      <c r="D743" s="185" t="s">
        <v>244</v>
      </c>
      <c r="E743" s="37"/>
      <c r="F743" s="186" t="s">
        <v>1707</v>
      </c>
      <c r="G743" s="37"/>
      <c r="H743" s="37"/>
      <c r="I743" s="187"/>
      <c r="J743" s="37"/>
      <c r="K743" s="37"/>
      <c r="L743" s="38"/>
      <c r="M743" s="188"/>
      <c r="N743" s="189"/>
      <c r="O743" s="71"/>
      <c r="P743" s="71"/>
      <c r="Q743" s="71"/>
      <c r="R743" s="71"/>
      <c r="S743" s="71"/>
      <c r="T743" s="72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T743" s="18" t="s">
        <v>244</v>
      </c>
      <c r="AU743" s="18" t="s">
        <v>101</v>
      </c>
    </row>
    <row r="744" s="12" customFormat="1" ht="20.88" customHeight="1">
      <c r="A744" s="12"/>
      <c r="B744" s="158"/>
      <c r="C744" s="12"/>
      <c r="D744" s="159" t="s">
        <v>71</v>
      </c>
      <c r="E744" s="169" t="s">
        <v>1708</v>
      </c>
      <c r="F744" s="169" t="s">
        <v>1709</v>
      </c>
      <c r="G744" s="12"/>
      <c r="H744" s="12"/>
      <c r="I744" s="161"/>
      <c r="J744" s="170">
        <f>BK744</f>
        <v>0</v>
      </c>
      <c r="K744" s="12"/>
      <c r="L744" s="158"/>
      <c r="M744" s="163"/>
      <c r="N744" s="164"/>
      <c r="O744" s="164"/>
      <c r="P744" s="165">
        <f>SUM(P745:P750)</f>
        <v>0</v>
      </c>
      <c r="Q744" s="164"/>
      <c r="R744" s="165">
        <f>SUM(R745:R750)</f>
        <v>0.15951955199999998</v>
      </c>
      <c r="S744" s="164"/>
      <c r="T744" s="166">
        <f>SUM(T745:T750)</f>
        <v>0</v>
      </c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R744" s="159" t="s">
        <v>76</v>
      </c>
      <c r="AT744" s="167" t="s">
        <v>71</v>
      </c>
      <c r="AU744" s="167" t="s">
        <v>76</v>
      </c>
      <c r="AY744" s="159" t="s">
        <v>234</v>
      </c>
      <c r="BK744" s="168">
        <f>SUM(BK745:BK750)</f>
        <v>0</v>
      </c>
    </row>
    <row r="745" s="2" customFormat="1" ht="33" customHeight="1">
      <c r="A745" s="37"/>
      <c r="B745" s="171"/>
      <c r="C745" s="172" t="s">
        <v>1710</v>
      </c>
      <c r="D745" s="172" t="s">
        <v>238</v>
      </c>
      <c r="E745" s="173" t="s">
        <v>1711</v>
      </c>
      <c r="F745" s="174" t="s">
        <v>1712</v>
      </c>
      <c r="G745" s="175" t="s">
        <v>416</v>
      </c>
      <c r="H745" s="176">
        <v>49.560000000000002</v>
      </c>
      <c r="I745" s="177"/>
      <c r="J745" s="178">
        <f>ROUND(I745*H745,2)</f>
        <v>0</v>
      </c>
      <c r="K745" s="174" t="s">
        <v>242</v>
      </c>
      <c r="L745" s="38"/>
      <c r="M745" s="179" t="s">
        <v>3</v>
      </c>
      <c r="N745" s="180" t="s">
        <v>43</v>
      </c>
      <c r="O745" s="71"/>
      <c r="P745" s="181">
        <f>O745*H745</f>
        <v>0</v>
      </c>
      <c r="Q745" s="181">
        <v>0.0027366999999999999</v>
      </c>
      <c r="R745" s="181">
        <f>Q745*H745</f>
        <v>0.135630852</v>
      </c>
      <c r="S745" s="181">
        <v>0</v>
      </c>
      <c r="T745" s="182">
        <f>S745*H745</f>
        <v>0</v>
      </c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R745" s="183" t="s">
        <v>314</v>
      </c>
      <c r="AT745" s="183" t="s">
        <v>238</v>
      </c>
      <c r="AU745" s="183" t="s">
        <v>101</v>
      </c>
      <c r="AY745" s="18" t="s">
        <v>234</v>
      </c>
      <c r="BE745" s="184">
        <f>IF(N745="základní",J745,0)</f>
        <v>0</v>
      </c>
      <c r="BF745" s="184">
        <f>IF(N745="snížená",J745,0)</f>
        <v>0</v>
      </c>
      <c r="BG745" s="184">
        <f>IF(N745="zákl. přenesená",J745,0)</f>
        <v>0</v>
      </c>
      <c r="BH745" s="184">
        <f>IF(N745="sníž. přenesená",J745,0)</f>
        <v>0</v>
      </c>
      <c r="BI745" s="184">
        <f>IF(N745="nulová",J745,0)</f>
        <v>0</v>
      </c>
      <c r="BJ745" s="18" t="s">
        <v>79</v>
      </c>
      <c r="BK745" s="184">
        <f>ROUND(I745*H745,2)</f>
        <v>0</v>
      </c>
      <c r="BL745" s="18" t="s">
        <v>314</v>
      </c>
      <c r="BM745" s="183" t="s">
        <v>1713</v>
      </c>
    </row>
    <row r="746" s="2" customFormat="1">
      <c r="A746" s="37"/>
      <c r="B746" s="38"/>
      <c r="C746" s="37"/>
      <c r="D746" s="185" t="s">
        <v>244</v>
      </c>
      <c r="E746" s="37"/>
      <c r="F746" s="186" t="s">
        <v>1714</v>
      </c>
      <c r="G746" s="37"/>
      <c r="H746" s="37"/>
      <c r="I746" s="187"/>
      <c r="J746" s="37"/>
      <c r="K746" s="37"/>
      <c r="L746" s="38"/>
      <c r="M746" s="188"/>
      <c r="N746" s="189"/>
      <c r="O746" s="71"/>
      <c r="P746" s="71"/>
      <c r="Q746" s="71"/>
      <c r="R746" s="71"/>
      <c r="S746" s="71"/>
      <c r="T746" s="72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T746" s="18" t="s">
        <v>244</v>
      </c>
      <c r="AU746" s="18" t="s">
        <v>101</v>
      </c>
    </row>
    <row r="747" s="2" customFormat="1" ht="37.8" customHeight="1">
      <c r="A747" s="37"/>
      <c r="B747" s="171"/>
      <c r="C747" s="172" t="s">
        <v>1715</v>
      </c>
      <c r="D747" s="172" t="s">
        <v>238</v>
      </c>
      <c r="E747" s="173" t="s">
        <v>1716</v>
      </c>
      <c r="F747" s="174" t="s">
        <v>1717</v>
      </c>
      <c r="G747" s="175" t="s">
        <v>358</v>
      </c>
      <c r="H747" s="176">
        <v>3</v>
      </c>
      <c r="I747" s="177"/>
      <c r="J747" s="178">
        <f>ROUND(I747*H747,2)</f>
        <v>0</v>
      </c>
      <c r="K747" s="174" t="s">
        <v>242</v>
      </c>
      <c r="L747" s="38"/>
      <c r="M747" s="179" t="s">
        <v>3</v>
      </c>
      <c r="N747" s="180" t="s">
        <v>43</v>
      </c>
      <c r="O747" s="71"/>
      <c r="P747" s="181">
        <f>O747*H747</f>
        <v>0</v>
      </c>
      <c r="Q747" s="181">
        <v>0.00030200000000000002</v>
      </c>
      <c r="R747" s="181">
        <f>Q747*H747</f>
        <v>0.00090600000000000012</v>
      </c>
      <c r="S747" s="181">
        <v>0</v>
      </c>
      <c r="T747" s="182">
        <f>S747*H747</f>
        <v>0</v>
      </c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R747" s="183" t="s">
        <v>314</v>
      </c>
      <c r="AT747" s="183" t="s">
        <v>238</v>
      </c>
      <c r="AU747" s="183" t="s">
        <v>101</v>
      </c>
      <c r="AY747" s="18" t="s">
        <v>234</v>
      </c>
      <c r="BE747" s="184">
        <f>IF(N747="základní",J747,0)</f>
        <v>0</v>
      </c>
      <c r="BF747" s="184">
        <f>IF(N747="snížená",J747,0)</f>
        <v>0</v>
      </c>
      <c r="BG747" s="184">
        <f>IF(N747="zákl. přenesená",J747,0)</f>
        <v>0</v>
      </c>
      <c r="BH747" s="184">
        <f>IF(N747="sníž. přenesená",J747,0)</f>
        <v>0</v>
      </c>
      <c r="BI747" s="184">
        <f>IF(N747="nulová",J747,0)</f>
        <v>0</v>
      </c>
      <c r="BJ747" s="18" t="s">
        <v>79</v>
      </c>
      <c r="BK747" s="184">
        <f>ROUND(I747*H747,2)</f>
        <v>0</v>
      </c>
      <c r="BL747" s="18" t="s">
        <v>314</v>
      </c>
      <c r="BM747" s="183" t="s">
        <v>1718</v>
      </c>
    </row>
    <row r="748" s="2" customFormat="1">
      <c r="A748" s="37"/>
      <c r="B748" s="38"/>
      <c r="C748" s="37"/>
      <c r="D748" s="185" t="s">
        <v>244</v>
      </c>
      <c r="E748" s="37"/>
      <c r="F748" s="186" t="s">
        <v>1719</v>
      </c>
      <c r="G748" s="37"/>
      <c r="H748" s="37"/>
      <c r="I748" s="187"/>
      <c r="J748" s="37"/>
      <c r="K748" s="37"/>
      <c r="L748" s="38"/>
      <c r="M748" s="188"/>
      <c r="N748" s="189"/>
      <c r="O748" s="71"/>
      <c r="P748" s="71"/>
      <c r="Q748" s="71"/>
      <c r="R748" s="71"/>
      <c r="S748" s="71"/>
      <c r="T748" s="72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T748" s="18" t="s">
        <v>244</v>
      </c>
      <c r="AU748" s="18" t="s">
        <v>101</v>
      </c>
    </row>
    <row r="749" s="2" customFormat="1" ht="37.8" customHeight="1">
      <c r="A749" s="37"/>
      <c r="B749" s="171"/>
      <c r="C749" s="172" t="s">
        <v>1720</v>
      </c>
      <c r="D749" s="172" t="s">
        <v>238</v>
      </c>
      <c r="E749" s="173" t="s">
        <v>1721</v>
      </c>
      <c r="F749" s="174" t="s">
        <v>1722</v>
      </c>
      <c r="G749" s="175" t="s">
        <v>416</v>
      </c>
      <c r="H749" s="176">
        <v>20.75</v>
      </c>
      <c r="I749" s="177"/>
      <c r="J749" s="178">
        <f>ROUND(I749*H749,2)</f>
        <v>0</v>
      </c>
      <c r="K749" s="174" t="s">
        <v>242</v>
      </c>
      <c r="L749" s="38"/>
      <c r="M749" s="179" t="s">
        <v>3</v>
      </c>
      <c r="N749" s="180" t="s">
        <v>43</v>
      </c>
      <c r="O749" s="71"/>
      <c r="P749" s="181">
        <f>O749*H749</f>
        <v>0</v>
      </c>
      <c r="Q749" s="181">
        <v>0.0011076</v>
      </c>
      <c r="R749" s="181">
        <f>Q749*H749</f>
        <v>0.022982700000000002</v>
      </c>
      <c r="S749" s="181">
        <v>0</v>
      </c>
      <c r="T749" s="182">
        <f>S749*H749</f>
        <v>0</v>
      </c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R749" s="183" t="s">
        <v>314</v>
      </c>
      <c r="AT749" s="183" t="s">
        <v>238</v>
      </c>
      <c r="AU749" s="183" t="s">
        <v>101</v>
      </c>
      <c r="AY749" s="18" t="s">
        <v>234</v>
      </c>
      <c r="BE749" s="184">
        <f>IF(N749="základní",J749,0)</f>
        <v>0</v>
      </c>
      <c r="BF749" s="184">
        <f>IF(N749="snížená",J749,0)</f>
        <v>0</v>
      </c>
      <c r="BG749" s="184">
        <f>IF(N749="zákl. přenesená",J749,0)</f>
        <v>0</v>
      </c>
      <c r="BH749" s="184">
        <f>IF(N749="sníž. přenesená",J749,0)</f>
        <v>0</v>
      </c>
      <c r="BI749" s="184">
        <f>IF(N749="nulová",J749,0)</f>
        <v>0</v>
      </c>
      <c r="BJ749" s="18" t="s">
        <v>79</v>
      </c>
      <c r="BK749" s="184">
        <f>ROUND(I749*H749,2)</f>
        <v>0</v>
      </c>
      <c r="BL749" s="18" t="s">
        <v>314</v>
      </c>
      <c r="BM749" s="183" t="s">
        <v>1723</v>
      </c>
    </row>
    <row r="750" s="2" customFormat="1">
      <c r="A750" s="37"/>
      <c r="B750" s="38"/>
      <c r="C750" s="37"/>
      <c r="D750" s="185" t="s">
        <v>244</v>
      </c>
      <c r="E750" s="37"/>
      <c r="F750" s="186" t="s">
        <v>1724</v>
      </c>
      <c r="G750" s="37"/>
      <c r="H750" s="37"/>
      <c r="I750" s="187"/>
      <c r="J750" s="37"/>
      <c r="K750" s="37"/>
      <c r="L750" s="38"/>
      <c r="M750" s="188"/>
      <c r="N750" s="189"/>
      <c r="O750" s="71"/>
      <c r="P750" s="71"/>
      <c r="Q750" s="71"/>
      <c r="R750" s="71"/>
      <c r="S750" s="71"/>
      <c r="T750" s="72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T750" s="18" t="s">
        <v>244</v>
      </c>
      <c r="AU750" s="18" t="s">
        <v>101</v>
      </c>
    </row>
    <row r="751" s="12" customFormat="1" ht="22.8" customHeight="1">
      <c r="A751" s="12"/>
      <c r="B751" s="158"/>
      <c r="C751" s="12"/>
      <c r="D751" s="159" t="s">
        <v>71</v>
      </c>
      <c r="E751" s="169" t="s">
        <v>1725</v>
      </c>
      <c r="F751" s="169" t="s">
        <v>1726</v>
      </c>
      <c r="G751" s="12"/>
      <c r="H751" s="12"/>
      <c r="I751" s="161"/>
      <c r="J751" s="170">
        <f>BK751</f>
        <v>0</v>
      </c>
      <c r="K751" s="12"/>
      <c r="L751" s="158"/>
      <c r="M751" s="163"/>
      <c r="N751" s="164"/>
      <c r="O751" s="164"/>
      <c r="P751" s="165">
        <f>P752+P753+P754</f>
        <v>0</v>
      </c>
      <c r="Q751" s="164"/>
      <c r="R751" s="165">
        <f>R752+R753+R754</f>
        <v>0.16601448499999999</v>
      </c>
      <c r="S751" s="164"/>
      <c r="T751" s="166">
        <f>T752+T753+T754</f>
        <v>0</v>
      </c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R751" s="159" t="s">
        <v>76</v>
      </c>
      <c r="AT751" s="167" t="s">
        <v>71</v>
      </c>
      <c r="AU751" s="167" t="s">
        <v>79</v>
      </c>
      <c r="AY751" s="159" t="s">
        <v>234</v>
      </c>
      <c r="BK751" s="168">
        <f>BK752+BK753+BK754</f>
        <v>0</v>
      </c>
    </row>
    <row r="752" s="2" customFormat="1" ht="49.05" customHeight="1">
      <c r="A752" s="37"/>
      <c r="B752" s="171"/>
      <c r="C752" s="172" t="s">
        <v>1727</v>
      </c>
      <c r="D752" s="172" t="s">
        <v>238</v>
      </c>
      <c r="E752" s="173" t="s">
        <v>1728</v>
      </c>
      <c r="F752" s="174" t="s">
        <v>1729</v>
      </c>
      <c r="G752" s="175" t="s">
        <v>298</v>
      </c>
      <c r="H752" s="176">
        <v>0.16600000000000001</v>
      </c>
      <c r="I752" s="177"/>
      <c r="J752" s="178">
        <f>ROUND(I752*H752,2)</f>
        <v>0</v>
      </c>
      <c r="K752" s="174" t="s">
        <v>242</v>
      </c>
      <c r="L752" s="38"/>
      <c r="M752" s="179" t="s">
        <v>3</v>
      </c>
      <c r="N752" s="180" t="s">
        <v>43</v>
      </c>
      <c r="O752" s="71"/>
      <c r="P752" s="181">
        <f>O752*H752</f>
        <v>0</v>
      </c>
      <c r="Q752" s="181">
        <v>0</v>
      </c>
      <c r="R752" s="181">
        <f>Q752*H752</f>
        <v>0</v>
      </c>
      <c r="S752" s="181">
        <v>0</v>
      </c>
      <c r="T752" s="182">
        <f>S752*H752</f>
        <v>0</v>
      </c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R752" s="183" t="s">
        <v>314</v>
      </c>
      <c r="AT752" s="183" t="s">
        <v>238</v>
      </c>
      <c r="AU752" s="183" t="s">
        <v>76</v>
      </c>
      <c r="AY752" s="18" t="s">
        <v>234</v>
      </c>
      <c r="BE752" s="184">
        <f>IF(N752="základní",J752,0)</f>
        <v>0</v>
      </c>
      <c r="BF752" s="184">
        <f>IF(N752="snížená",J752,0)</f>
        <v>0</v>
      </c>
      <c r="BG752" s="184">
        <f>IF(N752="zákl. přenesená",J752,0)</f>
        <v>0</v>
      </c>
      <c r="BH752" s="184">
        <f>IF(N752="sníž. přenesená",J752,0)</f>
        <v>0</v>
      </c>
      <c r="BI752" s="184">
        <f>IF(N752="nulová",J752,0)</f>
        <v>0</v>
      </c>
      <c r="BJ752" s="18" t="s">
        <v>79</v>
      </c>
      <c r="BK752" s="184">
        <f>ROUND(I752*H752,2)</f>
        <v>0</v>
      </c>
      <c r="BL752" s="18" t="s">
        <v>314</v>
      </c>
      <c r="BM752" s="183" t="s">
        <v>1730</v>
      </c>
    </row>
    <row r="753" s="2" customFormat="1">
      <c r="A753" s="37"/>
      <c r="B753" s="38"/>
      <c r="C753" s="37"/>
      <c r="D753" s="185" t="s">
        <v>244</v>
      </c>
      <c r="E753" s="37"/>
      <c r="F753" s="186" t="s">
        <v>1731</v>
      </c>
      <c r="G753" s="37"/>
      <c r="H753" s="37"/>
      <c r="I753" s="187"/>
      <c r="J753" s="37"/>
      <c r="K753" s="37"/>
      <c r="L753" s="38"/>
      <c r="M753" s="188"/>
      <c r="N753" s="189"/>
      <c r="O753" s="71"/>
      <c r="P753" s="71"/>
      <c r="Q753" s="71"/>
      <c r="R753" s="71"/>
      <c r="S753" s="71"/>
      <c r="T753" s="72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T753" s="18" t="s">
        <v>244</v>
      </c>
      <c r="AU753" s="18" t="s">
        <v>76</v>
      </c>
    </row>
    <row r="754" s="12" customFormat="1" ht="20.88" customHeight="1">
      <c r="A754" s="12"/>
      <c r="B754" s="158"/>
      <c r="C754" s="12"/>
      <c r="D754" s="159" t="s">
        <v>71</v>
      </c>
      <c r="E754" s="169" t="s">
        <v>1732</v>
      </c>
      <c r="F754" s="169" t="s">
        <v>1733</v>
      </c>
      <c r="G754" s="12"/>
      <c r="H754" s="12"/>
      <c r="I754" s="161"/>
      <c r="J754" s="170">
        <f>BK754</f>
        <v>0</v>
      </c>
      <c r="K754" s="12"/>
      <c r="L754" s="158"/>
      <c r="M754" s="163"/>
      <c r="N754" s="164"/>
      <c r="O754" s="164"/>
      <c r="P754" s="165">
        <f>SUM(P755:P765)</f>
        <v>0</v>
      </c>
      <c r="Q754" s="164"/>
      <c r="R754" s="165">
        <f>SUM(R755:R765)</f>
        <v>0.16601448499999999</v>
      </c>
      <c r="S754" s="164"/>
      <c r="T754" s="166">
        <f>SUM(T755:T765)</f>
        <v>0</v>
      </c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R754" s="159" t="s">
        <v>76</v>
      </c>
      <c r="AT754" s="167" t="s">
        <v>71</v>
      </c>
      <c r="AU754" s="167" t="s">
        <v>76</v>
      </c>
      <c r="AY754" s="159" t="s">
        <v>234</v>
      </c>
      <c r="BK754" s="168">
        <f>SUM(BK755:BK765)</f>
        <v>0</v>
      </c>
    </row>
    <row r="755" s="2" customFormat="1" ht="37.8" customHeight="1">
      <c r="A755" s="37"/>
      <c r="B755" s="171"/>
      <c r="C755" s="172" t="s">
        <v>1734</v>
      </c>
      <c r="D755" s="172" t="s">
        <v>238</v>
      </c>
      <c r="E755" s="173" t="s">
        <v>1735</v>
      </c>
      <c r="F755" s="174" t="s">
        <v>1736</v>
      </c>
      <c r="G755" s="175" t="s">
        <v>416</v>
      </c>
      <c r="H755" s="176">
        <v>49.649999999999999</v>
      </c>
      <c r="I755" s="177"/>
      <c r="J755" s="178">
        <f>ROUND(I755*H755,2)</f>
        <v>0</v>
      </c>
      <c r="K755" s="174" t="s">
        <v>242</v>
      </c>
      <c r="L755" s="38"/>
      <c r="M755" s="179" t="s">
        <v>3</v>
      </c>
      <c r="N755" s="180" t="s">
        <v>43</v>
      </c>
      <c r="O755" s="71"/>
      <c r="P755" s="181">
        <f>O755*H755</f>
        <v>0</v>
      </c>
      <c r="Q755" s="181">
        <v>0.0019365000000000001</v>
      </c>
      <c r="R755" s="181">
        <f>Q755*H755</f>
        <v>0.096147225000000003</v>
      </c>
      <c r="S755" s="181">
        <v>0</v>
      </c>
      <c r="T755" s="182">
        <f>S755*H755</f>
        <v>0</v>
      </c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R755" s="183" t="s">
        <v>314</v>
      </c>
      <c r="AT755" s="183" t="s">
        <v>238</v>
      </c>
      <c r="AU755" s="183" t="s">
        <v>101</v>
      </c>
      <c r="AY755" s="18" t="s">
        <v>234</v>
      </c>
      <c r="BE755" s="184">
        <f>IF(N755="základní",J755,0)</f>
        <v>0</v>
      </c>
      <c r="BF755" s="184">
        <f>IF(N755="snížená",J755,0)</f>
        <v>0</v>
      </c>
      <c r="BG755" s="184">
        <f>IF(N755="zákl. přenesená",J755,0)</f>
        <v>0</v>
      </c>
      <c r="BH755" s="184">
        <f>IF(N755="sníž. přenesená",J755,0)</f>
        <v>0</v>
      </c>
      <c r="BI755" s="184">
        <f>IF(N755="nulová",J755,0)</f>
        <v>0</v>
      </c>
      <c r="BJ755" s="18" t="s">
        <v>79</v>
      </c>
      <c r="BK755" s="184">
        <f>ROUND(I755*H755,2)</f>
        <v>0</v>
      </c>
      <c r="BL755" s="18" t="s">
        <v>314</v>
      </c>
      <c r="BM755" s="183" t="s">
        <v>1737</v>
      </c>
    </row>
    <row r="756" s="2" customFormat="1">
      <c r="A756" s="37"/>
      <c r="B756" s="38"/>
      <c r="C756" s="37"/>
      <c r="D756" s="185" t="s">
        <v>244</v>
      </c>
      <c r="E756" s="37"/>
      <c r="F756" s="186" t="s">
        <v>1738</v>
      </c>
      <c r="G756" s="37"/>
      <c r="H756" s="37"/>
      <c r="I756" s="187"/>
      <c r="J756" s="37"/>
      <c r="K756" s="37"/>
      <c r="L756" s="38"/>
      <c r="M756" s="188"/>
      <c r="N756" s="189"/>
      <c r="O756" s="71"/>
      <c r="P756" s="71"/>
      <c r="Q756" s="71"/>
      <c r="R756" s="71"/>
      <c r="S756" s="71"/>
      <c r="T756" s="72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T756" s="18" t="s">
        <v>244</v>
      </c>
      <c r="AU756" s="18" t="s">
        <v>101</v>
      </c>
    </row>
    <row r="757" s="2" customFormat="1" ht="37.8" customHeight="1">
      <c r="A757" s="37"/>
      <c r="B757" s="171"/>
      <c r="C757" s="172" t="s">
        <v>1739</v>
      </c>
      <c r="D757" s="172" t="s">
        <v>238</v>
      </c>
      <c r="E757" s="173" t="s">
        <v>1740</v>
      </c>
      <c r="F757" s="174" t="s">
        <v>1741</v>
      </c>
      <c r="G757" s="175" t="s">
        <v>241</v>
      </c>
      <c r="H757" s="176">
        <v>230.965</v>
      </c>
      <c r="I757" s="177"/>
      <c r="J757" s="178">
        <f>ROUND(I757*H757,2)</f>
        <v>0</v>
      </c>
      <c r="K757" s="174" t="s">
        <v>242</v>
      </c>
      <c r="L757" s="38"/>
      <c r="M757" s="179" t="s">
        <v>3</v>
      </c>
      <c r="N757" s="180" t="s">
        <v>43</v>
      </c>
      <c r="O757" s="71"/>
      <c r="P757" s="181">
        <f>O757*H757</f>
        <v>0</v>
      </c>
      <c r="Q757" s="181">
        <v>0</v>
      </c>
      <c r="R757" s="181">
        <f>Q757*H757</f>
        <v>0</v>
      </c>
      <c r="S757" s="181">
        <v>0</v>
      </c>
      <c r="T757" s="182">
        <f>S757*H757</f>
        <v>0</v>
      </c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R757" s="183" t="s">
        <v>314</v>
      </c>
      <c r="AT757" s="183" t="s">
        <v>238</v>
      </c>
      <c r="AU757" s="183" t="s">
        <v>101</v>
      </c>
      <c r="AY757" s="18" t="s">
        <v>234</v>
      </c>
      <c r="BE757" s="184">
        <f>IF(N757="základní",J757,0)</f>
        <v>0</v>
      </c>
      <c r="BF757" s="184">
        <f>IF(N757="snížená",J757,0)</f>
        <v>0</v>
      </c>
      <c r="BG757" s="184">
        <f>IF(N757="zákl. přenesená",J757,0)</f>
        <v>0</v>
      </c>
      <c r="BH757" s="184">
        <f>IF(N757="sníž. přenesená",J757,0)</f>
        <v>0</v>
      </c>
      <c r="BI757" s="184">
        <f>IF(N757="nulová",J757,0)</f>
        <v>0</v>
      </c>
      <c r="BJ757" s="18" t="s">
        <v>79</v>
      </c>
      <c r="BK757" s="184">
        <f>ROUND(I757*H757,2)</f>
        <v>0</v>
      </c>
      <c r="BL757" s="18" t="s">
        <v>314</v>
      </c>
      <c r="BM757" s="183" t="s">
        <v>1742</v>
      </c>
    </row>
    <row r="758" s="2" customFormat="1">
      <c r="A758" s="37"/>
      <c r="B758" s="38"/>
      <c r="C758" s="37"/>
      <c r="D758" s="185" t="s">
        <v>244</v>
      </c>
      <c r="E758" s="37"/>
      <c r="F758" s="186" t="s">
        <v>1743</v>
      </c>
      <c r="G758" s="37"/>
      <c r="H758" s="37"/>
      <c r="I758" s="187"/>
      <c r="J758" s="37"/>
      <c r="K758" s="37"/>
      <c r="L758" s="38"/>
      <c r="M758" s="188"/>
      <c r="N758" s="189"/>
      <c r="O758" s="71"/>
      <c r="P758" s="71"/>
      <c r="Q758" s="71"/>
      <c r="R758" s="71"/>
      <c r="S758" s="71"/>
      <c r="T758" s="72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T758" s="18" t="s">
        <v>244</v>
      </c>
      <c r="AU758" s="18" t="s">
        <v>101</v>
      </c>
    </row>
    <row r="759" s="2" customFormat="1" ht="44.25" customHeight="1">
      <c r="A759" s="37"/>
      <c r="B759" s="171"/>
      <c r="C759" s="172" t="s">
        <v>1744</v>
      </c>
      <c r="D759" s="172" t="s">
        <v>238</v>
      </c>
      <c r="E759" s="173" t="s">
        <v>1745</v>
      </c>
      <c r="F759" s="174" t="s">
        <v>1746</v>
      </c>
      <c r="G759" s="175" t="s">
        <v>241</v>
      </c>
      <c r="H759" s="176">
        <v>48.18</v>
      </c>
      <c r="I759" s="177"/>
      <c r="J759" s="178">
        <f>ROUND(I759*H759,2)</f>
        <v>0</v>
      </c>
      <c r="K759" s="174" t="s">
        <v>242</v>
      </c>
      <c r="L759" s="38"/>
      <c r="M759" s="179" t="s">
        <v>3</v>
      </c>
      <c r="N759" s="180" t="s">
        <v>43</v>
      </c>
      <c r="O759" s="71"/>
      <c r="P759" s="181">
        <f>O759*H759</f>
        <v>0</v>
      </c>
      <c r="Q759" s="181">
        <v>6.9999999999999999E-06</v>
      </c>
      <c r="R759" s="181">
        <f>Q759*H759</f>
        <v>0.00033725999999999998</v>
      </c>
      <c r="S759" s="181">
        <v>0</v>
      </c>
      <c r="T759" s="182">
        <f>S759*H759</f>
        <v>0</v>
      </c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R759" s="183" t="s">
        <v>314</v>
      </c>
      <c r="AT759" s="183" t="s">
        <v>238</v>
      </c>
      <c r="AU759" s="183" t="s">
        <v>101</v>
      </c>
      <c r="AY759" s="18" t="s">
        <v>234</v>
      </c>
      <c r="BE759" s="184">
        <f>IF(N759="základní",J759,0)</f>
        <v>0</v>
      </c>
      <c r="BF759" s="184">
        <f>IF(N759="snížená",J759,0)</f>
        <v>0</v>
      </c>
      <c r="BG759" s="184">
        <f>IF(N759="zákl. přenesená",J759,0)</f>
        <v>0</v>
      </c>
      <c r="BH759" s="184">
        <f>IF(N759="sníž. přenesená",J759,0)</f>
        <v>0</v>
      </c>
      <c r="BI759" s="184">
        <f>IF(N759="nulová",J759,0)</f>
        <v>0</v>
      </c>
      <c r="BJ759" s="18" t="s">
        <v>79</v>
      </c>
      <c r="BK759" s="184">
        <f>ROUND(I759*H759,2)</f>
        <v>0</v>
      </c>
      <c r="BL759" s="18" t="s">
        <v>314</v>
      </c>
      <c r="BM759" s="183" t="s">
        <v>1747</v>
      </c>
    </row>
    <row r="760" s="2" customFormat="1">
      <c r="A760" s="37"/>
      <c r="B760" s="38"/>
      <c r="C760" s="37"/>
      <c r="D760" s="185" t="s">
        <v>244</v>
      </c>
      <c r="E760" s="37"/>
      <c r="F760" s="186" t="s">
        <v>1748</v>
      </c>
      <c r="G760" s="37"/>
      <c r="H760" s="37"/>
      <c r="I760" s="187"/>
      <c r="J760" s="37"/>
      <c r="K760" s="37"/>
      <c r="L760" s="38"/>
      <c r="M760" s="188"/>
      <c r="N760" s="189"/>
      <c r="O760" s="71"/>
      <c r="P760" s="71"/>
      <c r="Q760" s="71"/>
      <c r="R760" s="71"/>
      <c r="S760" s="71"/>
      <c r="T760" s="72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T760" s="18" t="s">
        <v>244</v>
      </c>
      <c r="AU760" s="18" t="s">
        <v>101</v>
      </c>
    </row>
    <row r="761" s="2" customFormat="1" ht="24.15" customHeight="1">
      <c r="A761" s="37"/>
      <c r="B761" s="171"/>
      <c r="C761" s="172" t="s">
        <v>1749</v>
      </c>
      <c r="D761" s="172" t="s">
        <v>238</v>
      </c>
      <c r="E761" s="173" t="s">
        <v>1750</v>
      </c>
      <c r="F761" s="174" t="s">
        <v>1751</v>
      </c>
      <c r="G761" s="175" t="s">
        <v>416</v>
      </c>
      <c r="H761" s="176">
        <v>23</v>
      </c>
      <c r="I761" s="177"/>
      <c r="J761" s="178">
        <f>ROUND(I761*H761,2)</f>
        <v>0</v>
      </c>
      <c r="K761" s="174" t="s">
        <v>242</v>
      </c>
      <c r="L761" s="38"/>
      <c r="M761" s="179" t="s">
        <v>3</v>
      </c>
      <c r="N761" s="180" t="s">
        <v>43</v>
      </c>
      <c r="O761" s="71"/>
      <c r="P761" s="181">
        <f>O761*H761</f>
        <v>0</v>
      </c>
      <c r="Q761" s="181">
        <v>0</v>
      </c>
      <c r="R761" s="181">
        <f>Q761*H761</f>
        <v>0</v>
      </c>
      <c r="S761" s="181">
        <v>0</v>
      </c>
      <c r="T761" s="182">
        <f>S761*H761</f>
        <v>0</v>
      </c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R761" s="183" t="s">
        <v>314</v>
      </c>
      <c r="AT761" s="183" t="s">
        <v>238</v>
      </c>
      <c r="AU761" s="183" t="s">
        <v>101</v>
      </c>
      <c r="AY761" s="18" t="s">
        <v>234</v>
      </c>
      <c r="BE761" s="184">
        <f>IF(N761="základní",J761,0)</f>
        <v>0</v>
      </c>
      <c r="BF761" s="184">
        <f>IF(N761="snížená",J761,0)</f>
        <v>0</v>
      </c>
      <c r="BG761" s="184">
        <f>IF(N761="zákl. přenesená",J761,0)</f>
        <v>0</v>
      </c>
      <c r="BH761" s="184">
        <f>IF(N761="sníž. přenesená",J761,0)</f>
        <v>0</v>
      </c>
      <c r="BI761" s="184">
        <f>IF(N761="nulová",J761,0)</f>
        <v>0</v>
      </c>
      <c r="BJ761" s="18" t="s">
        <v>79</v>
      </c>
      <c r="BK761" s="184">
        <f>ROUND(I761*H761,2)</f>
        <v>0</v>
      </c>
      <c r="BL761" s="18" t="s">
        <v>314</v>
      </c>
      <c r="BM761" s="183" t="s">
        <v>1752</v>
      </c>
    </row>
    <row r="762" s="2" customFormat="1">
      <c r="A762" s="37"/>
      <c r="B762" s="38"/>
      <c r="C762" s="37"/>
      <c r="D762" s="185" t="s">
        <v>244</v>
      </c>
      <c r="E762" s="37"/>
      <c r="F762" s="186" t="s">
        <v>1753</v>
      </c>
      <c r="G762" s="37"/>
      <c r="H762" s="37"/>
      <c r="I762" s="187"/>
      <c r="J762" s="37"/>
      <c r="K762" s="37"/>
      <c r="L762" s="38"/>
      <c r="M762" s="188"/>
      <c r="N762" s="189"/>
      <c r="O762" s="71"/>
      <c r="P762" s="71"/>
      <c r="Q762" s="71"/>
      <c r="R762" s="71"/>
      <c r="S762" s="71"/>
      <c r="T762" s="72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T762" s="18" t="s">
        <v>244</v>
      </c>
      <c r="AU762" s="18" t="s">
        <v>101</v>
      </c>
    </row>
    <row r="763" s="2" customFormat="1" ht="24.15" customHeight="1">
      <c r="A763" s="37"/>
      <c r="B763" s="171"/>
      <c r="C763" s="172" t="s">
        <v>1754</v>
      </c>
      <c r="D763" s="172" t="s">
        <v>238</v>
      </c>
      <c r="E763" s="173" t="s">
        <v>1755</v>
      </c>
      <c r="F763" s="174" t="s">
        <v>1756</v>
      </c>
      <c r="G763" s="175" t="s">
        <v>416</v>
      </c>
      <c r="H763" s="176">
        <v>46</v>
      </c>
      <c r="I763" s="177"/>
      <c r="J763" s="178">
        <f>ROUND(I763*H763,2)</f>
        <v>0</v>
      </c>
      <c r="K763" s="174" t="s">
        <v>242</v>
      </c>
      <c r="L763" s="38"/>
      <c r="M763" s="179" t="s">
        <v>3</v>
      </c>
      <c r="N763" s="180" t="s">
        <v>43</v>
      </c>
      <c r="O763" s="71"/>
      <c r="P763" s="181">
        <f>O763*H763</f>
        <v>0</v>
      </c>
      <c r="Q763" s="181">
        <v>0</v>
      </c>
      <c r="R763" s="181">
        <f>Q763*H763</f>
        <v>0</v>
      </c>
      <c r="S763" s="181">
        <v>0</v>
      </c>
      <c r="T763" s="182">
        <f>S763*H763</f>
        <v>0</v>
      </c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R763" s="183" t="s">
        <v>314</v>
      </c>
      <c r="AT763" s="183" t="s">
        <v>238</v>
      </c>
      <c r="AU763" s="183" t="s">
        <v>101</v>
      </c>
      <c r="AY763" s="18" t="s">
        <v>234</v>
      </c>
      <c r="BE763" s="184">
        <f>IF(N763="základní",J763,0)</f>
        <v>0</v>
      </c>
      <c r="BF763" s="184">
        <f>IF(N763="snížená",J763,0)</f>
        <v>0</v>
      </c>
      <c r="BG763" s="184">
        <f>IF(N763="zákl. přenesená",J763,0)</f>
        <v>0</v>
      </c>
      <c r="BH763" s="184">
        <f>IF(N763="sníž. přenesená",J763,0)</f>
        <v>0</v>
      </c>
      <c r="BI763" s="184">
        <f>IF(N763="nulová",J763,0)</f>
        <v>0</v>
      </c>
      <c r="BJ763" s="18" t="s">
        <v>79</v>
      </c>
      <c r="BK763" s="184">
        <f>ROUND(I763*H763,2)</f>
        <v>0</v>
      </c>
      <c r="BL763" s="18" t="s">
        <v>314</v>
      </c>
      <c r="BM763" s="183" t="s">
        <v>1757</v>
      </c>
    </row>
    <row r="764" s="2" customFormat="1">
      <c r="A764" s="37"/>
      <c r="B764" s="38"/>
      <c r="C764" s="37"/>
      <c r="D764" s="185" t="s">
        <v>244</v>
      </c>
      <c r="E764" s="37"/>
      <c r="F764" s="186" t="s">
        <v>1758</v>
      </c>
      <c r="G764" s="37"/>
      <c r="H764" s="37"/>
      <c r="I764" s="187"/>
      <c r="J764" s="37"/>
      <c r="K764" s="37"/>
      <c r="L764" s="38"/>
      <c r="M764" s="188"/>
      <c r="N764" s="189"/>
      <c r="O764" s="71"/>
      <c r="P764" s="71"/>
      <c r="Q764" s="71"/>
      <c r="R764" s="71"/>
      <c r="S764" s="71"/>
      <c r="T764" s="72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T764" s="18" t="s">
        <v>244</v>
      </c>
      <c r="AU764" s="18" t="s">
        <v>101</v>
      </c>
    </row>
    <row r="765" s="2" customFormat="1" ht="37.8" customHeight="1">
      <c r="A765" s="37"/>
      <c r="B765" s="171"/>
      <c r="C765" s="192" t="s">
        <v>1759</v>
      </c>
      <c r="D765" s="192" t="s">
        <v>310</v>
      </c>
      <c r="E765" s="193" t="s">
        <v>1760</v>
      </c>
      <c r="F765" s="194" t="s">
        <v>1761</v>
      </c>
      <c r="G765" s="195" t="s">
        <v>241</v>
      </c>
      <c r="H765" s="196">
        <v>347.64999999999998</v>
      </c>
      <c r="I765" s="197"/>
      <c r="J765" s="198">
        <f>ROUND(I765*H765,2)</f>
        <v>0</v>
      </c>
      <c r="K765" s="194" t="s">
        <v>242</v>
      </c>
      <c r="L765" s="199"/>
      <c r="M765" s="200" t="s">
        <v>3</v>
      </c>
      <c r="N765" s="201" t="s">
        <v>43</v>
      </c>
      <c r="O765" s="71"/>
      <c r="P765" s="181">
        <f>O765*H765</f>
        <v>0</v>
      </c>
      <c r="Q765" s="181">
        <v>0.00020000000000000001</v>
      </c>
      <c r="R765" s="181">
        <f>Q765*H765</f>
        <v>0.069529999999999995</v>
      </c>
      <c r="S765" s="181">
        <v>0</v>
      </c>
      <c r="T765" s="182">
        <f>S765*H765</f>
        <v>0</v>
      </c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R765" s="183" t="s">
        <v>392</v>
      </c>
      <c r="AT765" s="183" t="s">
        <v>310</v>
      </c>
      <c r="AU765" s="183" t="s">
        <v>101</v>
      </c>
      <c r="AY765" s="18" t="s">
        <v>234</v>
      </c>
      <c r="BE765" s="184">
        <f>IF(N765="základní",J765,0)</f>
        <v>0</v>
      </c>
      <c r="BF765" s="184">
        <f>IF(N765="snížená",J765,0)</f>
        <v>0</v>
      </c>
      <c r="BG765" s="184">
        <f>IF(N765="zákl. přenesená",J765,0)</f>
        <v>0</v>
      </c>
      <c r="BH765" s="184">
        <f>IF(N765="sníž. přenesená",J765,0)</f>
        <v>0</v>
      </c>
      <c r="BI765" s="184">
        <f>IF(N765="nulová",J765,0)</f>
        <v>0</v>
      </c>
      <c r="BJ765" s="18" t="s">
        <v>79</v>
      </c>
      <c r="BK765" s="184">
        <f>ROUND(I765*H765,2)</f>
        <v>0</v>
      </c>
      <c r="BL765" s="18" t="s">
        <v>314</v>
      </c>
      <c r="BM765" s="183" t="s">
        <v>1762</v>
      </c>
    </row>
    <row r="766" s="12" customFormat="1" ht="22.8" customHeight="1">
      <c r="A766" s="12"/>
      <c r="B766" s="158"/>
      <c r="C766" s="12"/>
      <c r="D766" s="159" t="s">
        <v>71</v>
      </c>
      <c r="E766" s="169" t="s">
        <v>1763</v>
      </c>
      <c r="F766" s="169" t="s">
        <v>1764</v>
      </c>
      <c r="G766" s="12"/>
      <c r="H766" s="12"/>
      <c r="I766" s="161"/>
      <c r="J766" s="170">
        <f>BK766</f>
        <v>0</v>
      </c>
      <c r="K766" s="12"/>
      <c r="L766" s="158"/>
      <c r="M766" s="163"/>
      <c r="N766" s="164"/>
      <c r="O766" s="164"/>
      <c r="P766" s="165">
        <f>P767+SUM(P768:P770)+P779</f>
        <v>0</v>
      </c>
      <c r="Q766" s="164"/>
      <c r="R766" s="165">
        <f>R767+SUM(R768:R770)+R779</f>
        <v>2.3619608161000007</v>
      </c>
      <c r="S766" s="164"/>
      <c r="T766" s="166">
        <f>T767+SUM(T768:T770)+T779</f>
        <v>0</v>
      </c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R766" s="159" t="s">
        <v>76</v>
      </c>
      <c r="AT766" s="167" t="s">
        <v>71</v>
      </c>
      <c r="AU766" s="167" t="s">
        <v>79</v>
      </c>
      <c r="AY766" s="159" t="s">
        <v>234</v>
      </c>
      <c r="BK766" s="168">
        <f>BK767+SUM(BK768:BK770)+BK779</f>
        <v>0</v>
      </c>
    </row>
    <row r="767" s="2" customFormat="1" ht="24.15" customHeight="1">
      <c r="A767" s="37"/>
      <c r="B767" s="171"/>
      <c r="C767" s="172" t="s">
        <v>1765</v>
      </c>
      <c r="D767" s="172" t="s">
        <v>238</v>
      </c>
      <c r="E767" s="173" t="s">
        <v>1766</v>
      </c>
      <c r="F767" s="174" t="s">
        <v>1767</v>
      </c>
      <c r="G767" s="175" t="s">
        <v>1768</v>
      </c>
      <c r="H767" s="176">
        <v>27.25</v>
      </c>
      <c r="I767" s="177"/>
      <c r="J767" s="178">
        <f>ROUND(I767*H767,2)</f>
        <v>0</v>
      </c>
      <c r="K767" s="174" t="s">
        <v>3</v>
      </c>
      <c r="L767" s="38"/>
      <c r="M767" s="179" t="s">
        <v>3</v>
      </c>
      <c r="N767" s="180" t="s">
        <v>43</v>
      </c>
      <c r="O767" s="71"/>
      <c r="P767" s="181">
        <f>O767*H767</f>
        <v>0</v>
      </c>
      <c r="Q767" s="181">
        <v>0</v>
      </c>
      <c r="R767" s="181">
        <f>Q767*H767</f>
        <v>0</v>
      </c>
      <c r="S767" s="181">
        <v>0</v>
      </c>
      <c r="T767" s="182">
        <f>S767*H767</f>
        <v>0</v>
      </c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R767" s="183" t="s">
        <v>314</v>
      </c>
      <c r="AT767" s="183" t="s">
        <v>238</v>
      </c>
      <c r="AU767" s="183" t="s">
        <v>76</v>
      </c>
      <c r="AY767" s="18" t="s">
        <v>234</v>
      </c>
      <c r="BE767" s="184">
        <f>IF(N767="základní",J767,0)</f>
        <v>0</v>
      </c>
      <c r="BF767" s="184">
        <f>IF(N767="snížená",J767,0)</f>
        <v>0</v>
      </c>
      <c r="BG767" s="184">
        <f>IF(N767="zákl. přenesená",J767,0)</f>
        <v>0</v>
      </c>
      <c r="BH767" s="184">
        <f>IF(N767="sníž. přenesená",J767,0)</f>
        <v>0</v>
      </c>
      <c r="BI767" s="184">
        <f>IF(N767="nulová",J767,0)</f>
        <v>0</v>
      </c>
      <c r="BJ767" s="18" t="s">
        <v>79</v>
      </c>
      <c r="BK767" s="184">
        <f>ROUND(I767*H767,2)</f>
        <v>0</v>
      </c>
      <c r="BL767" s="18" t="s">
        <v>314</v>
      </c>
      <c r="BM767" s="183" t="s">
        <v>1769</v>
      </c>
    </row>
    <row r="768" s="2" customFormat="1" ht="49.05" customHeight="1">
      <c r="A768" s="37"/>
      <c r="B768" s="171"/>
      <c r="C768" s="172" t="s">
        <v>1770</v>
      </c>
      <c r="D768" s="172" t="s">
        <v>238</v>
      </c>
      <c r="E768" s="173" t="s">
        <v>1771</v>
      </c>
      <c r="F768" s="174" t="s">
        <v>1772</v>
      </c>
      <c r="G768" s="175" t="s">
        <v>298</v>
      </c>
      <c r="H768" s="176">
        <v>2.3620000000000001</v>
      </c>
      <c r="I768" s="177"/>
      <c r="J768" s="178">
        <f>ROUND(I768*H768,2)</f>
        <v>0</v>
      </c>
      <c r="K768" s="174" t="s">
        <v>242</v>
      </c>
      <c r="L768" s="38"/>
      <c r="M768" s="179" t="s">
        <v>3</v>
      </c>
      <c r="N768" s="180" t="s">
        <v>43</v>
      </c>
      <c r="O768" s="71"/>
      <c r="P768" s="181">
        <f>O768*H768</f>
        <v>0</v>
      </c>
      <c r="Q768" s="181">
        <v>0</v>
      </c>
      <c r="R768" s="181">
        <f>Q768*H768</f>
        <v>0</v>
      </c>
      <c r="S768" s="181">
        <v>0</v>
      </c>
      <c r="T768" s="182">
        <f>S768*H768</f>
        <v>0</v>
      </c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R768" s="183" t="s">
        <v>314</v>
      </c>
      <c r="AT768" s="183" t="s">
        <v>238</v>
      </c>
      <c r="AU768" s="183" t="s">
        <v>76</v>
      </c>
      <c r="AY768" s="18" t="s">
        <v>234</v>
      </c>
      <c r="BE768" s="184">
        <f>IF(N768="základní",J768,0)</f>
        <v>0</v>
      </c>
      <c r="BF768" s="184">
        <f>IF(N768="snížená",J768,0)</f>
        <v>0</v>
      </c>
      <c r="BG768" s="184">
        <f>IF(N768="zákl. přenesená",J768,0)</f>
        <v>0</v>
      </c>
      <c r="BH768" s="184">
        <f>IF(N768="sníž. přenesená",J768,0)</f>
        <v>0</v>
      </c>
      <c r="BI768" s="184">
        <f>IF(N768="nulová",J768,0)</f>
        <v>0</v>
      </c>
      <c r="BJ768" s="18" t="s">
        <v>79</v>
      </c>
      <c r="BK768" s="184">
        <f>ROUND(I768*H768,2)</f>
        <v>0</v>
      </c>
      <c r="BL768" s="18" t="s">
        <v>314</v>
      </c>
      <c r="BM768" s="183" t="s">
        <v>1773</v>
      </c>
    </row>
    <row r="769" s="2" customFormat="1">
      <c r="A769" s="37"/>
      <c r="B769" s="38"/>
      <c r="C769" s="37"/>
      <c r="D769" s="185" t="s">
        <v>244</v>
      </c>
      <c r="E769" s="37"/>
      <c r="F769" s="186" t="s">
        <v>1774</v>
      </c>
      <c r="G769" s="37"/>
      <c r="H769" s="37"/>
      <c r="I769" s="187"/>
      <c r="J769" s="37"/>
      <c r="K769" s="37"/>
      <c r="L769" s="38"/>
      <c r="M769" s="188"/>
      <c r="N769" s="189"/>
      <c r="O769" s="71"/>
      <c r="P769" s="71"/>
      <c r="Q769" s="71"/>
      <c r="R769" s="71"/>
      <c r="S769" s="71"/>
      <c r="T769" s="72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T769" s="18" t="s">
        <v>244</v>
      </c>
      <c r="AU769" s="18" t="s">
        <v>76</v>
      </c>
    </row>
    <row r="770" s="12" customFormat="1" ht="20.88" customHeight="1">
      <c r="A770" s="12"/>
      <c r="B770" s="158"/>
      <c r="C770" s="12"/>
      <c r="D770" s="159" t="s">
        <v>71</v>
      </c>
      <c r="E770" s="169" t="s">
        <v>1775</v>
      </c>
      <c r="F770" s="169" t="s">
        <v>1776</v>
      </c>
      <c r="G770" s="12"/>
      <c r="H770" s="12"/>
      <c r="I770" s="161"/>
      <c r="J770" s="170">
        <f>BK770</f>
        <v>0</v>
      </c>
      <c r="K770" s="12"/>
      <c r="L770" s="158"/>
      <c r="M770" s="163"/>
      <c r="N770" s="164"/>
      <c r="O770" s="164"/>
      <c r="P770" s="165">
        <f>SUM(P771:P778)</f>
        <v>0</v>
      </c>
      <c r="Q770" s="164"/>
      <c r="R770" s="165">
        <f>SUM(R771:R778)</f>
        <v>0.70198796360000015</v>
      </c>
      <c r="S770" s="164"/>
      <c r="T770" s="166">
        <f>SUM(T771:T778)</f>
        <v>0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159" t="s">
        <v>76</v>
      </c>
      <c r="AT770" s="167" t="s">
        <v>71</v>
      </c>
      <c r="AU770" s="167" t="s">
        <v>76</v>
      </c>
      <c r="AY770" s="159" t="s">
        <v>234</v>
      </c>
      <c r="BK770" s="168">
        <f>SUM(BK771:BK778)</f>
        <v>0</v>
      </c>
    </row>
    <row r="771" s="2" customFormat="1" ht="55.5" customHeight="1">
      <c r="A771" s="37"/>
      <c r="B771" s="171"/>
      <c r="C771" s="172" t="s">
        <v>1777</v>
      </c>
      <c r="D771" s="172" t="s">
        <v>238</v>
      </c>
      <c r="E771" s="173" t="s">
        <v>1778</v>
      </c>
      <c r="F771" s="174" t="s">
        <v>1779</v>
      </c>
      <c r="G771" s="175" t="s">
        <v>358</v>
      </c>
      <c r="H771" s="176">
        <v>11</v>
      </c>
      <c r="I771" s="177"/>
      <c r="J771" s="178">
        <f>ROUND(I771*H771,2)</f>
        <v>0</v>
      </c>
      <c r="K771" s="174" t="s">
        <v>242</v>
      </c>
      <c r="L771" s="38"/>
      <c r="M771" s="179" t="s">
        <v>3</v>
      </c>
      <c r="N771" s="180" t="s">
        <v>43</v>
      </c>
      <c r="O771" s="71"/>
      <c r="P771" s="181">
        <f>O771*H771</f>
        <v>0</v>
      </c>
      <c r="Q771" s="181">
        <v>0.00025708760000000002</v>
      </c>
      <c r="R771" s="181">
        <f>Q771*H771</f>
        <v>0.0028279636000000004</v>
      </c>
      <c r="S771" s="181">
        <v>0</v>
      </c>
      <c r="T771" s="182">
        <f>S771*H771</f>
        <v>0</v>
      </c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R771" s="183" t="s">
        <v>314</v>
      </c>
      <c r="AT771" s="183" t="s">
        <v>238</v>
      </c>
      <c r="AU771" s="183" t="s">
        <v>101</v>
      </c>
      <c r="AY771" s="18" t="s">
        <v>234</v>
      </c>
      <c r="BE771" s="184">
        <f>IF(N771="základní",J771,0)</f>
        <v>0</v>
      </c>
      <c r="BF771" s="184">
        <f>IF(N771="snížená",J771,0)</f>
        <v>0</v>
      </c>
      <c r="BG771" s="184">
        <f>IF(N771="zákl. přenesená",J771,0)</f>
        <v>0</v>
      </c>
      <c r="BH771" s="184">
        <f>IF(N771="sníž. přenesená",J771,0)</f>
        <v>0</v>
      </c>
      <c r="BI771" s="184">
        <f>IF(N771="nulová",J771,0)</f>
        <v>0</v>
      </c>
      <c r="BJ771" s="18" t="s">
        <v>79</v>
      </c>
      <c r="BK771" s="184">
        <f>ROUND(I771*H771,2)</f>
        <v>0</v>
      </c>
      <c r="BL771" s="18" t="s">
        <v>314</v>
      </c>
      <c r="BM771" s="183" t="s">
        <v>1780</v>
      </c>
    </row>
    <row r="772" s="2" customFormat="1">
      <c r="A772" s="37"/>
      <c r="B772" s="38"/>
      <c r="C772" s="37"/>
      <c r="D772" s="185" t="s">
        <v>244</v>
      </c>
      <c r="E772" s="37"/>
      <c r="F772" s="186" t="s">
        <v>1781</v>
      </c>
      <c r="G772" s="37"/>
      <c r="H772" s="37"/>
      <c r="I772" s="187"/>
      <c r="J772" s="37"/>
      <c r="K772" s="37"/>
      <c r="L772" s="38"/>
      <c r="M772" s="188"/>
      <c r="N772" s="189"/>
      <c r="O772" s="71"/>
      <c r="P772" s="71"/>
      <c r="Q772" s="71"/>
      <c r="R772" s="71"/>
      <c r="S772" s="71"/>
      <c r="T772" s="72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T772" s="18" t="s">
        <v>244</v>
      </c>
      <c r="AU772" s="18" t="s">
        <v>101</v>
      </c>
    </row>
    <row r="773" s="2" customFormat="1" ht="24.15" customHeight="1">
      <c r="A773" s="37"/>
      <c r="B773" s="171"/>
      <c r="C773" s="192" t="s">
        <v>1782</v>
      </c>
      <c r="D773" s="192" t="s">
        <v>310</v>
      </c>
      <c r="E773" s="193" t="s">
        <v>1783</v>
      </c>
      <c r="F773" s="194" t="s">
        <v>1784</v>
      </c>
      <c r="G773" s="195" t="s">
        <v>358</v>
      </c>
      <c r="H773" s="196">
        <v>11</v>
      </c>
      <c r="I773" s="197"/>
      <c r="J773" s="198">
        <f>ROUND(I773*H773,2)</f>
        <v>0</v>
      </c>
      <c r="K773" s="194" t="s">
        <v>242</v>
      </c>
      <c r="L773" s="199"/>
      <c r="M773" s="200" t="s">
        <v>3</v>
      </c>
      <c r="N773" s="201" t="s">
        <v>43</v>
      </c>
      <c r="O773" s="71"/>
      <c r="P773" s="181">
        <f>O773*H773</f>
        <v>0</v>
      </c>
      <c r="Q773" s="181">
        <v>0.050000000000000003</v>
      </c>
      <c r="R773" s="181">
        <f>Q773*H773</f>
        <v>0.55000000000000004</v>
      </c>
      <c r="S773" s="181">
        <v>0</v>
      </c>
      <c r="T773" s="182">
        <f>S773*H773</f>
        <v>0</v>
      </c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R773" s="183" t="s">
        <v>392</v>
      </c>
      <c r="AT773" s="183" t="s">
        <v>310</v>
      </c>
      <c r="AU773" s="183" t="s">
        <v>101</v>
      </c>
      <c r="AY773" s="18" t="s">
        <v>234</v>
      </c>
      <c r="BE773" s="184">
        <f>IF(N773="základní",J773,0)</f>
        <v>0</v>
      </c>
      <c r="BF773" s="184">
        <f>IF(N773="snížená",J773,0)</f>
        <v>0</v>
      </c>
      <c r="BG773" s="184">
        <f>IF(N773="zákl. přenesená",J773,0)</f>
        <v>0</v>
      </c>
      <c r="BH773" s="184">
        <f>IF(N773="sníž. přenesená",J773,0)</f>
        <v>0</v>
      </c>
      <c r="BI773" s="184">
        <f>IF(N773="nulová",J773,0)</f>
        <v>0</v>
      </c>
      <c r="BJ773" s="18" t="s">
        <v>79</v>
      </c>
      <c r="BK773" s="184">
        <f>ROUND(I773*H773,2)</f>
        <v>0</v>
      </c>
      <c r="BL773" s="18" t="s">
        <v>314</v>
      </c>
      <c r="BM773" s="183" t="s">
        <v>1785</v>
      </c>
    </row>
    <row r="774" s="2" customFormat="1" ht="24.15" customHeight="1">
      <c r="A774" s="37"/>
      <c r="B774" s="171"/>
      <c r="C774" s="192" t="s">
        <v>1786</v>
      </c>
      <c r="D774" s="192" t="s">
        <v>310</v>
      </c>
      <c r="E774" s="193" t="s">
        <v>1787</v>
      </c>
      <c r="F774" s="194" t="s">
        <v>1788</v>
      </c>
      <c r="G774" s="195" t="s">
        <v>358</v>
      </c>
      <c r="H774" s="196">
        <v>11</v>
      </c>
      <c r="I774" s="197"/>
      <c r="J774" s="198">
        <f>ROUND(I774*H774,2)</f>
        <v>0</v>
      </c>
      <c r="K774" s="194" t="s">
        <v>242</v>
      </c>
      <c r="L774" s="199"/>
      <c r="M774" s="200" t="s">
        <v>3</v>
      </c>
      <c r="N774" s="201" t="s">
        <v>43</v>
      </c>
      <c r="O774" s="71"/>
      <c r="P774" s="181">
        <f>O774*H774</f>
        <v>0</v>
      </c>
      <c r="Q774" s="181">
        <v>0.0064999999999999997</v>
      </c>
      <c r="R774" s="181">
        <f>Q774*H774</f>
        <v>0.071499999999999994</v>
      </c>
      <c r="S774" s="181">
        <v>0</v>
      </c>
      <c r="T774" s="182">
        <f>S774*H774</f>
        <v>0</v>
      </c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R774" s="183" t="s">
        <v>392</v>
      </c>
      <c r="AT774" s="183" t="s">
        <v>310</v>
      </c>
      <c r="AU774" s="183" t="s">
        <v>101</v>
      </c>
      <c r="AY774" s="18" t="s">
        <v>234</v>
      </c>
      <c r="BE774" s="184">
        <f>IF(N774="základní",J774,0)</f>
        <v>0</v>
      </c>
      <c r="BF774" s="184">
        <f>IF(N774="snížená",J774,0)</f>
        <v>0</v>
      </c>
      <c r="BG774" s="184">
        <f>IF(N774="zákl. přenesená",J774,0)</f>
        <v>0</v>
      </c>
      <c r="BH774" s="184">
        <f>IF(N774="sníž. přenesená",J774,0)</f>
        <v>0</v>
      </c>
      <c r="BI774" s="184">
        <f>IF(N774="nulová",J774,0)</f>
        <v>0</v>
      </c>
      <c r="BJ774" s="18" t="s">
        <v>79</v>
      </c>
      <c r="BK774" s="184">
        <f>ROUND(I774*H774,2)</f>
        <v>0</v>
      </c>
      <c r="BL774" s="18" t="s">
        <v>314</v>
      </c>
      <c r="BM774" s="183" t="s">
        <v>1789</v>
      </c>
    </row>
    <row r="775" s="2" customFormat="1" ht="21.75" customHeight="1">
      <c r="A775" s="37"/>
      <c r="B775" s="171"/>
      <c r="C775" s="192" t="s">
        <v>1790</v>
      </c>
      <c r="D775" s="192" t="s">
        <v>310</v>
      </c>
      <c r="E775" s="193" t="s">
        <v>1791</v>
      </c>
      <c r="F775" s="194" t="s">
        <v>1792</v>
      </c>
      <c r="G775" s="195" t="s">
        <v>358</v>
      </c>
      <c r="H775" s="196">
        <v>11</v>
      </c>
      <c r="I775" s="197"/>
      <c r="J775" s="198">
        <f>ROUND(I775*H775,2)</f>
        <v>0</v>
      </c>
      <c r="K775" s="194" t="s">
        <v>428</v>
      </c>
      <c r="L775" s="199"/>
      <c r="M775" s="200" t="s">
        <v>3</v>
      </c>
      <c r="N775" s="201" t="s">
        <v>43</v>
      </c>
      <c r="O775" s="71"/>
      <c r="P775" s="181">
        <f>O775*H775</f>
        <v>0</v>
      </c>
      <c r="Q775" s="181">
        <v>0.00085999999999999998</v>
      </c>
      <c r="R775" s="181">
        <f>Q775*H775</f>
        <v>0.0094599999999999997</v>
      </c>
      <c r="S775" s="181">
        <v>0</v>
      </c>
      <c r="T775" s="182">
        <f>S775*H775</f>
        <v>0</v>
      </c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R775" s="183" t="s">
        <v>392</v>
      </c>
      <c r="AT775" s="183" t="s">
        <v>310</v>
      </c>
      <c r="AU775" s="183" t="s">
        <v>101</v>
      </c>
      <c r="AY775" s="18" t="s">
        <v>234</v>
      </c>
      <c r="BE775" s="184">
        <f>IF(N775="základní",J775,0)</f>
        <v>0</v>
      </c>
      <c r="BF775" s="184">
        <f>IF(N775="snížená",J775,0)</f>
        <v>0</v>
      </c>
      <c r="BG775" s="184">
        <f>IF(N775="zákl. přenesená",J775,0)</f>
        <v>0</v>
      </c>
      <c r="BH775" s="184">
        <f>IF(N775="sníž. přenesená",J775,0)</f>
        <v>0</v>
      </c>
      <c r="BI775" s="184">
        <f>IF(N775="nulová",J775,0)</f>
        <v>0</v>
      </c>
      <c r="BJ775" s="18" t="s">
        <v>79</v>
      </c>
      <c r="BK775" s="184">
        <f>ROUND(I775*H775,2)</f>
        <v>0</v>
      </c>
      <c r="BL775" s="18" t="s">
        <v>314</v>
      </c>
      <c r="BM775" s="183" t="s">
        <v>1793</v>
      </c>
    </row>
    <row r="776" s="2" customFormat="1" ht="16.5" customHeight="1">
      <c r="A776" s="37"/>
      <c r="B776" s="171"/>
      <c r="C776" s="192" t="s">
        <v>1794</v>
      </c>
      <c r="D776" s="192" t="s">
        <v>310</v>
      </c>
      <c r="E776" s="193" t="s">
        <v>1795</v>
      </c>
      <c r="F776" s="194" t="s">
        <v>1796</v>
      </c>
      <c r="G776" s="195" t="s">
        <v>1797</v>
      </c>
      <c r="H776" s="196">
        <v>11</v>
      </c>
      <c r="I776" s="197"/>
      <c r="J776" s="198">
        <f>ROUND(I776*H776,2)</f>
        <v>0</v>
      </c>
      <c r="K776" s="194" t="s">
        <v>242</v>
      </c>
      <c r="L776" s="199"/>
      <c r="M776" s="200" t="s">
        <v>3</v>
      </c>
      <c r="N776" s="201" t="s">
        <v>43</v>
      </c>
      <c r="O776" s="71"/>
      <c r="P776" s="181">
        <f>O776*H776</f>
        <v>0</v>
      </c>
      <c r="Q776" s="181">
        <v>0.0032000000000000002</v>
      </c>
      <c r="R776" s="181">
        <f>Q776*H776</f>
        <v>0.035200000000000002</v>
      </c>
      <c r="S776" s="181">
        <v>0</v>
      </c>
      <c r="T776" s="182">
        <f>S776*H776</f>
        <v>0</v>
      </c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R776" s="183" t="s">
        <v>392</v>
      </c>
      <c r="AT776" s="183" t="s">
        <v>310</v>
      </c>
      <c r="AU776" s="183" t="s">
        <v>101</v>
      </c>
      <c r="AY776" s="18" t="s">
        <v>234</v>
      </c>
      <c r="BE776" s="184">
        <f>IF(N776="základní",J776,0)</f>
        <v>0</v>
      </c>
      <c r="BF776" s="184">
        <f>IF(N776="snížená",J776,0)</f>
        <v>0</v>
      </c>
      <c r="BG776" s="184">
        <f>IF(N776="zákl. přenesená",J776,0)</f>
        <v>0</v>
      </c>
      <c r="BH776" s="184">
        <f>IF(N776="sníž. přenesená",J776,0)</f>
        <v>0</v>
      </c>
      <c r="BI776" s="184">
        <f>IF(N776="nulová",J776,0)</f>
        <v>0</v>
      </c>
      <c r="BJ776" s="18" t="s">
        <v>79</v>
      </c>
      <c r="BK776" s="184">
        <f>ROUND(I776*H776,2)</f>
        <v>0</v>
      </c>
      <c r="BL776" s="18" t="s">
        <v>314</v>
      </c>
      <c r="BM776" s="183" t="s">
        <v>1798</v>
      </c>
    </row>
    <row r="777" s="2" customFormat="1" ht="16.5" customHeight="1">
      <c r="A777" s="37"/>
      <c r="B777" s="171"/>
      <c r="C777" s="172" t="s">
        <v>1799</v>
      </c>
      <c r="D777" s="172" t="s">
        <v>238</v>
      </c>
      <c r="E777" s="173" t="s">
        <v>1800</v>
      </c>
      <c r="F777" s="174" t="s">
        <v>1801</v>
      </c>
      <c r="G777" s="175" t="s">
        <v>427</v>
      </c>
      <c r="H777" s="176">
        <v>11</v>
      </c>
      <c r="I777" s="177"/>
      <c r="J777" s="178">
        <f>ROUND(I777*H777,2)</f>
        <v>0</v>
      </c>
      <c r="K777" s="174" t="s">
        <v>428</v>
      </c>
      <c r="L777" s="38"/>
      <c r="M777" s="179" t="s">
        <v>3</v>
      </c>
      <c r="N777" s="180" t="s">
        <v>43</v>
      </c>
      <c r="O777" s="71"/>
      <c r="P777" s="181">
        <f>O777*H777</f>
        <v>0</v>
      </c>
      <c r="Q777" s="181">
        <v>0</v>
      </c>
      <c r="R777" s="181">
        <f>Q777*H777</f>
        <v>0</v>
      </c>
      <c r="S777" s="181">
        <v>0</v>
      </c>
      <c r="T777" s="182">
        <f>S777*H777</f>
        <v>0</v>
      </c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R777" s="183" t="s">
        <v>314</v>
      </c>
      <c r="AT777" s="183" t="s">
        <v>238</v>
      </c>
      <c r="AU777" s="183" t="s">
        <v>101</v>
      </c>
      <c r="AY777" s="18" t="s">
        <v>234</v>
      </c>
      <c r="BE777" s="184">
        <f>IF(N777="základní",J777,0)</f>
        <v>0</v>
      </c>
      <c r="BF777" s="184">
        <f>IF(N777="snížená",J777,0)</f>
        <v>0</v>
      </c>
      <c r="BG777" s="184">
        <f>IF(N777="zákl. přenesená",J777,0)</f>
        <v>0</v>
      </c>
      <c r="BH777" s="184">
        <f>IF(N777="sníž. přenesená",J777,0)</f>
        <v>0</v>
      </c>
      <c r="BI777" s="184">
        <f>IF(N777="nulová",J777,0)</f>
        <v>0</v>
      </c>
      <c r="BJ777" s="18" t="s">
        <v>79</v>
      </c>
      <c r="BK777" s="184">
        <f>ROUND(I777*H777,2)</f>
        <v>0</v>
      </c>
      <c r="BL777" s="18" t="s">
        <v>314</v>
      </c>
      <c r="BM777" s="183" t="s">
        <v>1802</v>
      </c>
    </row>
    <row r="778" s="2" customFormat="1" ht="24.15" customHeight="1">
      <c r="A778" s="37"/>
      <c r="B778" s="171"/>
      <c r="C778" s="192" t="s">
        <v>1803</v>
      </c>
      <c r="D778" s="192" t="s">
        <v>310</v>
      </c>
      <c r="E778" s="193" t="s">
        <v>1804</v>
      </c>
      <c r="F778" s="194" t="s">
        <v>1805</v>
      </c>
      <c r="G778" s="195" t="s">
        <v>358</v>
      </c>
      <c r="H778" s="196">
        <v>11</v>
      </c>
      <c r="I778" s="197"/>
      <c r="J778" s="198">
        <f>ROUND(I778*H778,2)</f>
        <v>0</v>
      </c>
      <c r="K778" s="194" t="s">
        <v>428</v>
      </c>
      <c r="L778" s="199"/>
      <c r="M778" s="200" t="s">
        <v>3</v>
      </c>
      <c r="N778" s="201" t="s">
        <v>43</v>
      </c>
      <c r="O778" s="71"/>
      <c r="P778" s="181">
        <f>O778*H778</f>
        <v>0</v>
      </c>
      <c r="Q778" s="181">
        <v>0.0030000000000000001</v>
      </c>
      <c r="R778" s="181">
        <f>Q778*H778</f>
        <v>0.033000000000000002</v>
      </c>
      <c r="S778" s="181">
        <v>0</v>
      </c>
      <c r="T778" s="182">
        <f>S778*H778</f>
        <v>0</v>
      </c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R778" s="183" t="s">
        <v>392</v>
      </c>
      <c r="AT778" s="183" t="s">
        <v>310</v>
      </c>
      <c r="AU778" s="183" t="s">
        <v>101</v>
      </c>
      <c r="AY778" s="18" t="s">
        <v>234</v>
      </c>
      <c r="BE778" s="184">
        <f>IF(N778="základní",J778,0)</f>
        <v>0</v>
      </c>
      <c r="BF778" s="184">
        <f>IF(N778="snížená",J778,0)</f>
        <v>0</v>
      </c>
      <c r="BG778" s="184">
        <f>IF(N778="zákl. přenesená",J778,0)</f>
        <v>0</v>
      </c>
      <c r="BH778" s="184">
        <f>IF(N778="sníž. přenesená",J778,0)</f>
        <v>0</v>
      </c>
      <c r="BI778" s="184">
        <f>IF(N778="nulová",J778,0)</f>
        <v>0</v>
      </c>
      <c r="BJ778" s="18" t="s">
        <v>79</v>
      </c>
      <c r="BK778" s="184">
        <f>ROUND(I778*H778,2)</f>
        <v>0</v>
      </c>
      <c r="BL778" s="18" t="s">
        <v>314</v>
      </c>
      <c r="BM778" s="183" t="s">
        <v>1806</v>
      </c>
    </row>
    <row r="779" s="12" customFormat="1" ht="20.88" customHeight="1">
      <c r="A779" s="12"/>
      <c r="B779" s="158"/>
      <c r="C779" s="12"/>
      <c r="D779" s="159" t="s">
        <v>71</v>
      </c>
      <c r="E779" s="169" t="s">
        <v>1807</v>
      </c>
      <c r="F779" s="169" t="s">
        <v>1808</v>
      </c>
      <c r="G779" s="12"/>
      <c r="H779" s="12"/>
      <c r="I779" s="161"/>
      <c r="J779" s="170">
        <f>BK779</f>
        <v>0</v>
      </c>
      <c r="K779" s="12"/>
      <c r="L779" s="158"/>
      <c r="M779" s="163"/>
      <c r="N779" s="164"/>
      <c r="O779" s="164"/>
      <c r="P779" s="165">
        <f>SUM(P780:P839)</f>
        <v>0</v>
      </c>
      <c r="Q779" s="164"/>
      <c r="R779" s="165">
        <f>SUM(R780:R839)</f>
        <v>1.6599728525000004</v>
      </c>
      <c r="S779" s="164"/>
      <c r="T779" s="166">
        <f>SUM(T780:T839)</f>
        <v>0</v>
      </c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R779" s="159" t="s">
        <v>76</v>
      </c>
      <c r="AT779" s="167" t="s">
        <v>71</v>
      </c>
      <c r="AU779" s="167" t="s">
        <v>76</v>
      </c>
      <c r="AY779" s="159" t="s">
        <v>234</v>
      </c>
      <c r="BK779" s="168">
        <f>SUM(BK780:BK839)</f>
        <v>0</v>
      </c>
    </row>
    <row r="780" s="2" customFormat="1" ht="37.8" customHeight="1">
      <c r="A780" s="37"/>
      <c r="B780" s="171"/>
      <c r="C780" s="172" t="s">
        <v>1809</v>
      </c>
      <c r="D780" s="172" t="s">
        <v>238</v>
      </c>
      <c r="E780" s="173" t="s">
        <v>1810</v>
      </c>
      <c r="F780" s="174" t="s">
        <v>1811</v>
      </c>
      <c r="G780" s="175" t="s">
        <v>358</v>
      </c>
      <c r="H780" s="176">
        <v>21</v>
      </c>
      <c r="I780" s="177"/>
      <c r="J780" s="178">
        <f>ROUND(I780*H780,2)</f>
        <v>0</v>
      </c>
      <c r="K780" s="174" t="s">
        <v>242</v>
      </c>
      <c r="L780" s="38"/>
      <c r="M780" s="179" t="s">
        <v>3</v>
      </c>
      <c r="N780" s="180" t="s">
        <v>43</v>
      </c>
      <c r="O780" s="71"/>
      <c r="P780" s="181">
        <f>O780*H780</f>
        <v>0</v>
      </c>
      <c r="Q780" s="181">
        <v>0</v>
      </c>
      <c r="R780" s="181">
        <f>Q780*H780</f>
        <v>0</v>
      </c>
      <c r="S780" s="181">
        <v>0</v>
      </c>
      <c r="T780" s="182">
        <f>S780*H780</f>
        <v>0</v>
      </c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R780" s="183" t="s">
        <v>314</v>
      </c>
      <c r="AT780" s="183" t="s">
        <v>238</v>
      </c>
      <c r="AU780" s="183" t="s">
        <v>101</v>
      </c>
      <c r="AY780" s="18" t="s">
        <v>234</v>
      </c>
      <c r="BE780" s="184">
        <f>IF(N780="základní",J780,0)</f>
        <v>0</v>
      </c>
      <c r="BF780" s="184">
        <f>IF(N780="snížená",J780,0)</f>
        <v>0</v>
      </c>
      <c r="BG780" s="184">
        <f>IF(N780="zákl. přenesená",J780,0)</f>
        <v>0</v>
      </c>
      <c r="BH780" s="184">
        <f>IF(N780="sníž. přenesená",J780,0)</f>
        <v>0</v>
      </c>
      <c r="BI780" s="184">
        <f>IF(N780="nulová",J780,0)</f>
        <v>0</v>
      </c>
      <c r="BJ780" s="18" t="s">
        <v>79</v>
      </c>
      <c r="BK780" s="184">
        <f>ROUND(I780*H780,2)</f>
        <v>0</v>
      </c>
      <c r="BL780" s="18" t="s">
        <v>314</v>
      </c>
      <c r="BM780" s="183" t="s">
        <v>1812</v>
      </c>
    </row>
    <row r="781" s="2" customFormat="1">
      <c r="A781" s="37"/>
      <c r="B781" s="38"/>
      <c r="C781" s="37"/>
      <c r="D781" s="185" t="s">
        <v>244</v>
      </c>
      <c r="E781" s="37"/>
      <c r="F781" s="186" t="s">
        <v>1813</v>
      </c>
      <c r="G781" s="37"/>
      <c r="H781" s="37"/>
      <c r="I781" s="187"/>
      <c r="J781" s="37"/>
      <c r="K781" s="37"/>
      <c r="L781" s="38"/>
      <c r="M781" s="188"/>
      <c r="N781" s="189"/>
      <c r="O781" s="71"/>
      <c r="P781" s="71"/>
      <c r="Q781" s="71"/>
      <c r="R781" s="71"/>
      <c r="S781" s="71"/>
      <c r="T781" s="72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T781" s="18" t="s">
        <v>244</v>
      </c>
      <c r="AU781" s="18" t="s">
        <v>101</v>
      </c>
    </row>
    <row r="782" s="2" customFormat="1" ht="24.15" customHeight="1">
      <c r="A782" s="37"/>
      <c r="B782" s="171"/>
      <c r="C782" s="192" t="s">
        <v>1814</v>
      </c>
      <c r="D782" s="192" t="s">
        <v>310</v>
      </c>
      <c r="E782" s="193" t="s">
        <v>1815</v>
      </c>
      <c r="F782" s="194" t="s">
        <v>1816</v>
      </c>
      <c r="G782" s="195" t="s">
        <v>358</v>
      </c>
      <c r="H782" s="196">
        <v>1</v>
      </c>
      <c r="I782" s="197"/>
      <c r="J782" s="198">
        <f>ROUND(I782*H782,2)</f>
        <v>0</v>
      </c>
      <c r="K782" s="194" t="s">
        <v>242</v>
      </c>
      <c r="L782" s="199"/>
      <c r="M782" s="200" t="s">
        <v>3</v>
      </c>
      <c r="N782" s="201" t="s">
        <v>43</v>
      </c>
      <c r="O782" s="71"/>
      <c r="P782" s="181">
        <f>O782*H782</f>
        <v>0</v>
      </c>
      <c r="Q782" s="181">
        <v>0.016</v>
      </c>
      <c r="R782" s="181">
        <f>Q782*H782</f>
        <v>0.016</v>
      </c>
      <c r="S782" s="181">
        <v>0</v>
      </c>
      <c r="T782" s="182">
        <f>S782*H782</f>
        <v>0</v>
      </c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R782" s="183" t="s">
        <v>392</v>
      </c>
      <c r="AT782" s="183" t="s">
        <v>310</v>
      </c>
      <c r="AU782" s="183" t="s">
        <v>101</v>
      </c>
      <c r="AY782" s="18" t="s">
        <v>234</v>
      </c>
      <c r="BE782" s="184">
        <f>IF(N782="základní",J782,0)</f>
        <v>0</v>
      </c>
      <c r="BF782" s="184">
        <f>IF(N782="snížená",J782,0)</f>
        <v>0</v>
      </c>
      <c r="BG782" s="184">
        <f>IF(N782="zákl. přenesená",J782,0)</f>
        <v>0</v>
      </c>
      <c r="BH782" s="184">
        <f>IF(N782="sníž. přenesená",J782,0)</f>
        <v>0</v>
      </c>
      <c r="BI782" s="184">
        <f>IF(N782="nulová",J782,0)</f>
        <v>0</v>
      </c>
      <c r="BJ782" s="18" t="s">
        <v>79</v>
      </c>
      <c r="BK782" s="184">
        <f>ROUND(I782*H782,2)</f>
        <v>0</v>
      </c>
      <c r="BL782" s="18" t="s">
        <v>314</v>
      </c>
      <c r="BM782" s="183" t="s">
        <v>1817</v>
      </c>
    </row>
    <row r="783" s="2" customFormat="1" ht="24.15" customHeight="1">
      <c r="A783" s="37"/>
      <c r="B783" s="171"/>
      <c r="C783" s="192" t="s">
        <v>1818</v>
      </c>
      <c r="D783" s="192" t="s">
        <v>310</v>
      </c>
      <c r="E783" s="193" t="s">
        <v>1819</v>
      </c>
      <c r="F783" s="194" t="s">
        <v>1820</v>
      </c>
      <c r="G783" s="195" t="s">
        <v>358</v>
      </c>
      <c r="H783" s="196">
        <v>7</v>
      </c>
      <c r="I783" s="197"/>
      <c r="J783" s="198">
        <f>ROUND(I783*H783,2)</f>
        <v>0</v>
      </c>
      <c r="K783" s="194" t="s">
        <v>242</v>
      </c>
      <c r="L783" s="199"/>
      <c r="M783" s="200" t="s">
        <v>3</v>
      </c>
      <c r="N783" s="201" t="s">
        <v>43</v>
      </c>
      <c r="O783" s="71"/>
      <c r="P783" s="181">
        <f>O783*H783</f>
        <v>0</v>
      </c>
      <c r="Q783" s="181">
        <v>0.017500000000000002</v>
      </c>
      <c r="R783" s="181">
        <f>Q783*H783</f>
        <v>0.12250000000000001</v>
      </c>
      <c r="S783" s="181">
        <v>0</v>
      </c>
      <c r="T783" s="182">
        <f>S783*H783</f>
        <v>0</v>
      </c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R783" s="183" t="s">
        <v>392</v>
      </c>
      <c r="AT783" s="183" t="s">
        <v>310</v>
      </c>
      <c r="AU783" s="183" t="s">
        <v>101</v>
      </c>
      <c r="AY783" s="18" t="s">
        <v>234</v>
      </c>
      <c r="BE783" s="184">
        <f>IF(N783="základní",J783,0)</f>
        <v>0</v>
      </c>
      <c r="BF783" s="184">
        <f>IF(N783="snížená",J783,0)</f>
        <v>0</v>
      </c>
      <c r="BG783" s="184">
        <f>IF(N783="zákl. přenesená",J783,0)</f>
        <v>0</v>
      </c>
      <c r="BH783" s="184">
        <f>IF(N783="sníž. přenesená",J783,0)</f>
        <v>0</v>
      </c>
      <c r="BI783" s="184">
        <f>IF(N783="nulová",J783,0)</f>
        <v>0</v>
      </c>
      <c r="BJ783" s="18" t="s">
        <v>79</v>
      </c>
      <c r="BK783" s="184">
        <f>ROUND(I783*H783,2)</f>
        <v>0</v>
      </c>
      <c r="BL783" s="18" t="s">
        <v>314</v>
      </c>
      <c r="BM783" s="183" t="s">
        <v>1821</v>
      </c>
    </row>
    <row r="784" s="2" customFormat="1" ht="24.15" customHeight="1">
      <c r="A784" s="37"/>
      <c r="B784" s="171"/>
      <c r="C784" s="192" t="s">
        <v>1822</v>
      </c>
      <c r="D784" s="192" t="s">
        <v>310</v>
      </c>
      <c r="E784" s="193" t="s">
        <v>1823</v>
      </c>
      <c r="F784" s="194" t="s">
        <v>1824</v>
      </c>
      <c r="G784" s="195" t="s">
        <v>358</v>
      </c>
      <c r="H784" s="196">
        <v>13</v>
      </c>
      <c r="I784" s="197"/>
      <c r="J784" s="198">
        <f>ROUND(I784*H784,2)</f>
        <v>0</v>
      </c>
      <c r="K784" s="194" t="s">
        <v>242</v>
      </c>
      <c r="L784" s="199"/>
      <c r="M784" s="200" t="s">
        <v>3</v>
      </c>
      <c r="N784" s="201" t="s">
        <v>43</v>
      </c>
      <c r="O784" s="71"/>
      <c r="P784" s="181">
        <f>O784*H784</f>
        <v>0</v>
      </c>
      <c r="Q784" s="181">
        <v>0.0195</v>
      </c>
      <c r="R784" s="181">
        <f>Q784*H784</f>
        <v>0.2535</v>
      </c>
      <c r="S784" s="181">
        <v>0</v>
      </c>
      <c r="T784" s="182">
        <f>S784*H784</f>
        <v>0</v>
      </c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R784" s="183" t="s">
        <v>392</v>
      </c>
      <c r="AT784" s="183" t="s">
        <v>310</v>
      </c>
      <c r="AU784" s="183" t="s">
        <v>101</v>
      </c>
      <c r="AY784" s="18" t="s">
        <v>234</v>
      </c>
      <c r="BE784" s="184">
        <f>IF(N784="základní",J784,0)</f>
        <v>0</v>
      </c>
      <c r="BF784" s="184">
        <f>IF(N784="snížená",J784,0)</f>
        <v>0</v>
      </c>
      <c r="BG784" s="184">
        <f>IF(N784="zákl. přenesená",J784,0)</f>
        <v>0</v>
      </c>
      <c r="BH784" s="184">
        <f>IF(N784="sníž. přenesená",J784,0)</f>
        <v>0</v>
      </c>
      <c r="BI784" s="184">
        <f>IF(N784="nulová",J784,0)</f>
        <v>0</v>
      </c>
      <c r="BJ784" s="18" t="s">
        <v>79</v>
      </c>
      <c r="BK784" s="184">
        <f>ROUND(I784*H784,2)</f>
        <v>0</v>
      </c>
      <c r="BL784" s="18" t="s">
        <v>314</v>
      </c>
      <c r="BM784" s="183" t="s">
        <v>1825</v>
      </c>
    </row>
    <row r="785" s="2" customFormat="1" ht="37.8" customHeight="1">
      <c r="A785" s="37"/>
      <c r="B785" s="171"/>
      <c r="C785" s="172" t="s">
        <v>1826</v>
      </c>
      <c r="D785" s="172" t="s">
        <v>238</v>
      </c>
      <c r="E785" s="173" t="s">
        <v>1827</v>
      </c>
      <c r="F785" s="174" t="s">
        <v>1828</v>
      </c>
      <c r="G785" s="175" t="s">
        <v>358</v>
      </c>
      <c r="H785" s="176">
        <v>9</v>
      </c>
      <c r="I785" s="177"/>
      <c r="J785" s="178">
        <f>ROUND(I785*H785,2)</f>
        <v>0</v>
      </c>
      <c r="K785" s="174" t="s">
        <v>242</v>
      </c>
      <c r="L785" s="38"/>
      <c r="M785" s="179" t="s">
        <v>3</v>
      </c>
      <c r="N785" s="180" t="s">
        <v>43</v>
      </c>
      <c r="O785" s="71"/>
      <c r="P785" s="181">
        <f>O785*H785</f>
        <v>0</v>
      </c>
      <c r="Q785" s="181">
        <v>0</v>
      </c>
      <c r="R785" s="181">
        <f>Q785*H785</f>
        <v>0</v>
      </c>
      <c r="S785" s="181">
        <v>0</v>
      </c>
      <c r="T785" s="182">
        <f>S785*H785</f>
        <v>0</v>
      </c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R785" s="183" t="s">
        <v>314</v>
      </c>
      <c r="AT785" s="183" t="s">
        <v>238</v>
      </c>
      <c r="AU785" s="183" t="s">
        <v>101</v>
      </c>
      <c r="AY785" s="18" t="s">
        <v>234</v>
      </c>
      <c r="BE785" s="184">
        <f>IF(N785="základní",J785,0)</f>
        <v>0</v>
      </c>
      <c r="BF785" s="184">
        <f>IF(N785="snížená",J785,0)</f>
        <v>0</v>
      </c>
      <c r="BG785" s="184">
        <f>IF(N785="zákl. přenesená",J785,0)</f>
        <v>0</v>
      </c>
      <c r="BH785" s="184">
        <f>IF(N785="sníž. přenesená",J785,0)</f>
        <v>0</v>
      </c>
      <c r="BI785" s="184">
        <f>IF(N785="nulová",J785,0)</f>
        <v>0</v>
      </c>
      <c r="BJ785" s="18" t="s">
        <v>79</v>
      </c>
      <c r="BK785" s="184">
        <f>ROUND(I785*H785,2)</f>
        <v>0</v>
      </c>
      <c r="BL785" s="18" t="s">
        <v>314</v>
      </c>
      <c r="BM785" s="183" t="s">
        <v>1829</v>
      </c>
    </row>
    <row r="786" s="2" customFormat="1">
      <c r="A786" s="37"/>
      <c r="B786" s="38"/>
      <c r="C786" s="37"/>
      <c r="D786" s="185" t="s">
        <v>244</v>
      </c>
      <c r="E786" s="37"/>
      <c r="F786" s="186" t="s">
        <v>1830</v>
      </c>
      <c r="G786" s="37"/>
      <c r="H786" s="37"/>
      <c r="I786" s="187"/>
      <c r="J786" s="37"/>
      <c r="K786" s="37"/>
      <c r="L786" s="38"/>
      <c r="M786" s="188"/>
      <c r="N786" s="189"/>
      <c r="O786" s="71"/>
      <c r="P786" s="71"/>
      <c r="Q786" s="71"/>
      <c r="R786" s="71"/>
      <c r="S786" s="71"/>
      <c r="T786" s="72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T786" s="18" t="s">
        <v>244</v>
      </c>
      <c r="AU786" s="18" t="s">
        <v>101</v>
      </c>
    </row>
    <row r="787" s="2" customFormat="1" ht="33" customHeight="1">
      <c r="A787" s="37"/>
      <c r="B787" s="171"/>
      <c r="C787" s="192" t="s">
        <v>1831</v>
      </c>
      <c r="D787" s="192" t="s">
        <v>310</v>
      </c>
      <c r="E787" s="193" t="s">
        <v>1832</v>
      </c>
      <c r="F787" s="194" t="s">
        <v>1833</v>
      </c>
      <c r="G787" s="195" t="s">
        <v>358</v>
      </c>
      <c r="H787" s="196">
        <v>1</v>
      </c>
      <c r="I787" s="197"/>
      <c r="J787" s="198">
        <f>ROUND(I787*H787,2)</f>
        <v>0</v>
      </c>
      <c r="K787" s="194" t="s">
        <v>242</v>
      </c>
      <c r="L787" s="199"/>
      <c r="M787" s="200" t="s">
        <v>3</v>
      </c>
      <c r="N787" s="201" t="s">
        <v>43</v>
      </c>
      <c r="O787" s="71"/>
      <c r="P787" s="181">
        <f>O787*H787</f>
        <v>0</v>
      </c>
      <c r="Q787" s="181">
        <v>0.021600000000000001</v>
      </c>
      <c r="R787" s="181">
        <f>Q787*H787</f>
        <v>0.021600000000000001</v>
      </c>
      <c r="S787" s="181">
        <v>0</v>
      </c>
      <c r="T787" s="182">
        <f>S787*H787</f>
        <v>0</v>
      </c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R787" s="183" t="s">
        <v>392</v>
      </c>
      <c r="AT787" s="183" t="s">
        <v>310</v>
      </c>
      <c r="AU787" s="183" t="s">
        <v>101</v>
      </c>
      <c r="AY787" s="18" t="s">
        <v>234</v>
      </c>
      <c r="BE787" s="184">
        <f>IF(N787="základní",J787,0)</f>
        <v>0</v>
      </c>
      <c r="BF787" s="184">
        <f>IF(N787="snížená",J787,0)</f>
        <v>0</v>
      </c>
      <c r="BG787" s="184">
        <f>IF(N787="zákl. přenesená",J787,0)</f>
        <v>0</v>
      </c>
      <c r="BH787" s="184">
        <f>IF(N787="sníž. přenesená",J787,0)</f>
        <v>0</v>
      </c>
      <c r="BI787" s="184">
        <f>IF(N787="nulová",J787,0)</f>
        <v>0</v>
      </c>
      <c r="BJ787" s="18" t="s">
        <v>79</v>
      </c>
      <c r="BK787" s="184">
        <f>ROUND(I787*H787,2)</f>
        <v>0</v>
      </c>
      <c r="BL787" s="18" t="s">
        <v>314</v>
      </c>
      <c r="BM787" s="183" t="s">
        <v>1834</v>
      </c>
    </row>
    <row r="788" s="2" customFormat="1" ht="33" customHeight="1">
      <c r="A788" s="37"/>
      <c r="B788" s="171"/>
      <c r="C788" s="192" t="s">
        <v>1835</v>
      </c>
      <c r="D788" s="192" t="s">
        <v>310</v>
      </c>
      <c r="E788" s="193" t="s">
        <v>1836</v>
      </c>
      <c r="F788" s="194" t="s">
        <v>1837</v>
      </c>
      <c r="G788" s="195" t="s">
        <v>358</v>
      </c>
      <c r="H788" s="196">
        <v>6</v>
      </c>
      <c r="I788" s="197"/>
      <c r="J788" s="198">
        <f>ROUND(I788*H788,2)</f>
        <v>0</v>
      </c>
      <c r="K788" s="194" t="s">
        <v>242</v>
      </c>
      <c r="L788" s="199"/>
      <c r="M788" s="200" t="s">
        <v>3</v>
      </c>
      <c r="N788" s="201" t="s">
        <v>43</v>
      </c>
      <c r="O788" s="71"/>
      <c r="P788" s="181">
        <f>O788*H788</f>
        <v>0</v>
      </c>
      <c r="Q788" s="181">
        <v>0.024299999999999999</v>
      </c>
      <c r="R788" s="181">
        <f>Q788*H788</f>
        <v>0.14579999999999999</v>
      </c>
      <c r="S788" s="181">
        <v>0</v>
      </c>
      <c r="T788" s="182">
        <f>S788*H788</f>
        <v>0</v>
      </c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R788" s="183" t="s">
        <v>392</v>
      </c>
      <c r="AT788" s="183" t="s">
        <v>310</v>
      </c>
      <c r="AU788" s="183" t="s">
        <v>101</v>
      </c>
      <c r="AY788" s="18" t="s">
        <v>234</v>
      </c>
      <c r="BE788" s="184">
        <f>IF(N788="základní",J788,0)</f>
        <v>0</v>
      </c>
      <c r="BF788" s="184">
        <f>IF(N788="snížená",J788,0)</f>
        <v>0</v>
      </c>
      <c r="BG788" s="184">
        <f>IF(N788="zákl. přenesená",J788,0)</f>
        <v>0</v>
      </c>
      <c r="BH788" s="184">
        <f>IF(N788="sníž. přenesená",J788,0)</f>
        <v>0</v>
      </c>
      <c r="BI788" s="184">
        <f>IF(N788="nulová",J788,0)</f>
        <v>0</v>
      </c>
      <c r="BJ788" s="18" t="s">
        <v>79</v>
      </c>
      <c r="BK788" s="184">
        <f>ROUND(I788*H788,2)</f>
        <v>0</v>
      </c>
      <c r="BL788" s="18" t="s">
        <v>314</v>
      </c>
      <c r="BM788" s="183" t="s">
        <v>1838</v>
      </c>
    </row>
    <row r="789" s="2" customFormat="1" ht="33" customHeight="1">
      <c r="A789" s="37"/>
      <c r="B789" s="171"/>
      <c r="C789" s="192" t="s">
        <v>1839</v>
      </c>
      <c r="D789" s="192" t="s">
        <v>310</v>
      </c>
      <c r="E789" s="193" t="s">
        <v>1840</v>
      </c>
      <c r="F789" s="194" t="s">
        <v>1841</v>
      </c>
      <c r="G789" s="195" t="s">
        <v>358</v>
      </c>
      <c r="H789" s="196">
        <v>2</v>
      </c>
      <c r="I789" s="197"/>
      <c r="J789" s="198">
        <f>ROUND(I789*H789,2)</f>
        <v>0</v>
      </c>
      <c r="K789" s="194" t="s">
        <v>242</v>
      </c>
      <c r="L789" s="199"/>
      <c r="M789" s="200" t="s">
        <v>3</v>
      </c>
      <c r="N789" s="201" t="s">
        <v>43</v>
      </c>
      <c r="O789" s="71"/>
      <c r="P789" s="181">
        <f>O789*H789</f>
        <v>0</v>
      </c>
      <c r="Q789" s="181">
        <v>0.027</v>
      </c>
      <c r="R789" s="181">
        <f>Q789*H789</f>
        <v>0.053999999999999999</v>
      </c>
      <c r="S789" s="181">
        <v>0</v>
      </c>
      <c r="T789" s="182">
        <f>S789*H789</f>
        <v>0</v>
      </c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R789" s="183" t="s">
        <v>392</v>
      </c>
      <c r="AT789" s="183" t="s">
        <v>310</v>
      </c>
      <c r="AU789" s="183" t="s">
        <v>101</v>
      </c>
      <c r="AY789" s="18" t="s">
        <v>234</v>
      </c>
      <c r="BE789" s="184">
        <f>IF(N789="základní",J789,0)</f>
        <v>0</v>
      </c>
      <c r="BF789" s="184">
        <f>IF(N789="snížená",J789,0)</f>
        <v>0</v>
      </c>
      <c r="BG789" s="184">
        <f>IF(N789="zákl. přenesená",J789,0)</f>
        <v>0</v>
      </c>
      <c r="BH789" s="184">
        <f>IF(N789="sníž. přenesená",J789,0)</f>
        <v>0</v>
      </c>
      <c r="BI789" s="184">
        <f>IF(N789="nulová",J789,0)</f>
        <v>0</v>
      </c>
      <c r="BJ789" s="18" t="s">
        <v>79</v>
      </c>
      <c r="BK789" s="184">
        <f>ROUND(I789*H789,2)</f>
        <v>0</v>
      </c>
      <c r="BL789" s="18" t="s">
        <v>314</v>
      </c>
      <c r="BM789" s="183" t="s">
        <v>1842</v>
      </c>
    </row>
    <row r="790" s="2" customFormat="1" ht="37.8" customHeight="1">
      <c r="A790" s="37"/>
      <c r="B790" s="171"/>
      <c r="C790" s="172" t="s">
        <v>1843</v>
      </c>
      <c r="D790" s="172" t="s">
        <v>238</v>
      </c>
      <c r="E790" s="173" t="s">
        <v>1844</v>
      </c>
      <c r="F790" s="174" t="s">
        <v>1845</v>
      </c>
      <c r="G790" s="175" t="s">
        <v>358</v>
      </c>
      <c r="H790" s="176">
        <v>12</v>
      </c>
      <c r="I790" s="177"/>
      <c r="J790" s="178">
        <f>ROUND(I790*H790,2)</f>
        <v>0</v>
      </c>
      <c r="K790" s="174" t="s">
        <v>242</v>
      </c>
      <c r="L790" s="38"/>
      <c r="M790" s="179" t="s">
        <v>3</v>
      </c>
      <c r="N790" s="180" t="s">
        <v>43</v>
      </c>
      <c r="O790" s="71"/>
      <c r="P790" s="181">
        <f>O790*H790</f>
        <v>0</v>
      </c>
      <c r="Q790" s="181">
        <v>0</v>
      </c>
      <c r="R790" s="181">
        <f>Q790*H790</f>
        <v>0</v>
      </c>
      <c r="S790" s="181">
        <v>0</v>
      </c>
      <c r="T790" s="182">
        <f>S790*H790</f>
        <v>0</v>
      </c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R790" s="183" t="s">
        <v>314</v>
      </c>
      <c r="AT790" s="183" t="s">
        <v>238</v>
      </c>
      <c r="AU790" s="183" t="s">
        <v>101</v>
      </c>
      <c r="AY790" s="18" t="s">
        <v>234</v>
      </c>
      <c r="BE790" s="184">
        <f>IF(N790="základní",J790,0)</f>
        <v>0</v>
      </c>
      <c r="BF790" s="184">
        <f>IF(N790="snížená",J790,0)</f>
        <v>0</v>
      </c>
      <c r="BG790" s="184">
        <f>IF(N790="zákl. přenesená",J790,0)</f>
        <v>0</v>
      </c>
      <c r="BH790" s="184">
        <f>IF(N790="sníž. přenesená",J790,0)</f>
        <v>0</v>
      </c>
      <c r="BI790" s="184">
        <f>IF(N790="nulová",J790,0)</f>
        <v>0</v>
      </c>
      <c r="BJ790" s="18" t="s">
        <v>79</v>
      </c>
      <c r="BK790" s="184">
        <f>ROUND(I790*H790,2)</f>
        <v>0</v>
      </c>
      <c r="BL790" s="18" t="s">
        <v>314</v>
      </c>
      <c r="BM790" s="183" t="s">
        <v>1846</v>
      </c>
    </row>
    <row r="791" s="2" customFormat="1">
      <c r="A791" s="37"/>
      <c r="B791" s="38"/>
      <c r="C791" s="37"/>
      <c r="D791" s="185" t="s">
        <v>244</v>
      </c>
      <c r="E791" s="37"/>
      <c r="F791" s="186" t="s">
        <v>1847</v>
      </c>
      <c r="G791" s="37"/>
      <c r="H791" s="37"/>
      <c r="I791" s="187"/>
      <c r="J791" s="37"/>
      <c r="K791" s="37"/>
      <c r="L791" s="38"/>
      <c r="M791" s="188"/>
      <c r="N791" s="189"/>
      <c r="O791" s="71"/>
      <c r="P791" s="71"/>
      <c r="Q791" s="71"/>
      <c r="R791" s="71"/>
      <c r="S791" s="71"/>
      <c r="T791" s="72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T791" s="18" t="s">
        <v>244</v>
      </c>
      <c r="AU791" s="18" t="s">
        <v>101</v>
      </c>
    </row>
    <row r="792" s="2" customFormat="1" ht="24.15" customHeight="1">
      <c r="A792" s="37"/>
      <c r="B792" s="171"/>
      <c r="C792" s="192" t="s">
        <v>1848</v>
      </c>
      <c r="D792" s="192" t="s">
        <v>310</v>
      </c>
      <c r="E792" s="193" t="s">
        <v>1849</v>
      </c>
      <c r="F792" s="194" t="s">
        <v>1850</v>
      </c>
      <c r="G792" s="195" t="s">
        <v>358</v>
      </c>
      <c r="H792" s="196">
        <v>10</v>
      </c>
      <c r="I792" s="197"/>
      <c r="J792" s="198">
        <f>ROUND(I792*H792,2)</f>
        <v>0</v>
      </c>
      <c r="K792" s="194" t="s">
        <v>242</v>
      </c>
      <c r="L792" s="199"/>
      <c r="M792" s="200" t="s">
        <v>3</v>
      </c>
      <c r="N792" s="201" t="s">
        <v>43</v>
      </c>
      <c r="O792" s="71"/>
      <c r="P792" s="181">
        <f>O792*H792</f>
        <v>0</v>
      </c>
      <c r="Q792" s="181">
        <v>0.020500000000000001</v>
      </c>
      <c r="R792" s="181">
        <f>Q792*H792</f>
        <v>0.20500000000000002</v>
      </c>
      <c r="S792" s="181">
        <v>0</v>
      </c>
      <c r="T792" s="182">
        <f>S792*H792</f>
        <v>0</v>
      </c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R792" s="183" t="s">
        <v>392</v>
      </c>
      <c r="AT792" s="183" t="s">
        <v>310</v>
      </c>
      <c r="AU792" s="183" t="s">
        <v>101</v>
      </c>
      <c r="AY792" s="18" t="s">
        <v>234</v>
      </c>
      <c r="BE792" s="184">
        <f>IF(N792="základní",J792,0)</f>
        <v>0</v>
      </c>
      <c r="BF792" s="184">
        <f>IF(N792="snížená",J792,0)</f>
        <v>0</v>
      </c>
      <c r="BG792" s="184">
        <f>IF(N792="zákl. přenesená",J792,0)</f>
        <v>0</v>
      </c>
      <c r="BH792" s="184">
        <f>IF(N792="sníž. přenesená",J792,0)</f>
        <v>0</v>
      </c>
      <c r="BI792" s="184">
        <f>IF(N792="nulová",J792,0)</f>
        <v>0</v>
      </c>
      <c r="BJ792" s="18" t="s">
        <v>79</v>
      </c>
      <c r="BK792" s="184">
        <f>ROUND(I792*H792,2)</f>
        <v>0</v>
      </c>
      <c r="BL792" s="18" t="s">
        <v>314</v>
      </c>
      <c r="BM792" s="183" t="s">
        <v>1851</v>
      </c>
    </row>
    <row r="793" s="2" customFormat="1" ht="24.15" customHeight="1">
      <c r="A793" s="37"/>
      <c r="B793" s="171"/>
      <c r="C793" s="192" t="s">
        <v>1852</v>
      </c>
      <c r="D793" s="192" t="s">
        <v>310</v>
      </c>
      <c r="E793" s="193" t="s">
        <v>1853</v>
      </c>
      <c r="F793" s="194" t="s">
        <v>1854</v>
      </c>
      <c r="G793" s="195" t="s">
        <v>358</v>
      </c>
      <c r="H793" s="196">
        <v>1</v>
      </c>
      <c r="I793" s="197"/>
      <c r="J793" s="198">
        <f>ROUND(I793*H793,2)</f>
        <v>0</v>
      </c>
      <c r="K793" s="194" t="s">
        <v>242</v>
      </c>
      <c r="L793" s="199"/>
      <c r="M793" s="200" t="s">
        <v>3</v>
      </c>
      <c r="N793" s="201" t="s">
        <v>43</v>
      </c>
      <c r="O793" s="71"/>
      <c r="P793" s="181">
        <f>O793*H793</f>
        <v>0</v>
      </c>
      <c r="Q793" s="181">
        <v>0.021499999999999998</v>
      </c>
      <c r="R793" s="181">
        <f>Q793*H793</f>
        <v>0.021499999999999998</v>
      </c>
      <c r="S793" s="181">
        <v>0</v>
      </c>
      <c r="T793" s="182">
        <f>S793*H793</f>
        <v>0</v>
      </c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R793" s="183" t="s">
        <v>392</v>
      </c>
      <c r="AT793" s="183" t="s">
        <v>310</v>
      </c>
      <c r="AU793" s="183" t="s">
        <v>101</v>
      </c>
      <c r="AY793" s="18" t="s">
        <v>234</v>
      </c>
      <c r="BE793" s="184">
        <f>IF(N793="základní",J793,0)</f>
        <v>0</v>
      </c>
      <c r="BF793" s="184">
        <f>IF(N793="snížená",J793,0)</f>
        <v>0</v>
      </c>
      <c r="BG793" s="184">
        <f>IF(N793="zákl. přenesená",J793,0)</f>
        <v>0</v>
      </c>
      <c r="BH793" s="184">
        <f>IF(N793="sníž. přenesená",J793,0)</f>
        <v>0</v>
      </c>
      <c r="BI793" s="184">
        <f>IF(N793="nulová",J793,0)</f>
        <v>0</v>
      </c>
      <c r="BJ793" s="18" t="s">
        <v>79</v>
      </c>
      <c r="BK793" s="184">
        <f>ROUND(I793*H793,2)</f>
        <v>0</v>
      </c>
      <c r="BL793" s="18" t="s">
        <v>314</v>
      </c>
      <c r="BM793" s="183" t="s">
        <v>1855</v>
      </c>
    </row>
    <row r="794" s="2" customFormat="1" ht="24.15" customHeight="1">
      <c r="A794" s="37"/>
      <c r="B794" s="171"/>
      <c r="C794" s="192" t="s">
        <v>1856</v>
      </c>
      <c r="D794" s="192" t="s">
        <v>310</v>
      </c>
      <c r="E794" s="193" t="s">
        <v>1857</v>
      </c>
      <c r="F794" s="194" t="s">
        <v>1858</v>
      </c>
      <c r="G794" s="195" t="s">
        <v>358</v>
      </c>
      <c r="H794" s="196">
        <v>1</v>
      </c>
      <c r="I794" s="197"/>
      <c r="J794" s="198">
        <f>ROUND(I794*H794,2)</f>
        <v>0</v>
      </c>
      <c r="K794" s="194" t="s">
        <v>242</v>
      </c>
      <c r="L794" s="199"/>
      <c r="M794" s="200" t="s">
        <v>3</v>
      </c>
      <c r="N794" s="201" t="s">
        <v>43</v>
      </c>
      <c r="O794" s="71"/>
      <c r="P794" s="181">
        <f>O794*H794</f>
        <v>0</v>
      </c>
      <c r="Q794" s="181">
        <v>0.022499999999999999</v>
      </c>
      <c r="R794" s="181">
        <f>Q794*H794</f>
        <v>0.022499999999999999</v>
      </c>
      <c r="S794" s="181">
        <v>0</v>
      </c>
      <c r="T794" s="182">
        <f>S794*H794</f>
        <v>0</v>
      </c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R794" s="183" t="s">
        <v>392</v>
      </c>
      <c r="AT794" s="183" t="s">
        <v>310</v>
      </c>
      <c r="AU794" s="183" t="s">
        <v>101</v>
      </c>
      <c r="AY794" s="18" t="s">
        <v>234</v>
      </c>
      <c r="BE794" s="184">
        <f>IF(N794="základní",J794,0)</f>
        <v>0</v>
      </c>
      <c r="BF794" s="184">
        <f>IF(N794="snížená",J794,0)</f>
        <v>0</v>
      </c>
      <c r="BG794" s="184">
        <f>IF(N794="zákl. přenesená",J794,0)</f>
        <v>0</v>
      </c>
      <c r="BH794" s="184">
        <f>IF(N794="sníž. přenesená",J794,0)</f>
        <v>0</v>
      </c>
      <c r="BI794" s="184">
        <f>IF(N794="nulová",J794,0)</f>
        <v>0</v>
      </c>
      <c r="BJ794" s="18" t="s">
        <v>79</v>
      </c>
      <c r="BK794" s="184">
        <f>ROUND(I794*H794,2)</f>
        <v>0</v>
      </c>
      <c r="BL794" s="18" t="s">
        <v>314</v>
      </c>
      <c r="BM794" s="183" t="s">
        <v>1859</v>
      </c>
    </row>
    <row r="795" s="2" customFormat="1" ht="37.8" customHeight="1">
      <c r="A795" s="37"/>
      <c r="B795" s="171"/>
      <c r="C795" s="172" t="s">
        <v>1860</v>
      </c>
      <c r="D795" s="172" t="s">
        <v>238</v>
      </c>
      <c r="E795" s="173" t="s">
        <v>1861</v>
      </c>
      <c r="F795" s="174" t="s">
        <v>1862</v>
      </c>
      <c r="G795" s="175" t="s">
        <v>358</v>
      </c>
      <c r="H795" s="176">
        <v>2</v>
      </c>
      <c r="I795" s="177"/>
      <c r="J795" s="178">
        <f>ROUND(I795*H795,2)</f>
        <v>0</v>
      </c>
      <c r="K795" s="174" t="s">
        <v>242</v>
      </c>
      <c r="L795" s="38"/>
      <c r="M795" s="179" t="s">
        <v>3</v>
      </c>
      <c r="N795" s="180" t="s">
        <v>43</v>
      </c>
      <c r="O795" s="71"/>
      <c r="P795" s="181">
        <f>O795*H795</f>
        <v>0</v>
      </c>
      <c r="Q795" s="181">
        <v>0</v>
      </c>
      <c r="R795" s="181">
        <f>Q795*H795</f>
        <v>0</v>
      </c>
      <c r="S795" s="181">
        <v>0</v>
      </c>
      <c r="T795" s="182">
        <f>S795*H795</f>
        <v>0</v>
      </c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R795" s="183" t="s">
        <v>314</v>
      </c>
      <c r="AT795" s="183" t="s">
        <v>238</v>
      </c>
      <c r="AU795" s="183" t="s">
        <v>101</v>
      </c>
      <c r="AY795" s="18" t="s">
        <v>234</v>
      </c>
      <c r="BE795" s="184">
        <f>IF(N795="základní",J795,0)</f>
        <v>0</v>
      </c>
      <c r="BF795" s="184">
        <f>IF(N795="snížená",J795,0)</f>
        <v>0</v>
      </c>
      <c r="BG795" s="184">
        <f>IF(N795="zákl. přenesená",J795,0)</f>
        <v>0</v>
      </c>
      <c r="BH795" s="184">
        <f>IF(N795="sníž. přenesená",J795,0)</f>
        <v>0</v>
      </c>
      <c r="BI795" s="184">
        <f>IF(N795="nulová",J795,0)</f>
        <v>0</v>
      </c>
      <c r="BJ795" s="18" t="s">
        <v>79</v>
      </c>
      <c r="BK795" s="184">
        <f>ROUND(I795*H795,2)</f>
        <v>0</v>
      </c>
      <c r="BL795" s="18" t="s">
        <v>314</v>
      </c>
      <c r="BM795" s="183" t="s">
        <v>1863</v>
      </c>
    </row>
    <row r="796" s="2" customFormat="1">
      <c r="A796" s="37"/>
      <c r="B796" s="38"/>
      <c r="C796" s="37"/>
      <c r="D796" s="185" t="s">
        <v>244</v>
      </c>
      <c r="E796" s="37"/>
      <c r="F796" s="186" t="s">
        <v>1864</v>
      </c>
      <c r="G796" s="37"/>
      <c r="H796" s="37"/>
      <c r="I796" s="187"/>
      <c r="J796" s="37"/>
      <c r="K796" s="37"/>
      <c r="L796" s="38"/>
      <c r="M796" s="188"/>
      <c r="N796" s="189"/>
      <c r="O796" s="71"/>
      <c r="P796" s="71"/>
      <c r="Q796" s="71"/>
      <c r="R796" s="71"/>
      <c r="S796" s="71"/>
      <c r="T796" s="72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T796" s="18" t="s">
        <v>244</v>
      </c>
      <c r="AU796" s="18" t="s">
        <v>101</v>
      </c>
    </row>
    <row r="797" s="2" customFormat="1" ht="33" customHeight="1">
      <c r="A797" s="37"/>
      <c r="B797" s="171"/>
      <c r="C797" s="192" t="s">
        <v>1865</v>
      </c>
      <c r="D797" s="192" t="s">
        <v>310</v>
      </c>
      <c r="E797" s="193" t="s">
        <v>1866</v>
      </c>
      <c r="F797" s="194" t="s">
        <v>1867</v>
      </c>
      <c r="G797" s="195" t="s">
        <v>358</v>
      </c>
      <c r="H797" s="196">
        <v>1</v>
      </c>
      <c r="I797" s="197"/>
      <c r="J797" s="198">
        <f>ROUND(I797*H797,2)</f>
        <v>0</v>
      </c>
      <c r="K797" s="194" t="s">
        <v>242</v>
      </c>
      <c r="L797" s="199"/>
      <c r="M797" s="200" t="s">
        <v>3</v>
      </c>
      <c r="N797" s="201" t="s">
        <v>43</v>
      </c>
      <c r="O797" s="71"/>
      <c r="P797" s="181">
        <f>O797*H797</f>
        <v>0</v>
      </c>
      <c r="Q797" s="181">
        <v>0.052479999999999999</v>
      </c>
      <c r="R797" s="181">
        <f>Q797*H797</f>
        <v>0.052479999999999999</v>
      </c>
      <c r="S797" s="181">
        <v>0</v>
      </c>
      <c r="T797" s="182">
        <f>S797*H797</f>
        <v>0</v>
      </c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R797" s="183" t="s">
        <v>392</v>
      </c>
      <c r="AT797" s="183" t="s">
        <v>310</v>
      </c>
      <c r="AU797" s="183" t="s">
        <v>101</v>
      </c>
      <c r="AY797" s="18" t="s">
        <v>234</v>
      </c>
      <c r="BE797" s="184">
        <f>IF(N797="základní",J797,0)</f>
        <v>0</v>
      </c>
      <c r="BF797" s="184">
        <f>IF(N797="snížená",J797,0)</f>
        <v>0</v>
      </c>
      <c r="BG797" s="184">
        <f>IF(N797="zákl. přenesená",J797,0)</f>
        <v>0</v>
      </c>
      <c r="BH797" s="184">
        <f>IF(N797="sníž. přenesená",J797,0)</f>
        <v>0</v>
      </c>
      <c r="BI797" s="184">
        <f>IF(N797="nulová",J797,0)</f>
        <v>0</v>
      </c>
      <c r="BJ797" s="18" t="s">
        <v>79</v>
      </c>
      <c r="BK797" s="184">
        <f>ROUND(I797*H797,2)</f>
        <v>0</v>
      </c>
      <c r="BL797" s="18" t="s">
        <v>314</v>
      </c>
      <c r="BM797" s="183" t="s">
        <v>1868</v>
      </c>
    </row>
    <row r="798" s="2" customFormat="1" ht="33" customHeight="1">
      <c r="A798" s="37"/>
      <c r="B798" s="171"/>
      <c r="C798" s="192" t="s">
        <v>1869</v>
      </c>
      <c r="D798" s="192" t="s">
        <v>310</v>
      </c>
      <c r="E798" s="193" t="s">
        <v>1870</v>
      </c>
      <c r="F798" s="194" t="s">
        <v>1871</v>
      </c>
      <c r="G798" s="195" t="s">
        <v>358</v>
      </c>
      <c r="H798" s="196">
        <v>1</v>
      </c>
      <c r="I798" s="197"/>
      <c r="J798" s="198">
        <f>ROUND(I798*H798,2)</f>
        <v>0</v>
      </c>
      <c r="K798" s="194" t="s">
        <v>242</v>
      </c>
      <c r="L798" s="199"/>
      <c r="M798" s="200" t="s">
        <v>3</v>
      </c>
      <c r="N798" s="201" t="s">
        <v>43</v>
      </c>
      <c r="O798" s="71"/>
      <c r="P798" s="181">
        <f>O798*H798</f>
        <v>0</v>
      </c>
      <c r="Q798" s="181">
        <v>0.059040000000000002</v>
      </c>
      <c r="R798" s="181">
        <f>Q798*H798</f>
        <v>0.059040000000000002</v>
      </c>
      <c r="S798" s="181">
        <v>0</v>
      </c>
      <c r="T798" s="182">
        <f>S798*H798</f>
        <v>0</v>
      </c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R798" s="183" t="s">
        <v>392</v>
      </c>
      <c r="AT798" s="183" t="s">
        <v>310</v>
      </c>
      <c r="AU798" s="183" t="s">
        <v>101</v>
      </c>
      <c r="AY798" s="18" t="s">
        <v>234</v>
      </c>
      <c r="BE798" s="184">
        <f>IF(N798="základní",J798,0)</f>
        <v>0</v>
      </c>
      <c r="BF798" s="184">
        <f>IF(N798="snížená",J798,0)</f>
        <v>0</v>
      </c>
      <c r="BG798" s="184">
        <f>IF(N798="zákl. přenesená",J798,0)</f>
        <v>0</v>
      </c>
      <c r="BH798" s="184">
        <f>IF(N798="sníž. přenesená",J798,0)</f>
        <v>0</v>
      </c>
      <c r="BI798" s="184">
        <f>IF(N798="nulová",J798,0)</f>
        <v>0</v>
      </c>
      <c r="BJ798" s="18" t="s">
        <v>79</v>
      </c>
      <c r="BK798" s="184">
        <f>ROUND(I798*H798,2)</f>
        <v>0</v>
      </c>
      <c r="BL798" s="18" t="s">
        <v>314</v>
      </c>
      <c r="BM798" s="183" t="s">
        <v>1872</v>
      </c>
    </row>
    <row r="799" s="2" customFormat="1" ht="37.8" customHeight="1">
      <c r="A799" s="37"/>
      <c r="B799" s="171"/>
      <c r="C799" s="172" t="s">
        <v>1873</v>
      </c>
      <c r="D799" s="172" t="s">
        <v>238</v>
      </c>
      <c r="E799" s="173" t="s">
        <v>1874</v>
      </c>
      <c r="F799" s="174" t="s">
        <v>1875</v>
      </c>
      <c r="G799" s="175" t="s">
        <v>358</v>
      </c>
      <c r="H799" s="176">
        <v>3</v>
      </c>
      <c r="I799" s="177"/>
      <c r="J799" s="178">
        <f>ROUND(I799*H799,2)</f>
        <v>0</v>
      </c>
      <c r="K799" s="174" t="s">
        <v>242</v>
      </c>
      <c r="L799" s="38"/>
      <c r="M799" s="179" t="s">
        <v>3</v>
      </c>
      <c r="N799" s="180" t="s">
        <v>43</v>
      </c>
      <c r="O799" s="71"/>
      <c r="P799" s="181">
        <f>O799*H799</f>
        <v>0</v>
      </c>
      <c r="Q799" s="181">
        <v>0</v>
      </c>
      <c r="R799" s="181">
        <f>Q799*H799</f>
        <v>0</v>
      </c>
      <c r="S799" s="181">
        <v>0</v>
      </c>
      <c r="T799" s="182">
        <f>S799*H799</f>
        <v>0</v>
      </c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R799" s="183" t="s">
        <v>314</v>
      </c>
      <c r="AT799" s="183" t="s">
        <v>238</v>
      </c>
      <c r="AU799" s="183" t="s">
        <v>101</v>
      </c>
      <c r="AY799" s="18" t="s">
        <v>234</v>
      </c>
      <c r="BE799" s="184">
        <f>IF(N799="základní",J799,0)</f>
        <v>0</v>
      </c>
      <c r="BF799" s="184">
        <f>IF(N799="snížená",J799,0)</f>
        <v>0</v>
      </c>
      <c r="BG799" s="184">
        <f>IF(N799="zákl. přenesená",J799,0)</f>
        <v>0</v>
      </c>
      <c r="BH799" s="184">
        <f>IF(N799="sníž. přenesená",J799,0)</f>
        <v>0</v>
      </c>
      <c r="BI799" s="184">
        <f>IF(N799="nulová",J799,0)</f>
        <v>0</v>
      </c>
      <c r="BJ799" s="18" t="s">
        <v>79</v>
      </c>
      <c r="BK799" s="184">
        <f>ROUND(I799*H799,2)</f>
        <v>0</v>
      </c>
      <c r="BL799" s="18" t="s">
        <v>314</v>
      </c>
      <c r="BM799" s="183" t="s">
        <v>1876</v>
      </c>
    </row>
    <row r="800" s="2" customFormat="1">
      <c r="A800" s="37"/>
      <c r="B800" s="38"/>
      <c r="C800" s="37"/>
      <c r="D800" s="185" t="s">
        <v>244</v>
      </c>
      <c r="E800" s="37"/>
      <c r="F800" s="186" t="s">
        <v>1877</v>
      </c>
      <c r="G800" s="37"/>
      <c r="H800" s="37"/>
      <c r="I800" s="187"/>
      <c r="J800" s="37"/>
      <c r="K800" s="37"/>
      <c r="L800" s="38"/>
      <c r="M800" s="188"/>
      <c r="N800" s="189"/>
      <c r="O800" s="71"/>
      <c r="P800" s="71"/>
      <c r="Q800" s="71"/>
      <c r="R800" s="71"/>
      <c r="S800" s="71"/>
      <c r="T800" s="72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T800" s="18" t="s">
        <v>244</v>
      </c>
      <c r="AU800" s="18" t="s">
        <v>101</v>
      </c>
    </row>
    <row r="801" s="2" customFormat="1" ht="24.15" customHeight="1">
      <c r="A801" s="37"/>
      <c r="B801" s="171"/>
      <c r="C801" s="192" t="s">
        <v>1878</v>
      </c>
      <c r="D801" s="192" t="s">
        <v>310</v>
      </c>
      <c r="E801" s="193" t="s">
        <v>1823</v>
      </c>
      <c r="F801" s="194" t="s">
        <v>1824</v>
      </c>
      <c r="G801" s="195" t="s">
        <v>358</v>
      </c>
      <c r="H801" s="196">
        <v>2</v>
      </c>
      <c r="I801" s="197"/>
      <c r="J801" s="198">
        <f>ROUND(I801*H801,2)</f>
        <v>0</v>
      </c>
      <c r="K801" s="194" t="s">
        <v>242</v>
      </c>
      <c r="L801" s="199"/>
      <c r="M801" s="200" t="s">
        <v>3</v>
      </c>
      <c r="N801" s="201" t="s">
        <v>43</v>
      </c>
      <c r="O801" s="71"/>
      <c r="P801" s="181">
        <f>O801*H801</f>
        <v>0</v>
      </c>
      <c r="Q801" s="181">
        <v>0.0195</v>
      </c>
      <c r="R801" s="181">
        <f>Q801*H801</f>
        <v>0.039</v>
      </c>
      <c r="S801" s="181">
        <v>0</v>
      </c>
      <c r="T801" s="182">
        <f>S801*H801</f>
        <v>0</v>
      </c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R801" s="183" t="s">
        <v>392</v>
      </c>
      <c r="AT801" s="183" t="s">
        <v>310</v>
      </c>
      <c r="AU801" s="183" t="s">
        <v>101</v>
      </c>
      <c r="AY801" s="18" t="s">
        <v>234</v>
      </c>
      <c r="BE801" s="184">
        <f>IF(N801="základní",J801,0)</f>
        <v>0</v>
      </c>
      <c r="BF801" s="184">
        <f>IF(N801="snížená",J801,0)</f>
        <v>0</v>
      </c>
      <c r="BG801" s="184">
        <f>IF(N801="zákl. přenesená",J801,0)</f>
        <v>0</v>
      </c>
      <c r="BH801" s="184">
        <f>IF(N801="sníž. přenesená",J801,0)</f>
        <v>0</v>
      </c>
      <c r="BI801" s="184">
        <f>IF(N801="nulová",J801,0)</f>
        <v>0</v>
      </c>
      <c r="BJ801" s="18" t="s">
        <v>79</v>
      </c>
      <c r="BK801" s="184">
        <f>ROUND(I801*H801,2)</f>
        <v>0</v>
      </c>
      <c r="BL801" s="18" t="s">
        <v>314</v>
      </c>
      <c r="BM801" s="183" t="s">
        <v>1879</v>
      </c>
    </row>
    <row r="802" s="2" customFormat="1" ht="24.15" customHeight="1">
      <c r="A802" s="37"/>
      <c r="B802" s="171"/>
      <c r="C802" s="192" t="s">
        <v>1880</v>
      </c>
      <c r="D802" s="192" t="s">
        <v>310</v>
      </c>
      <c r="E802" s="193" t="s">
        <v>1815</v>
      </c>
      <c r="F802" s="194" t="s">
        <v>1816</v>
      </c>
      <c r="G802" s="195" t="s">
        <v>358</v>
      </c>
      <c r="H802" s="196">
        <v>1</v>
      </c>
      <c r="I802" s="197"/>
      <c r="J802" s="198">
        <f>ROUND(I802*H802,2)</f>
        <v>0</v>
      </c>
      <c r="K802" s="194" t="s">
        <v>242</v>
      </c>
      <c r="L802" s="199"/>
      <c r="M802" s="200" t="s">
        <v>3</v>
      </c>
      <c r="N802" s="201" t="s">
        <v>43</v>
      </c>
      <c r="O802" s="71"/>
      <c r="P802" s="181">
        <f>O802*H802</f>
        <v>0</v>
      </c>
      <c r="Q802" s="181">
        <v>0.016</v>
      </c>
      <c r="R802" s="181">
        <f>Q802*H802</f>
        <v>0.016</v>
      </c>
      <c r="S802" s="181">
        <v>0</v>
      </c>
      <c r="T802" s="182">
        <f>S802*H802</f>
        <v>0</v>
      </c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R802" s="183" t="s">
        <v>392</v>
      </c>
      <c r="AT802" s="183" t="s">
        <v>310</v>
      </c>
      <c r="AU802" s="183" t="s">
        <v>101</v>
      </c>
      <c r="AY802" s="18" t="s">
        <v>234</v>
      </c>
      <c r="BE802" s="184">
        <f>IF(N802="základní",J802,0)</f>
        <v>0</v>
      </c>
      <c r="BF802" s="184">
        <f>IF(N802="snížená",J802,0)</f>
        <v>0</v>
      </c>
      <c r="BG802" s="184">
        <f>IF(N802="zákl. přenesená",J802,0)</f>
        <v>0</v>
      </c>
      <c r="BH802" s="184">
        <f>IF(N802="sníž. přenesená",J802,0)</f>
        <v>0</v>
      </c>
      <c r="BI802" s="184">
        <f>IF(N802="nulová",J802,0)</f>
        <v>0</v>
      </c>
      <c r="BJ802" s="18" t="s">
        <v>79</v>
      </c>
      <c r="BK802" s="184">
        <f>ROUND(I802*H802,2)</f>
        <v>0</v>
      </c>
      <c r="BL802" s="18" t="s">
        <v>314</v>
      </c>
      <c r="BM802" s="183" t="s">
        <v>1881</v>
      </c>
    </row>
    <row r="803" s="2" customFormat="1" ht="16.5" customHeight="1">
      <c r="A803" s="37"/>
      <c r="B803" s="171"/>
      <c r="C803" s="172" t="s">
        <v>1882</v>
      </c>
      <c r="D803" s="172" t="s">
        <v>238</v>
      </c>
      <c r="E803" s="173" t="s">
        <v>1883</v>
      </c>
      <c r="F803" s="174" t="s">
        <v>1884</v>
      </c>
      <c r="G803" s="175" t="s">
        <v>427</v>
      </c>
      <c r="H803" s="176">
        <v>9</v>
      </c>
      <c r="I803" s="177"/>
      <c r="J803" s="178">
        <f>ROUND(I803*H803,2)</f>
        <v>0</v>
      </c>
      <c r="K803" s="174" t="s">
        <v>1067</v>
      </c>
      <c r="L803" s="38"/>
      <c r="M803" s="179" t="s">
        <v>3</v>
      </c>
      <c r="N803" s="180" t="s">
        <v>43</v>
      </c>
      <c r="O803" s="71"/>
      <c r="P803" s="181">
        <f>O803*H803</f>
        <v>0</v>
      </c>
      <c r="Q803" s="181">
        <v>0</v>
      </c>
      <c r="R803" s="181">
        <f>Q803*H803</f>
        <v>0</v>
      </c>
      <c r="S803" s="181">
        <v>0</v>
      </c>
      <c r="T803" s="182">
        <f>S803*H803</f>
        <v>0</v>
      </c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R803" s="183" t="s">
        <v>314</v>
      </c>
      <c r="AT803" s="183" t="s">
        <v>238</v>
      </c>
      <c r="AU803" s="183" t="s">
        <v>101</v>
      </c>
      <c r="AY803" s="18" t="s">
        <v>234</v>
      </c>
      <c r="BE803" s="184">
        <f>IF(N803="základní",J803,0)</f>
        <v>0</v>
      </c>
      <c r="BF803" s="184">
        <f>IF(N803="snížená",J803,0)</f>
        <v>0</v>
      </c>
      <c r="BG803" s="184">
        <f>IF(N803="zákl. přenesená",J803,0)</f>
        <v>0</v>
      </c>
      <c r="BH803" s="184">
        <f>IF(N803="sníž. přenesená",J803,0)</f>
        <v>0</v>
      </c>
      <c r="BI803" s="184">
        <f>IF(N803="nulová",J803,0)</f>
        <v>0</v>
      </c>
      <c r="BJ803" s="18" t="s">
        <v>79</v>
      </c>
      <c r="BK803" s="184">
        <f>ROUND(I803*H803,2)</f>
        <v>0</v>
      </c>
      <c r="BL803" s="18" t="s">
        <v>314</v>
      </c>
      <c r="BM803" s="183" t="s">
        <v>1885</v>
      </c>
    </row>
    <row r="804" s="2" customFormat="1" ht="24.15" customHeight="1">
      <c r="A804" s="37"/>
      <c r="B804" s="171"/>
      <c r="C804" s="172" t="s">
        <v>1886</v>
      </c>
      <c r="D804" s="172" t="s">
        <v>238</v>
      </c>
      <c r="E804" s="173" t="s">
        <v>1887</v>
      </c>
      <c r="F804" s="174" t="s">
        <v>1888</v>
      </c>
      <c r="G804" s="175" t="s">
        <v>358</v>
      </c>
      <c r="H804" s="176">
        <v>4</v>
      </c>
      <c r="I804" s="177"/>
      <c r="J804" s="178">
        <f>ROUND(I804*H804,2)</f>
        <v>0</v>
      </c>
      <c r="K804" s="174" t="s">
        <v>242</v>
      </c>
      <c r="L804" s="38"/>
      <c r="M804" s="179" t="s">
        <v>3</v>
      </c>
      <c r="N804" s="180" t="s">
        <v>43</v>
      </c>
      <c r="O804" s="71"/>
      <c r="P804" s="181">
        <f>O804*H804</f>
        <v>0</v>
      </c>
      <c r="Q804" s="181">
        <v>0</v>
      </c>
      <c r="R804" s="181">
        <f>Q804*H804</f>
        <v>0</v>
      </c>
      <c r="S804" s="181">
        <v>0</v>
      </c>
      <c r="T804" s="182">
        <f>S804*H804</f>
        <v>0</v>
      </c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R804" s="183" t="s">
        <v>314</v>
      </c>
      <c r="AT804" s="183" t="s">
        <v>238</v>
      </c>
      <c r="AU804" s="183" t="s">
        <v>101</v>
      </c>
      <c r="AY804" s="18" t="s">
        <v>234</v>
      </c>
      <c r="BE804" s="184">
        <f>IF(N804="základní",J804,0)</f>
        <v>0</v>
      </c>
      <c r="BF804" s="184">
        <f>IF(N804="snížená",J804,0)</f>
        <v>0</v>
      </c>
      <c r="BG804" s="184">
        <f>IF(N804="zákl. přenesená",J804,0)</f>
        <v>0</v>
      </c>
      <c r="BH804" s="184">
        <f>IF(N804="sníž. přenesená",J804,0)</f>
        <v>0</v>
      </c>
      <c r="BI804" s="184">
        <f>IF(N804="nulová",J804,0)</f>
        <v>0</v>
      </c>
      <c r="BJ804" s="18" t="s">
        <v>79</v>
      </c>
      <c r="BK804" s="184">
        <f>ROUND(I804*H804,2)</f>
        <v>0</v>
      </c>
      <c r="BL804" s="18" t="s">
        <v>314</v>
      </c>
      <c r="BM804" s="183" t="s">
        <v>1889</v>
      </c>
    </row>
    <row r="805" s="2" customFormat="1">
      <c r="A805" s="37"/>
      <c r="B805" s="38"/>
      <c r="C805" s="37"/>
      <c r="D805" s="185" t="s">
        <v>244</v>
      </c>
      <c r="E805" s="37"/>
      <c r="F805" s="186" t="s">
        <v>1890</v>
      </c>
      <c r="G805" s="37"/>
      <c r="H805" s="37"/>
      <c r="I805" s="187"/>
      <c r="J805" s="37"/>
      <c r="K805" s="37"/>
      <c r="L805" s="38"/>
      <c r="M805" s="188"/>
      <c r="N805" s="189"/>
      <c r="O805" s="71"/>
      <c r="P805" s="71"/>
      <c r="Q805" s="71"/>
      <c r="R805" s="71"/>
      <c r="S805" s="71"/>
      <c r="T805" s="72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T805" s="18" t="s">
        <v>244</v>
      </c>
      <c r="AU805" s="18" t="s">
        <v>101</v>
      </c>
    </row>
    <row r="806" s="2" customFormat="1" ht="16.5" customHeight="1">
      <c r="A806" s="37"/>
      <c r="B806" s="171"/>
      <c r="C806" s="192" t="s">
        <v>1891</v>
      </c>
      <c r="D806" s="192" t="s">
        <v>310</v>
      </c>
      <c r="E806" s="193" t="s">
        <v>1892</v>
      </c>
      <c r="F806" s="194" t="s">
        <v>1893</v>
      </c>
      <c r="G806" s="195" t="s">
        <v>358</v>
      </c>
      <c r="H806" s="196">
        <v>4</v>
      </c>
      <c r="I806" s="197"/>
      <c r="J806" s="198">
        <f>ROUND(I806*H806,2)</f>
        <v>0</v>
      </c>
      <c r="K806" s="194" t="s">
        <v>242</v>
      </c>
      <c r="L806" s="199"/>
      <c r="M806" s="200" t="s">
        <v>3</v>
      </c>
      <c r="N806" s="201" t="s">
        <v>43</v>
      </c>
      <c r="O806" s="71"/>
      <c r="P806" s="181">
        <f>O806*H806</f>
        <v>0</v>
      </c>
      <c r="Q806" s="181">
        <v>0.0023999999999999998</v>
      </c>
      <c r="R806" s="181">
        <f>Q806*H806</f>
        <v>0.0095999999999999992</v>
      </c>
      <c r="S806" s="181">
        <v>0</v>
      </c>
      <c r="T806" s="182">
        <f>S806*H806</f>
        <v>0</v>
      </c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R806" s="183" t="s">
        <v>392</v>
      </c>
      <c r="AT806" s="183" t="s">
        <v>310</v>
      </c>
      <c r="AU806" s="183" t="s">
        <v>101</v>
      </c>
      <c r="AY806" s="18" t="s">
        <v>234</v>
      </c>
      <c r="BE806" s="184">
        <f>IF(N806="základní",J806,0)</f>
        <v>0</v>
      </c>
      <c r="BF806" s="184">
        <f>IF(N806="snížená",J806,0)</f>
        <v>0</v>
      </c>
      <c r="BG806" s="184">
        <f>IF(N806="zákl. přenesená",J806,0)</f>
        <v>0</v>
      </c>
      <c r="BH806" s="184">
        <f>IF(N806="sníž. přenesená",J806,0)</f>
        <v>0</v>
      </c>
      <c r="BI806" s="184">
        <f>IF(N806="nulová",J806,0)</f>
        <v>0</v>
      </c>
      <c r="BJ806" s="18" t="s">
        <v>79</v>
      </c>
      <c r="BK806" s="184">
        <f>ROUND(I806*H806,2)</f>
        <v>0</v>
      </c>
      <c r="BL806" s="18" t="s">
        <v>314</v>
      </c>
      <c r="BM806" s="183" t="s">
        <v>1894</v>
      </c>
    </row>
    <row r="807" s="2" customFormat="1" ht="24.15" customHeight="1">
      <c r="A807" s="37"/>
      <c r="B807" s="171"/>
      <c r="C807" s="172" t="s">
        <v>1895</v>
      </c>
      <c r="D807" s="172" t="s">
        <v>238</v>
      </c>
      <c r="E807" s="173" t="s">
        <v>1896</v>
      </c>
      <c r="F807" s="174" t="s">
        <v>1897</v>
      </c>
      <c r="G807" s="175" t="s">
        <v>358</v>
      </c>
      <c r="H807" s="176">
        <v>2</v>
      </c>
      <c r="I807" s="177"/>
      <c r="J807" s="178">
        <f>ROUND(I807*H807,2)</f>
        <v>0</v>
      </c>
      <c r="K807" s="174" t="s">
        <v>242</v>
      </c>
      <c r="L807" s="38"/>
      <c r="M807" s="179" t="s">
        <v>3</v>
      </c>
      <c r="N807" s="180" t="s">
        <v>43</v>
      </c>
      <c r="O807" s="71"/>
      <c r="P807" s="181">
        <f>O807*H807</f>
        <v>0</v>
      </c>
      <c r="Q807" s="181">
        <v>0</v>
      </c>
      <c r="R807" s="181">
        <f>Q807*H807</f>
        <v>0</v>
      </c>
      <c r="S807" s="181">
        <v>0</v>
      </c>
      <c r="T807" s="182">
        <f>S807*H807</f>
        <v>0</v>
      </c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R807" s="183" t="s">
        <v>314</v>
      </c>
      <c r="AT807" s="183" t="s">
        <v>238</v>
      </c>
      <c r="AU807" s="183" t="s">
        <v>101</v>
      </c>
      <c r="AY807" s="18" t="s">
        <v>234</v>
      </c>
      <c r="BE807" s="184">
        <f>IF(N807="základní",J807,0)</f>
        <v>0</v>
      </c>
      <c r="BF807" s="184">
        <f>IF(N807="snížená",J807,0)</f>
        <v>0</v>
      </c>
      <c r="BG807" s="184">
        <f>IF(N807="zákl. přenesená",J807,0)</f>
        <v>0</v>
      </c>
      <c r="BH807" s="184">
        <f>IF(N807="sníž. přenesená",J807,0)</f>
        <v>0</v>
      </c>
      <c r="BI807" s="184">
        <f>IF(N807="nulová",J807,0)</f>
        <v>0</v>
      </c>
      <c r="BJ807" s="18" t="s">
        <v>79</v>
      </c>
      <c r="BK807" s="184">
        <f>ROUND(I807*H807,2)</f>
        <v>0</v>
      </c>
      <c r="BL807" s="18" t="s">
        <v>314</v>
      </c>
      <c r="BM807" s="183" t="s">
        <v>1898</v>
      </c>
    </row>
    <row r="808" s="2" customFormat="1">
      <c r="A808" s="37"/>
      <c r="B808" s="38"/>
      <c r="C808" s="37"/>
      <c r="D808" s="185" t="s">
        <v>244</v>
      </c>
      <c r="E808" s="37"/>
      <c r="F808" s="186" t="s">
        <v>1899</v>
      </c>
      <c r="G808" s="37"/>
      <c r="H808" s="37"/>
      <c r="I808" s="187"/>
      <c r="J808" s="37"/>
      <c r="K808" s="37"/>
      <c r="L808" s="38"/>
      <c r="M808" s="188"/>
      <c r="N808" s="189"/>
      <c r="O808" s="71"/>
      <c r="P808" s="71"/>
      <c r="Q808" s="71"/>
      <c r="R808" s="71"/>
      <c r="S808" s="71"/>
      <c r="T808" s="72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T808" s="18" t="s">
        <v>244</v>
      </c>
      <c r="AU808" s="18" t="s">
        <v>101</v>
      </c>
    </row>
    <row r="809" s="2" customFormat="1">
      <c r="A809" s="37"/>
      <c r="B809" s="171"/>
      <c r="C809" s="192" t="s">
        <v>1900</v>
      </c>
      <c r="D809" s="192" t="s">
        <v>310</v>
      </c>
      <c r="E809" s="193" t="s">
        <v>1901</v>
      </c>
      <c r="F809" s="194" t="s">
        <v>1902</v>
      </c>
      <c r="G809" s="195" t="s">
        <v>1473</v>
      </c>
      <c r="H809" s="196">
        <v>0.02</v>
      </c>
      <c r="I809" s="197"/>
      <c r="J809" s="198">
        <f>ROUND(I809*H809,2)</f>
        <v>0</v>
      </c>
      <c r="K809" s="194" t="s">
        <v>242</v>
      </c>
      <c r="L809" s="199"/>
      <c r="M809" s="200" t="s">
        <v>3</v>
      </c>
      <c r="N809" s="201" t="s">
        <v>43</v>
      </c>
      <c r="O809" s="71"/>
      <c r="P809" s="181">
        <f>O809*H809</f>
        <v>0</v>
      </c>
      <c r="Q809" s="181">
        <v>0.012999999999999999</v>
      </c>
      <c r="R809" s="181">
        <f>Q809*H809</f>
        <v>0.00025999999999999998</v>
      </c>
      <c r="S809" s="181">
        <v>0</v>
      </c>
      <c r="T809" s="182">
        <f>S809*H809</f>
        <v>0</v>
      </c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R809" s="183" t="s">
        <v>392</v>
      </c>
      <c r="AT809" s="183" t="s">
        <v>310</v>
      </c>
      <c r="AU809" s="183" t="s">
        <v>101</v>
      </c>
      <c r="AY809" s="18" t="s">
        <v>234</v>
      </c>
      <c r="BE809" s="184">
        <f>IF(N809="základní",J809,0)</f>
        <v>0</v>
      </c>
      <c r="BF809" s="184">
        <f>IF(N809="snížená",J809,0)</f>
        <v>0</v>
      </c>
      <c r="BG809" s="184">
        <f>IF(N809="zákl. přenesená",J809,0)</f>
        <v>0</v>
      </c>
      <c r="BH809" s="184">
        <f>IF(N809="sníž. přenesená",J809,0)</f>
        <v>0</v>
      </c>
      <c r="BI809" s="184">
        <f>IF(N809="nulová",J809,0)</f>
        <v>0</v>
      </c>
      <c r="BJ809" s="18" t="s">
        <v>79</v>
      </c>
      <c r="BK809" s="184">
        <f>ROUND(I809*H809,2)</f>
        <v>0</v>
      </c>
      <c r="BL809" s="18" t="s">
        <v>314</v>
      </c>
      <c r="BM809" s="183" t="s">
        <v>1903</v>
      </c>
    </row>
    <row r="810" s="2" customFormat="1" ht="24.15" customHeight="1">
      <c r="A810" s="37"/>
      <c r="B810" s="171"/>
      <c r="C810" s="172" t="s">
        <v>1904</v>
      </c>
      <c r="D810" s="172" t="s">
        <v>238</v>
      </c>
      <c r="E810" s="173" t="s">
        <v>1905</v>
      </c>
      <c r="F810" s="174" t="s">
        <v>1906</v>
      </c>
      <c r="G810" s="175" t="s">
        <v>358</v>
      </c>
      <c r="H810" s="176">
        <v>5</v>
      </c>
      <c r="I810" s="177"/>
      <c r="J810" s="178">
        <f>ROUND(I810*H810,2)</f>
        <v>0</v>
      </c>
      <c r="K810" s="174" t="s">
        <v>242</v>
      </c>
      <c r="L810" s="38"/>
      <c r="M810" s="179" t="s">
        <v>3</v>
      </c>
      <c r="N810" s="180" t="s">
        <v>43</v>
      </c>
      <c r="O810" s="71"/>
      <c r="P810" s="181">
        <f>O810*H810</f>
        <v>0</v>
      </c>
      <c r="Q810" s="181">
        <v>0</v>
      </c>
      <c r="R810" s="181">
        <f>Q810*H810</f>
        <v>0</v>
      </c>
      <c r="S810" s="181">
        <v>0</v>
      </c>
      <c r="T810" s="182">
        <f>S810*H810</f>
        <v>0</v>
      </c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R810" s="183" t="s">
        <v>314</v>
      </c>
      <c r="AT810" s="183" t="s">
        <v>238</v>
      </c>
      <c r="AU810" s="183" t="s">
        <v>101</v>
      </c>
      <c r="AY810" s="18" t="s">
        <v>234</v>
      </c>
      <c r="BE810" s="184">
        <f>IF(N810="základní",J810,0)</f>
        <v>0</v>
      </c>
      <c r="BF810" s="184">
        <f>IF(N810="snížená",J810,0)</f>
        <v>0</v>
      </c>
      <c r="BG810" s="184">
        <f>IF(N810="zákl. přenesená",J810,0)</f>
        <v>0</v>
      </c>
      <c r="BH810" s="184">
        <f>IF(N810="sníž. přenesená",J810,0)</f>
        <v>0</v>
      </c>
      <c r="BI810" s="184">
        <f>IF(N810="nulová",J810,0)</f>
        <v>0</v>
      </c>
      <c r="BJ810" s="18" t="s">
        <v>79</v>
      </c>
      <c r="BK810" s="184">
        <f>ROUND(I810*H810,2)</f>
        <v>0</v>
      </c>
      <c r="BL810" s="18" t="s">
        <v>314</v>
      </c>
      <c r="BM810" s="183" t="s">
        <v>1907</v>
      </c>
    </row>
    <row r="811" s="2" customFormat="1">
      <c r="A811" s="37"/>
      <c r="B811" s="38"/>
      <c r="C811" s="37"/>
      <c r="D811" s="185" t="s">
        <v>244</v>
      </c>
      <c r="E811" s="37"/>
      <c r="F811" s="186" t="s">
        <v>1908</v>
      </c>
      <c r="G811" s="37"/>
      <c r="H811" s="37"/>
      <c r="I811" s="187"/>
      <c r="J811" s="37"/>
      <c r="K811" s="37"/>
      <c r="L811" s="38"/>
      <c r="M811" s="188"/>
      <c r="N811" s="189"/>
      <c r="O811" s="71"/>
      <c r="P811" s="71"/>
      <c r="Q811" s="71"/>
      <c r="R811" s="71"/>
      <c r="S811" s="71"/>
      <c r="T811" s="72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T811" s="18" t="s">
        <v>244</v>
      </c>
      <c r="AU811" s="18" t="s">
        <v>101</v>
      </c>
    </row>
    <row r="812" s="2" customFormat="1" ht="16.5" customHeight="1">
      <c r="A812" s="37"/>
      <c r="B812" s="171"/>
      <c r="C812" s="192" t="s">
        <v>1909</v>
      </c>
      <c r="D812" s="192" t="s">
        <v>310</v>
      </c>
      <c r="E812" s="193" t="s">
        <v>1910</v>
      </c>
      <c r="F812" s="194" t="s">
        <v>1911</v>
      </c>
      <c r="G812" s="195" t="s">
        <v>358</v>
      </c>
      <c r="H812" s="196">
        <v>5</v>
      </c>
      <c r="I812" s="197"/>
      <c r="J812" s="198">
        <f>ROUND(I812*H812,2)</f>
        <v>0</v>
      </c>
      <c r="K812" s="194" t="s">
        <v>242</v>
      </c>
      <c r="L812" s="199"/>
      <c r="M812" s="200" t="s">
        <v>3</v>
      </c>
      <c r="N812" s="201" t="s">
        <v>43</v>
      </c>
      <c r="O812" s="71"/>
      <c r="P812" s="181">
        <f>O812*H812</f>
        <v>0</v>
      </c>
      <c r="Q812" s="181">
        <v>0.00014999999999999999</v>
      </c>
      <c r="R812" s="181">
        <f>Q812*H812</f>
        <v>0.00074999999999999991</v>
      </c>
      <c r="S812" s="181">
        <v>0</v>
      </c>
      <c r="T812" s="182">
        <f>S812*H812</f>
        <v>0</v>
      </c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R812" s="183" t="s">
        <v>392</v>
      </c>
      <c r="AT812" s="183" t="s">
        <v>310</v>
      </c>
      <c r="AU812" s="183" t="s">
        <v>101</v>
      </c>
      <c r="AY812" s="18" t="s">
        <v>234</v>
      </c>
      <c r="BE812" s="184">
        <f>IF(N812="základní",J812,0)</f>
        <v>0</v>
      </c>
      <c r="BF812" s="184">
        <f>IF(N812="snížená",J812,0)</f>
        <v>0</v>
      </c>
      <c r="BG812" s="184">
        <f>IF(N812="zákl. přenesená",J812,0)</f>
        <v>0</v>
      </c>
      <c r="BH812" s="184">
        <f>IF(N812="sníž. přenesená",J812,0)</f>
        <v>0</v>
      </c>
      <c r="BI812" s="184">
        <f>IF(N812="nulová",J812,0)</f>
        <v>0</v>
      </c>
      <c r="BJ812" s="18" t="s">
        <v>79</v>
      </c>
      <c r="BK812" s="184">
        <f>ROUND(I812*H812,2)</f>
        <v>0</v>
      </c>
      <c r="BL812" s="18" t="s">
        <v>314</v>
      </c>
      <c r="BM812" s="183" t="s">
        <v>1912</v>
      </c>
    </row>
    <row r="813" s="2" customFormat="1" ht="24.15" customHeight="1">
      <c r="A813" s="37"/>
      <c r="B813" s="171"/>
      <c r="C813" s="172" t="s">
        <v>1913</v>
      </c>
      <c r="D813" s="172" t="s">
        <v>238</v>
      </c>
      <c r="E813" s="173" t="s">
        <v>1914</v>
      </c>
      <c r="F813" s="174" t="s">
        <v>1915</v>
      </c>
      <c r="G813" s="175" t="s">
        <v>358</v>
      </c>
      <c r="H813" s="176">
        <v>39</v>
      </c>
      <c r="I813" s="177"/>
      <c r="J813" s="178">
        <f>ROUND(I813*H813,2)</f>
        <v>0</v>
      </c>
      <c r="K813" s="174" t="s">
        <v>242</v>
      </c>
      <c r="L813" s="38"/>
      <c r="M813" s="179" t="s">
        <v>3</v>
      </c>
      <c r="N813" s="180" t="s">
        <v>43</v>
      </c>
      <c r="O813" s="71"/>
      <c r="P813" s="181">
        <f>O813*H813</f>
        <v>0</v>
      </c>
      <c r="Q813" s="181">
        <v>0</v>
      </c>
      <c r="R813" s="181">
        <f>Q813*H813</f>
        <v>0</v>
      </c>
      <c r="S813" s="181">
        <v>0</v>
      </c>
      <c r="T813" s="182">
        <f>S813*H813</f>
        <v>0</v>
      </c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R813" s="183" t="s">
        <v>314</v>
      </c>
      <c r="AT813" s="183" t="s">
        <v>238</v>
      </c>
      <c r="AU813" s="183" t="s">
        <v>101</v>
      </c>
      <c r="AY813" s="18" t="s">
        <v>234</v>
      </c>
      <c r="BE813" s="184">
        <f>IF(N813="základní",J813,0)</f>
        <v>0</v>
      </c>
      <c r="BF813" s="184">
        <f>IF(N813="snížená",J813,0)</f>
        <v>0</v>
      </c>
      <c r="BG813" s="184">
        <f>IF(N813="zákl. přenesená",J813,0)</f>
        <v>0</v>
      </c>
      <c r="BH813" s="184">
        <f>IF(N813="sníž. přenesená",J813,0)</f>
        <v>0</v>
      </c>
      <c r="BI813" s="184">
        <f>IF(N813="nulová",J813,0)</f>
        <v>0</v>
      </c>
      <c r="BJ813" s="18" t="s">
        <v>79</v>
      </c>
      <c r="BK813" s="184">
        <f>ROUND(I813*H813,2)</f>
        <v>0</v>
      </c>
      <c r="BL813" s="18" t="s">
        <v>314</v>
      </c>
      <c r="BM813" s="183" t="s">
        <v>1916</v>
      </c>
    </row>
    <row r="814" s="2" customFormat="1">
      <c r="A814" s="37"/>
      <c r="B814" s="38"/>
      <c r="C814" s="37"/>
      <c r="D814" s="185" t="s">
        <v>244</v>
      </c>
      <c r="E814" s="37"/>
      <c r="F814" s="186" t="s">
        <v>1917</v>
      </c>
      <c r="G814" s="37"/>
      <c r="H814" s="37"/>
      <c r="I814" s="187"/>
      <c r="J814" s="37"/>
      <c r="K814" s="37"/>
      <c r="L814" s="38"/>
      <c r="M814" s="188"/>
      <c r="N814" s="189"/>
      <c r="O814" s="71"/>
      <c r="P814" s="71"/>
      <c r="Q814" s="71"/>
      <c r="R814" s="71"/>
      <c r="S814" s="71"/>
      <c r="T814" s="72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T814" s="18" t="s">
        <v>244</v>
      </c>
      <c r="AU814" s="18" t="s">
        <v>101</v>
      </c>
    </row>
    <row r="815" s="2" customFormat="1" ht="24.15" customHeight="1">
      <c r="A815" s="37"/>
      <c r="B815" s="171"/>
      <c r="C815" s="192" t="s">
        <v>1918</v>
      </c>
      <c r="D815" s="192" t="s">
        <v>310</v>
      </c>
      <c r="E815" s="193" t="s">
        <v>1919</v>
      </c>
      <c r="F815" s="194" t="s">
        <v>1920</v>
      </c>
      <c r="G815" s="195" t="s">
        <v>358</v>
      </c>
      <c r="H815" s="196">
        <v>39</v>
      </c>
      <c r="I815" s="197"/>
      <c r="J815" s="198">
        <f>ROUND(I815*H815,2)</f>
        <v>0</v>
      </c>
      <c r="K815" s="194" t="s">
        <v>242</v>
      </c>
      <c r="L815" s="199"/>
      <c r="M815" s="200" t="s">
        <v>3</v>
      </c>
      <c r="N815" s="201" t="s">
        <v>43</v>
      </c>
      <c r="O815" s="71"/>
      <c r="P815" s="181">
        <f>O815*H815</f>
        <v>0</v>
      </c>
      <c r="Q815" s="181">
        <v>0.00014999999999999999</v>
      </c>
      <c r="R815" s="181">
        <f>Q815*H815</f>
        <v>0.0058499999999999993</v>
      </c>
      <c r="S815" s="181">
        <v>0</v>
      </c>
      <c r="T815" s="182">
        <f>S815*H815</f>
        <v>0</v>
      </c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R815" s="183" t="s">
        <v>392</v>
      </c>
      <c r="AT815" s="183" t="s">
        <v>310</v>
      </c>
      <c r="AU815" s="183" t="s">
        <v>101</v>
      </c>
      <c r="AY815" s="18" t="s">
        <v>234</v>
      </c>
      <c r="BE815" s="184">
        <f>IF(N815="základní",J815,0)</f>
        <v>0</v>
      </c>
      <c r="BF815" s="184">
        <f>IF(N815="snížená",J815,0)</f>
        <v>0</v>
      </c>
      <c r="BG815" s="184">
        <f>IF(N815="zákl. přenesená",J815,0)</f>
        <v>0</v>
      </c>
      <c r="BH815" s="184">
        <f>IF(N815="sníž. přenesená",J815,0)</f>
        <v>0</v>
      </c>
      <c r="BI815" s="184">
        <f>IF(N815="nulová",J815,0)</f>
        <v>0</v>
      </c>
      <c r="BJ815" s="18" t="s">
        <v>79</v>
      </c>
      <c r="BK815" s="184">
        <f>ROUND(I815*H815,2)</f>
        <v>0</v>
      </c>
      <c r="BL815" s="18" t="s">
        <v>314</v>
      </c>
      <c r="BM815" s="183" t="s">
        <v>1921</v>
      </c>
    </row>
    <row r="816" s="2" customFormat="1" ht="24.15" customHeight="1">
      <c r="A816" s="37"/>
      <c r="B816" s="171"/>
      <c r="C816" s="172" t="s">
        <v>1922</v>
      </c>
      <c r="D816" s="172" t="s">
        <v>238</v>
      </c>
      <c r="E816" s="173" t="s">
        <v>1923</v>
      </c>
      <c r="F816" s="174" t="s">
        <v>1924</v>
      </c>
      <c r="G816" s="175" t="s">
        <v>358</v>
      </c>
      <c r="H816" s="176">
        <v>5</v>
      </c>
      <c r="I816" s="177"/>
      <c r="J816" s="178">
        <f>ROUND(I816*H816,2)</f>
        <v>0</v>
      </c>
      <c r="K816" s="174" t="s">
        <v>242</v>
      </c>
      <c r="L816" s="38"/>
      <c r="M816" s="179" t="s">
        <v>3</v>
      </c>
      <c r="N816" s="180" t="s">
        <v>43</v>
      </c>
      <c r="O816" s="71"/>
      <c r="P816" s="181">
        <f>O816*H816</f>
        <v>0</v>
      </c>
      <c r="Q816" s="181">
        <v>0</v>
      </c>
      <c r="R816" s="181">
        <f>Q816*H816</f>
        <v>0</v>
      </c>
      <c r="S816" s="181">
        <v>0</v>
      </c>
      <c r="T816" s="182">
        <f>S816*H816</f>
        <v>0</v>
      </c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R816" s="183" t="s">
        <v>314</v>
      </c>
      <c r="AT816" s="183" t="s">
        <v>238</v>
      </c>
      <c r="AU816" s="183" t="s">
        <v>101</v>
      </c>
      <c r="AY816" s="18" t="s">
        <v>234</v>
      </c>
      <c r="BE816" s="184">
        <f>IF(N816="základní",J816,0)</f>
        <v>0</v>
      </c>
      <c r="BF816" s="184">
        <f>IF(N816="snížená",J816,0)</f>
        <v>0</v>
      </c>
      <c r="BG816" s="184">
        <f>IF(N816="zákl. přenesená",J816,0)</f>
        <v>0</v>
      </c>
      <c r="BH816" s="184">
        <f>IF(N816="sníž. přenesená",J816,0)</f>
        <v>0</v>
      </c>
      <c r="BI816" s="184">
        <f>IF(N816="nulová",J816,0)</f>
        <v>0</v>
      </c>
      <c r="BJ816" s="18" t="s">
        <v>79</v>
      </c>
      <c r="BK816" s="184">
        <f>ROUND(I816*H816,2)</f>
        <v>0</v>
      </c>
      <c r="BL816" s="18" t="s">
        <v>314</v>
      </c>
      <c r="BM816" s="183" t="s">
        <v>1925</v>
      </c>
    </row>
    <row r="817" s="2" customFormat="1">
      <c r="A817" s="37"/>
      <c r="B817" s="38"/>
      <c r="C817" s="37"/>
      <c r="D817" s="185" t="s">
        <v>244</v>
      </c>
      <c r="E817" s="37"/>
      <c r="F817" s="186" t="s">
        <v>1926</v>
      </c>
      <c r="G817" s="37"/>
      <c r="H817" s="37"/>
      <c r="I817" s="187"/>
      <c r="J817" s="37"/>
      <c r="K817" s="37"/>
      <c r="L817" s="38"/>
      <c r="M817" s="188"/>
      <c r="N817" s="189"/>
      <c r="O817" s="71"/>
      <c r="P817" s="71"/>
      <c r="Q817" s="71"/>
      <c r="R817" s="71"/>
      <c r="S817" s="71"/>
      <c r="T817" s="72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T817" s="18" t="s">
        <v>244</v>
      </c>
      <c r="AU817" s="18" t="s">
        <v>101</v>
      </c>
    </row>
    <row r="818" s="2" customFormat="1" ht="16.5" customHeight="1">
      <c r="A818" s="37"/>
      <c r="B818" s="171"/>
      <c r="C818" s="192" t="s">
        <v>1927</v>
      </c>
      <c r="D818" s="192" t="s">
        <v>310</v>
      </c>
      <c r="E818" s="193" t="s">
        <v>1928</v>
      </c>
      <c r="F818" s="194" t="s">
        <v>1929</v>
      </c>
      <c r="G818" s="195" t="s">
        <v>358</v>
      </c>
      <c r="H818" s="196">
        <v>5</v>
      </c>
      <c r="I818" s="197"/>
      <c r="J818" s="198">
        <f>ROUND(I818*H818,2)</f>
        <v>0</v>
      </c>
      <c r="K818" s="194" t="s">
        <v>242</v>
      </c>
      <c r="L818" s="199"/>
      <c r="M818" s="200" t="s">
        <v>3</v>
      </c>
      <c r="N818" s="201" t="s">
        <v>43</v>
      </c>
      <c r="O818" s="71"/>
      <c r="P818" s="181">
        <f>O818*H818</f>
        <v>0</v>
      </c>
      <c r="Q818" s="181">
        <v>0.0022000000000000001</v>
      </c>
      <c r="R818" s="181">
        <f>Q818*H818</f>
        <v>0.011000000000000001</v>
      </c>
      <c r="S818" s="181">
        <v>0</v>
      </c>
      <c r="T818" s="182">
        <f>S818*H818</f>
        <v>0</v>
      </c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R818" s="183" t="s">
        <v>392</v>
      </c>
      <c r="AT818" s="183" t="s">
        <v>310</v>
      </c>
      <c r="AU818" s="183" t="s">
        <v>101</v>
      </c>
      <c r="AY818" s="18" t="s">
        <v>234</v>
      </c>
      <c r="BE818" s="184">
        <f>IF(N818="základní",J818,0)</f>
        <v>0</v>
      </c>
      <c r="BF818" s="184">
        <f>IF(N818="snížená",J818,0)</f>
        <v>0</v>
      </c>
      <c r="BG818" s="184">
        <f>IF(N818="zákl. přenesená",J818,0)</f>
        <v>0</v>
      </c>
      <c r="BH818" s="184">
        <f>IF(N818="sníž. přenesená",J818,0)</f>
        <v>0</v>
      </c>
      <c r="BI818" s="184">
        <f>IF(N818="nulová",J818,0)</f>
        <v>0</v>
      </c>
      <c r="BJ818" s="18" t="s">
        <v>79</v>
      </c>
      <c r="BK818" s="184">
        <f>ROUND(I818*H818,2)</f>
        <v>0</v>
      </c>
      <c r="BL818" s="18" t="s">
        <v>314</v>
      </c>
      <c r="BM818" s="183" t="s">
        <v>1930</v>
      </c>
    </row>
    <row r="819" s="2" customFormat="1" ht="24.15" customHeight="1">
      <c r="A819" s="37"/>
      <c r="B819" s="171"/>
      <c r="C819" s="172" t="s">
        <v>1931</v>
      </c>
      <c r="D819" s="172" t="s">
        <v>238</v>
      </c>
      <c r="E819" s="173" t="s">
        <v>1932</v>
      </c>
      <c r="F819" s="174" t="s">
        <v>1933</v>
      </c>
      <c r="G819" s="175" t="s">
        <v>358</v>
      </c>
      <c r="H819" s="176">
        <v>39</v>
      </c>
      <c r="I819" s="177"/>
      <c r="J819" s="178">
        <f>ROUND(I819*H819,2)</f>
        <v>0</v>
      </c>
      <c r="K819" s="174" t="s">
        <v>242</v>
      </c>
      <c r="L819" s="38"/>
      <c r="M819" s="179" t="s">
        <v>3</v>
      </c>
      <c r="N819" s="180" t="s">
        <v>43</v>
      </c>
      <c r="O819" s="71"/>
      <c r="P819" s="181">
        <f>O819*H819</f>
        <v>0</v>
      </c>
      <c r="Q819" s="181">
        <v>0</v>
      </c>
      <c r="R819" s="181">
        <f>Q819*H819</f>
        <v>0</v>
      </c>
      <c r="S819" s="181">
        <v>0</v>
      </c>
      <c r="T819" s="182">
        <f>S819*H819</f>
        <v>0</v>
      </c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R819" s="183" t="s">
        <v>314</v>
      </c>
      <c r="AT819" s="183" t="s">
        <v>238</v>
      </c>
      <c r="AU819" s="183" t="s">
        <v>101</v>
      </c>
      <c r="AY819" s="18" t="s">
        <v>234</v>
      </c>
      <c r="BE819" s="184">
        <f>IF(N819="základní",J819,0)</f>
        <v>0</v>
      </c>
      <c r="BF819" s="184">
        <f>IF(N819="snížená",J819,0)</f>
        <v>0</v>
      </c>
      <c r="BG819" s="184">
        <f>IF(N819="zákl. přenesená",J819,0)</f>
        <v>0</v>
      </c>
      <c r="BH819" s="184">
        <f>IF(N819="sníž. přenesená",J819,0)</f>
        <v>0</v>
      </c>
      <c r="BI819" s="184">
        <f>IF(N819="nulová",J819,0)</f>
        <v>0</v>
      </c>
      <c r="BJ819" s="18" t="s">
        <v>79</v>
      </c>
      <c r="BK819" s="184">
        <f>ROUND(I819*H819,2)</f>
        <v>0</v>
      </c>
      <c r="BL819" s="18" t="s">
        <v>314</v>
      </c>
      <c r="BM819" s="183" t="s">
        <v>1934</v>
      </c>
    </row>
    <row r="820" s="2" customFormat="1">
      <c r="A820" s="37"/>
      <c r="B820" s="38"/>
      <c r="C820" s="37"/>
      <c r="D820" s="185" t="s">
        <v>244</v>
      </c>
      <c r="E820" s="37"/>
      <c r="F820" s="186" t="s">
        <v>1935</v>
      </c>
      <c r="G820" s="37"/>
      <c r="H820" s="37"/>
      <c r="I820" s="187"/>
      <c r="J820" s="37"/>
      <c r="K820" s="37"/>
      <c r="L820" s="38"/>
      <c r="M820" s="188"/>
      <c r="N820" s="189"/>
      <c r="O820" s="71"/>
      <c r="P820" s="71"/>
      <c r="Q820" s="71"/>
      <c r="R820" s="71"/>
      <c r="S820" s="71"/>
      <c r="T820" s="72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T820" s="18" t="s">
        <v>244</v>
      </c>
      <c r="AU820" s="18" t="s">
        <v>101</v>
      </c>
    </row>
    <row r="821" s="2" customFormat="1" ht="24.15" customHeight="1">
      <c r="A821" s="37"/>
      <c r="B821" s="171"/>
      <c r="C821" s="192" t="s">
        <v>1936</v>
      </c>
      <c r="D821" s="192" t="s">
        <v>310</v>
      </c>
      <c r="E821" s="193" t="s">
        <v>1937</v>
      </c>
      <c r="F821" s="194" t="s">
        <v>1938</v>
      </c>
      <c r="G821" s="195" t="s">
        <v>358</v>
      </c>
      <c r="H821" s="196">
        <v>37</v>
      </c>
      <c r="I821" s="197"/>
      <c r="J821" s="198">
        <f>ROUND(I821*H821,2)</f>
        <v>0</v>
      </c>
      <c r="K821" s="194" t="s">
        <v>242</v>
      </c>
      <c r="L821" s="199"/>
      <c r="M821" s="200" t="s">
        <v>3</v>
      </c>
      <c r="N821" s="201" t="s">
        <v>43</v>
      </c>
      <c r="O821" s="71"/>
      <c r="P821" s="181">
        <f>O821*H821</f>
        <v>0</v>
      </c>
      <c r="Q821" s="181">
        <v>0.0022000000000000001</v>
      </c>
      <c r="R821" s="181">
        <f>Q821*H821</f>
        <v>0.0814</v>
      </c>
      <c r="S821" s="181">
        <v>0</v>
      </c>
      <c r="T821" s="182">
        <f>S821*H821</f>
        <v>0</v>
      </c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R821" s="183" t="s">
        <v>392</v>
      </c>
      <c r="AT821" s="183" t="s">
        <v>310</v>
      </c>
      <c r="AU821" s="183" t="s">
        <v>101</v>
      </c>
      <c r="AY821" s="18" t="s">
        <v>234</v>
      </c>
      <c r="BE821" s="184">
        <f>IF(N821="základní",J821,0)</f>
        <v>0</v>
      </c>
      <c r="BF821" s="184">
        <f>IF(N821="snížená",J821,0)</f>
        <v>0</v>
      </c>
      <c r="BG821" s="184">
        <f>IF(N821="zákl. přenesená",J821,0)</f>
        <v>0</v>
      </c>
      <c r="BH821" s="184">
        <f>IF(N821="sníž. přenesená",J821,0)</f>
        <v>0</v>
      </c>
      <c r="BI821" s="184">
        <f>IF(N821="nulová",J821,0)</f>
        <v>0</v>
      </c>
      <c r="BJ821" s="18" t="s">
        <v>79</v>
      </c>
      <c r="BK821" s="184">
        <f>ROUND(I821*H821,2)</f>
        <v>0</v>
      </c>
      <c r="BL821" s="18" t="s">
        <v>314</v>
      </c>
      <c r="BM821" s="183" t="s">
        <v>1939</v>
      </c>
    </row>
    <row r="822" s="2" customFormat="1" ht="16.5" customHeight="1">
      <c r="A822" s="37"/>
      <c r="B822" s="171"/>
      <c r="C822" s="192" t="s">
        <v>1940</v>
      </c>
      <c r="D822" s="192" t="s">
        <v>310</v>
      </c>
      <c r="E822" s="193" t="s">
        <v>1941</v>
      </c>
      <c r="F822" s="194" t="s">
        <v>1942</v>
      </c>
      <c r="G822" s="195" t="s">
        <v>358</v>
      </c>
      <c r="H822" s="196">
        <v>37</v>
      </c>
      <c r="I822" s="197"/>
      <c r="J822" s="198">
        <f>ROUND(I822*H822,2)</f>
        <v>0</v>
      </c>
      <c r="K822" s="194" t="s">
        <v>242</v>
      </c>
      <c r="L822" s="199"/>
      <c r="M822" s="200" t="s">
        <v>3</v>
      </c>
      <c r="N822" s="201" t="s">
        <v>43</v>
      </c>
      <c r="O822" s="71"/>
      <c r="P822" s="181">
        <f>O822*H822</f>
        <v>0</v>
      </c>
      <c r="Q822" s="181">
        <v>0.0022000000000000001</v>
      </c>
      <c r="R822" s="181">
        <f>Q822*H822</f>
        <v>0.0814</v>
      </c>
      <c r="S822" s="181">
        <v>0</v>
      </c>
      <c r="T822" s="182">
        <f>S822*H822</f>
        <v>0</v>
      </c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R822" s="183" t="s">
        <v>392</v>
      </c>
      <c r="AT822" s="183" t="s">
        <v>310</v>
      </c>
      <c r="AU822" s="183" t="s">
        <v>101</v>
      </c>
      <c r="AY822" s="18" t="s">
        <v>234</v>
      </c>
      <c r="BE822" s="184">
        <f>IF(N822="základní",J822,0)</f>
        <v>0</v>
      </c>
      <c r="BF822" s="184">
        <f>IF(N822="snížená",J822,0)</f>
        <v>0</v>
      </c>
      <c r="BG822" s="184">
        <f>IF(N822="zákl. přenesená",J822,0)</f>
        <v>0</v>
      </c>
      <c r="BH822" s="184">
        <f>IF(N822="sníž. přenesená",J822,0)</f>
        <v>0</v>
      </c>
      <c r="BI822" s="184">
        <f>IF(N822="nulová",J822,0)</f>
        <v>0</v>
      </c>
      <c r="BJ822" s="18" t="s">
        <v>79</v>
      </c>
      <c r="BK822" s="184">
        <f>ROUND(I822*H822,2)</f>
        <v>0</v>
      </c>
      <c r="BL822" s="18" t="s">
        <v>314</v>
      </c>
      <c r="BM822" s="183" t="s">
        <v>1943</v>
      </c>
    </row>
    <row r="823" s="2" customFormat="1" ht="21.75" customHeight="1">
      <c r="A823" s="37"/>
      <c r="B823" s="171"/>
      <c r="C823" s="192" t="s">
        <v>1944</v>
      </c>
      <c r="D823" s="192" t="s">
        <v>310</v>
      </c>
      <c r="E823" s="193" t="s">
        <v>1945</v>
      </c>
      <c r="F823" s="194" t="s">
        <v>1946</v>
      </c>
      <c r="G823" s="195" t="s">
        <v>358</v>
      </c>
      <c r="H823" s="196">
        <v>3</v>
      </c>
      <c r="I823" s="197"/>
      <c r="J823" s="198">
        <f>ROUND(I823*H823,2)</f>
        <v>0</v>
      </c>
      <c r="K823" s="194" t="s">
        <v>242</v>
      </c>
      <c r="L823" s="199"/>
      <c r="M823" s="200" t="s">
        <v>3</v>
      </c>
      <c r="N823" s="201" t="s">
        <v>43</v>
      </c>
      <c r="O823" s="71"/>
      <c r="P823" s="181">
        <f>O823*H823</f>
        <v>0</v>
      </c>
      <c r="Q823" s="181">
        <v>5.0000000000000002E-05</v>
      </c>
      <c r="R823" s="181">
        <f>Q823*H823</f>
        <v>0.00015000000000000001</v>
      </c>
      <c r="S823" s="181">
        <v>0</v>
      </c>
      <c r="T823" s="182">
        <f>S823*H823</f>
        <v>0</v>
      </c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R823" s="183" t="s">
        <v>392</v>
      </c>
      <c r="AT823" s="183" t="s">
        <v>310</v>
      </c>
      <c r="AU823" s="183" t="s">
        <v>101</v>
      </c>
      <c r="AY823" s="18" t="s">
        <v>234</v>
      </c>
      <c r="BE823" s="184">
        <f>IF(N823="základní",J823,0)</f>
        <v>0</v>
      </c>
      <c r="BF823" s="184">
        <f>IF(N823="snížená",J823,0)</f>
        <v>0</v>
      </c>
      <c r="BG823" s="184">
        <f>IF(N823="zákl. přenesená",J823,0)</f>
        <v>0</v>
      </c>
      <c r="BH823" s="184">
        <f>IF(N823="sníž. přenesená",J823,0)</f>
        <v>0</v>
      </c>
      <c r="BI823" s="184">
        <f>IF(N823="nulová",J823,0)</f>
        <v>0</v>
      </c>
      <c r="BJ823" s="18" t="s">
        <v>79</v>
      </c>
      <c r="BK823" s="184">
        <f>ROUND(I823*H823,2)</f>
        <v>0</v>
      </c>
      <c r="BL823" s="18" t="s">
        <v>314</v>
      </c>
      <c r="BM823" s="183" t="s">
        <v>1947</v>
      </c>
    </row>
    <row r="824" s="2" customFormat="1" ht="24.15" customHeight="1">
      <c r="A824" s="37"/>
      <c r="B824" s="171"/>
      <c r="C824" s="172" t="s">
        <v>1948</v>
      </c>
      <c r="D824" s="172" t="s">
        <v>238</v>
      </c>
      <c r="E824" s="173" t="s">
        <v>1949</v>
      </c>
      <c r="F824" s="174" t="s">
        <v>1950</v>
      </c>
      <c r="G824" s="175" t="s">
        <v>358</v>
      </c>
      <c r="H824" s="176">
        <v>2</v>
      </c>
      <c r="I824" s="177"/>
      <c r="J824" s="178">
        <f>ROUND(I824*H824,2)</f>
        <v>0</v>
      </c>
      <c r="K824" s="174" t="s">
        <v>242</v>
      </c>
      <c r="L824" s="38"/>
      <c r="M824" s="179" t="s">
        <v>3</v>
      </c>
      <c r="N824" s="180" t="s">
        <v>43</v>
      </c>
      <c r="O824" s="71"/>
      <c r="P824" s="181">
        <f>O824*H824</f>
        <v>0</v>
      </c>
      <c r="Q824" s="181">
        <v>0</v>
      </c>
      <c r="R824" s="181">
        <f>Q824*H824</f>
        <v>0</v>
      </c>
      <c r="S824" s="181">
        <v>0</v>
      </c>
      <c r="T824" s="182">
        <f>S824*H824</f>
        <v>0</v>
      </c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R824" s="183" t="s">
        <v>314</v>
      </c>
      <c r="AT824" s="183" t="s">
        <v>238</v>
      </c>
      <c r="AU824" s="183" t="s">
        <v>101</v>
      </c>
      <c r="AY824" s="18" t="s">
        <v>234</v>
      </c>
      <c r="BE824" s="184">
        <f>IF(N824="základní",J824,0)</f>
        <v>0</v>
      </c>
      <c r="BF824" s="184">
        <f>IF(N824="snížená",J824,0)</f>
        <v>0</v>
      </c>
      <c r="BG824" s="184">
        <f>IF(N824="zákl. přenesená",J824,0)</f>
        <v>0</v>
      </c>
      <c r="BH824" s="184">
        <f>IF(N824="sníž. přenesená",J824,0)</f>
        <v>0</v>
      </c>
      <c r="BI824" s="184">
        <f>IF(N824="nulová",J824,0)</f>
        <v>0</v>
      </c>
      <c r="BJ824" s="18" t="s">
        <v>79</v>
      </c>
      <c r="BK824" s="184">
        <f>ROUND(I824*H824,2)</f>
        <v>0</v>
      </c>
      <c r="BL824" s="18" t="s">
        <v>314</v>
      </c>
      <c r="BM824" s="183" t="s">
        <v>1951</v>
      </c>
    </row>
    <row r="825" s="2" customFormat="1">
      <c r="A825" s="37"/>
      <c r="B825" s="38"/>
      <c r="C825" s="37"/>
      <c r="D825" s="185" t="s">
        <v>244</v>
      </c>
      <c r="E825" s="37"/>
      <c r="F825" s="186" t="s">
        <v>1952</v>
      </c>
      <c r="G825" s="37"/>
      <c r="H825" s="37"/>
      <c r="I825" s="187"/>
      <c r="J825" s="37"/>
      <c r="K825" s="37"/>
      <c r="L825" s="38"/>
      <c r="M825" s="188"/>
      <c r="N825" s="189"/>
      <c r="O825" s="71"/>
      <c r="P825" s="71"/>
      <c r="Q825" s="71"/>
      <c r="R825" s="71"/>
      <c r="S825" s="71"/>
      <c r="T825" s="72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T825" s="18" t="s">
        <v>244</v>
      </c>
      <c r="AU825" s="18" t="s">
        <v>101</v>
      </c>
    </row>
    <row r="826" s="2" customFormat="1" ht="16.5" customHeight="1">
      <c r="A826" s="37"/>
      <c r="B826" s="171"/>
      <c r="C826" s="192" t="s">
        <v>1953</v>
      </c>
      <c r="D826" s="192" t="s">
        <v>310</v>
      </c>
      <c r="E826" s="193" t="s">
        <v>1954</v>
      </c>
      <c r="F826" s="194" t="s">
        <v>1955</v>
      </c>
      <c r="G826" s="195" t="s">
        <v>358</v>
      </c>
      <c r="H826" s="196">
        <v>2</v>
      </c>
      <c r="I826" s="197"/>
      <c r="J826" s="198">
        <f>ROUND(I826*H826,2)</f>
        <v>0</v>
      </c>
      <c r="K826" s="194" t="s">
        <v>242</v>
      </c>
      <c r="L826" s="199"/>
      <c r="M826" s="200" t="s">
        <v>3</v>
      </c>
      <c r="N826" s="201" t="s">
        <v>43</v>
      </c>
      <c r="O826" s="71"/>
      <c r="P826" s="181">
        <f>O826*H826</f>
        <v>0</v>
      </c>
      <c r="Q826" s="181">
        <v>0.0022000000000000001</v>
      </c>
      <c r="R826" s="181">
        <f>Q826*H826</f>
        <v>0.0044000000000000003</v>
      </c>
      <c r="S826" s="181">
        <v>0</v>
      </c>
      <c r="T826" s="182">
        <f>S826*H826</f>
        <v>0</v>
      </c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R826" s="183" t="s">
        <v>392</v>
      </c>
      <c r="AT826" s="183" t="s">
        <v>310</v>
      </c>
      <c r="AU826" s="183" t="s">
        <v>101</v>
      </c>
      <c r="AY826" s="18" t="s">
        <v>234</v>
      </c>
      <c r="BE826" s="184">
        <f>IF(N826="základní",J826,0)</f>
        <v>0</v>
      </c>
      <c r="BF826" s="184">
        <f>IF(N826="snížená",J826,0)</f>
        <v>0</v>
      </c>
      <c r="BG826" s="184">
        <f>IF(N826="zákl. přenesená",J826,0)</f>
        <v>0</v>
      </c>
      <c r="BH826" s="184">
        <f>IF(N826="sníž. přenesená",J826,0)</f>
        <v>0</v>
      </c>
      <c r="BI826" s="184">
        <f>IF(N826="nulová",J826,0)</f>
        <v>0</v>
      </c>
      <c r="BJ826" s="18" t="s">
        <v>79</v>
      </c>
      <c r="BK826" s="184">
        <f>ROUND(I826*H826,2)</f>
        <v>0</v>
      </c>
      <c r="BL826" s="18" t="s">
        <v>314</v>
      </c>
      <c r="BM826" s="183" t="s">
        <v>1956</v>
      </c>
    </row>
    <row r="827" s="2" customFormat="1" ht="37.8" customHeight="1">
      <c r="A827" s="37"/>
      <c r="B827" s="171"/>
      <c r="C827" s="172" t="s">
        <v>1957</v>
      </c>
      <c r="D827" s="172" t="s">
        <v>238</v>
      </c>
      <c r="E827" s="173" t="s">
        <v>1958</v>
      </c>
      <c r="F827" s="174" t="s">
        <v>1959</v>
      </c>
      <c r="G827" s="175" t="s">
        <v>358</v>
      </c>
      <c r="H827" s="176">
        <v>3</v>
      </c>
      <c r="I827" s="177"/>
      <c r="J827" s="178">
        <f>ROUND(I827*H827,2)</f>
        <v>0</v>
      </c>
      <c r="K827" s="174" t="s">
        <v>242</v>
      </c>
      <c r="L827" s="38"/>
      <c r="M827" s="179" t="s">
        <v>3</v>
      </c>
      <c r="N827" s="180" t="s">
        <v>43</v>
      </c>
      <c r="O827" s="71"/>
      <c r="P827" s="181">
        <f>O827*H827</f>
        <v>0</v>
      </c>
      <c r="Q827" s="181">
        <v>0.00045011749999999999</v>
      </c>
      <c r="R827" s="181">
        <f>Q827*H827</f>
        <v>0.0013503524999999999</v>
      </c>
      <c r="S827" s="181">
        <v>0</v>
      </c>
      <c r="T827" s="182">
        <f>S827*H827</f>
        <v>0</v>
      </c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R827" s="183" t="s">
        <v>314</v>
      </c>
      <c r="AT827" s="183" t="s">
        <v>238</v>
      </c>
      <c r="AU827" s="183" t="s">
        <v>101</v>
      </c>
      <c r="AY827" s="18" t="s">
        <v>234</v>
      </c>
      <c r="BE827" s="184">
        <f>IF(N827="základní",J827,0)</f>
        <v>0</v>
      </c>
      <c r="BF827" s="184">
        <f>IF(N827="snížená",J827,0)</f>
        <v>0</v>
      </c>
      <c r="BG827" s="184">
        <f>IF(N827="zákl. přenesená",J827,0)</f>
        <v>0</v>
      </c>
      <c r="BH827" s="184">
        <f>IF(N827="sníž. přenesená",J827,0)</f>
        <v>0</v>
      </c>
      <c r="BI827" s="184">
        <f>IF(N827="nulová",J827,0)</f>
        <v>0</v>
      </c>
      <c r="BJ827" s="18" t="s">
        <v>79</v>
      </c>
      <c r="BK827" s="184">
        <f>ROUND(I827*H827,2)</f>
        <v>0</v>
      </c>
      <c r="BL827" s="18" t="s">
        <v>314</v>
      </c>
      <c r="BM827" s="183" t="s">
        <v>1960</v>
      </c>
    </row>
    <row r="828" s="2" customFormat="1">
      <c r="A828" s="37"/>
      <c r="B828" s="38"/>
      <c r="C828" s="37"/>
      <c r="D828" s="185" t="s">
        <v>244</v>
      </c>
      <c r="E828" s="37"/>
      <c r="F828" s="186" t="s">
        <v>1961</v>
      </c>
      <c r="G828" s="37"/>
      <c r="H828" s="37"/>
      <c r="I828" s="187"/>
      <c r="J828" s="37"/>
      <c r="K828" s="37"/>
      <c r="L828" s="38"/>
      <c r="M828" s="188"/>
      <c r="N828" s="189"/>
      <c r="O828" s="71"/>
      <c r="P828" s="71"/>
      <c r="Q828" s="71"/>
      <c r="R828" s="71"/>
      <c r="S828" s="71"/>
      <c r="T828" s="72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T828" s="18" t="s">
        <v>244</v>
      </c>
      <c r="AU828" s="18" t="s">
        <v>101</v>
      </c>
    </row>
    <row r="829" s="2" customFormat="1" ht="33" customHeight="1">
      <c r="A829" s="37"/>
      <c r="B829" s="171"/>
      <c r="C829" s="192" t="s">
        <v>1962</v>
      </c>
      <c r="D829" s="192" t="s">
        <v>310</v>
      </c>
      <c r="E829" s="193" t="s">
        <v>1963</v>
      </c>
      <c r="F829" s="194" t="s">
        <v>1964</v>
      </c>
      <c r="G829" s="195" t="s">
        <v>358</v>
      </c>
      <c r="H829" s="196">
        <v>3</v>
      </c>
      <c r="I829" s="197"/>
      <c r="J829" s="198">
        <f>ROUND(I829*H829,2)</f>
        <v>0</v>
      </c>
      <c r="K829" s="194" t="s">
        <v>1067</v>
      </c>
      <c r="L829" s="199"/>
      <c r="M829" s="200" t="s">
        <v>3</v>
      </c>
      <c r="N829" s="201" t="s">
        <v>43</v>
      </c>
      <c r="O829" s="71"/>
      <c r="P829" s="181">
        <f>O829*H829</f>
        <v>0</v>
      </c>
      <c r="Q829" s="181">
        <v>0.016</v>
      </c>
      <c r="R829" s="181">
        <f>Q829*H829</f>
        <v>0.048000000000000001</v>
      </c>
      <c r="S829" s="181">
        <v>0</v>
      </c>
      <c r="T829" s="182">
        <f>S829*H829</f>
        <v>0</v>
      </c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R829" s="183" t="s">
        <v>392</v>
      </c>
      <c r="AT829" s="183" t="s">
        <v>310</v>
      </c>
      <c r="AU829" s="183" t="s">
        <v>101</v>
      </c>
      <c r="AY829" s="18" t="s">
        <v>234</v>
      </c>
      <c r="BE829" s="184">
        <f>IF(N829="základní",J829,0)</f>
        <v>0</v>
      </c>
      <c r="BF829" s="184">
        <f>IF(N829="snížená",J829,0)</f>
        <v>0</v>
      </c>
      <c r="BG829" s="184">
        <f>IF(N829="zákl. přenesená",J829,0)</f>
        <v>0</v>
      </c>
      <c r="BH829" s="184">
        <f>IF(N829="sníž. přenesená",J829,0)</f>
        <v>0</v>
      </c>
      <c r="BI829" s="184">
        <f>IF(N829="nulová",J829,0)</f>
        <v>0</v>
      </c>
      <c r="BJ829" s="18" t="s">
        <v>79</v>
      </c>
      <c r="BK829" s="184">
        <f>ROUND(I829*H829,2)</f>
        <v>0</v>
      </c>
      <c r="BL829" s="18" t="s">
        <v>314</v>
      </c>
      <c r="BM829" s="183" t="s">
        <v>1965</v>
      </c>
    </row>
    <row r="830" s="2" customFormat="1" ht="37.8" customHeight="1">
      <c r="A830" s="37"/>
      <c r="B830" s="171"/>
      <c r="C830" s="172" t="s">
        <v>1966</v>
      </c>
      <c r="D830" s="172" t="s">
        <v>238</v>
      </c>
      <c r="E830" s="173" t="s">
        <v>1967</v>
      </c>
      <c r="F830" s="174" t="s">
        <v>1968</v>
      </c>
      <c r="G830" s="175" t="s">
        <v>358</v>
      </c>
      <c r="H830" s="176">
        <v>2</v>
      </c>
      <c r="I830" s="177"/>
      <c r="J830" s="178">
        <f>ROUND(I830*H830,2)</f>
        <v>0</v>
      </c>
      <c r="K830" s="174" t="s">
        <v>242</v>
      </c>
      <c r="L830" s="38"/>
      <c r="M830" s="179" t="s">
        <v>3</v>
      </c>
      <c r="N830" s="180" t="s">
        <v>43</v>
      </c>
      <c r="O830" s="71"/>
      <c r="P830" s="181">
        <f>O830*H830</f>
        <v>0</v>
      </c>
      <c r="Q830" s="181">
        <v>0</v>
      </c>
      <c r="R830" s="181">
        <f>Q830*H830</f>
        <v>0</v>
      </c>
      <c r="S830" s="181">
        <v>0</v>
      </c>
      <c r="T830" s="182">
        <f>S830*H830</f>
        <v>0</v>
      </c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R830" s="183" t="s">
        <v>314</v>
      </c>
      <c r="AT830" s="183" t="s">
        <v>238</v>
      </c>
      <c r="AU830" s="183" t="s">
        <v>101</v>
      </c>
      <c r="AY830" s="18" t="s">
        <v>234</v>
      </c>
      <c r="BE830" s="184">
        <f>IF(N830="základní",J830,0)</f>
        <v>0</v>
      </c>
      <c r="BF830" s="184">
        <f>IF(N830="snížená",J830,0)</f>
        <v>0</v>
      </c>
      <c r="BG830" s="184">
        <f>IF(N830="zákl. přenesená",J830,0)</f>
        <v>0</v>
      </c>
      <c r="BH830" s="184">
        <f>IF(N830="sníž. přenesená",J830,0)</f>
        <v>0</v>
      </c>
      <c r="BI830" s="184">
        <f>IF(N830="nulová",J830,0)</f>
        <v>0</v>
      </c>
      <c r="BJ830" s="18" t="s">
        <v>79</v>
      </c>
      <c r="BK830" s="184">
        <f>ROUND(I830*H830,2)</f>
        <v>0</v>
      </c>
      <c r="BL830" s="18" t="s">
        <v>314</v>
      </c>
      <c r="BM830" s="183" t="s">
        <v>1969</v>
      </c>
    </row>
    <row r="831" s="2" customFormat="1">
      <c r="A831" s="37"/>
      <c r="B831" s="38"/>
      <c r="C831" s="37"/>
      <c r="D831" s="185" t="s">
        <v>244</v>
      </c>
      <c r="E831" s="37"/>
      <c r="F831" s="186" t="s">
        <v>1970</v>
      </c>
      <c r="G831" s="37"/>
      <c r="H831" s="37"/>
      <c r="I831" s="187"/>
      <c r="J831" s="37"/>
      <c r="K831" s="37"/>
      <c r="L831" s="38"/>
      <c r="M831" s="188"/>
      <c r="N831" s="189"/>
      <c r="O831" s="71"/>
      <c r="P831" s="71"/>
      <c r="Q831" s="71"/>
      <c r="R831" s="71"/>
      <c r="S831" s="71"/>
      <c r="T831" s="72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T831" s="18" t="s">
        <v>244</v>
      </c>
      <c r="AU831" s="18" t="s">
        <v>101</v>
      </c>
    </row>
    <row r="832" s="2" customFormat="1" ht="24.15" customHeight="1">
      <c r="A832" s="37"/>
      <c r="B832" s="171"/>
      <c r="C832" s="172" t="s">
        <v>1971</v>
      </c>
      <c r="D832" s="172" t="s">
        <v>238</v>
      </c>
      <c r="E832" s="173" t="s">
        <v>1972</v>
      </c>
      <c r="F832" s="174" t="s">
        <v>1973</v>
      </c>
      <c r="G832" s="175" t="s">
        <v>358</v>
      </c>
      <c r="H832" s="176">
        <v>2</v>
      </c>
      <c r="I832" s="177"/>
      <c r="J832" s="178">
        <f>ROUND(I832*H832,2)</f>
        <v>0</v>
      </c>
      <c r="K832" s="174" t="s">
        <v>242</v>
      </c>
      <c r="L832" s="38"/>
      <c r="M832" s="179" t="s">
        <v>3</v>
      </c>
      <c r="N832" s="180" t="s">
        <v>43</v>
      </c>
      <c r="O832" s="71"/>
      <c r="P832" s="181">
        <f>O832*H832</f>
        <v>0</v>
      </c>
      <c r="Q832" s="181">
        <v>0.00084000000000000003</v>
      </c>
      <c r="R832" s="181">
        <f>Q832*H832</f>
        <v>0.0016800000000000001</v>
      </c>
      <c r="S832" s="181">
        <v>0</v>
      </c>
      <c r="T832" s="182">
        <f>S832*H832</f>
        <v>0</v>
      </c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R832" s="183" t="s">
        <v>314</v>
      </c>
      <c r="AT832" s="183" t="s">
        <v>238</v>
      </c>
      <c r="AU832" s="183" t="s">
        <v>101</v>
      </c>
      <c r="AY832" s="18" t="s">
        <v>234</v>
      </c>
      <c r="BE832" s="184">
        <f>IF(N832="základní",J832,0)</f>
        <v>0</v>
      </c>
      <c r="BF832" s="184">
        <f>IF(N832="snížená",J832,0)</f>
        <v>0</v>
      </c>
      <c r="BG832" s="184">
        <f>IF(N832="zákl. přenesená",J832,0)</f>
        <v>0</v>
      </c>
      <c r="BH832" s="184">
        <f>IF(N832="sníž. přenesená",J832,0)</f>
        <v>0</v>
      </c>
      <c r="BI832" s="184">
        <f>IF(N832="nulová",J832,0)</f>
        <v>0</v>
      </c>
      <c r="BJ832" s="18" t="s">
        <v>79</v>
      </c>
      <c r="BK832" s="184">
        <f>ROUND(I832*H832,2)</f>
        <v>0</v>
      </c>
      <c r="BL832" s="18" t="s">
        <v>314</v>
      </c>
      <c r="BM832" s="183" t="s">
        <v>1974</v>
      </c>
    </row>
    <row r="833" s="2" customFormat="1">
      <c r="A833" s="37"/>
      <c r="B833" s="38"/>
      <c r="C833" s="37"/>
      <c r="D833" s="185" t="s">
        <v>244</v>
      </c>
      <c r="E833" s="37"/>
      <c r="F833" s="186" t="s">
        <v>1975</v>
      </c>
      <c r="G833" s="37"/>
      <c r="H833" s="37"/>
      <c r="I833" s="187"/>
      <c r="J833" s="37"/>
      <c r="K833" s="37"/>
      <c r="L833" s="38"/>
      <c r="M833" s="188"/>
      <c r="N833" s="189"/>
      <c r="O833" s="71"/>
      <c r="P833" s="71"/>
      <c r="Q833" s="71"/>
      <c r="R833" s="71"/>
      <c r="S833" s="71"/>
      <c r="T833" s="72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T833" s="18" t="s">
        <v>244</v>
      </c>
      <c r="AU833" s="18" t="s">
        <v>101</v>
      </c>
    </row>
    <row r="834" s="2" customFormat="1" ht="24.15" customHeight="1">
      <c r="A834" s="37"/>
      <c r="B834" s="171"/>
      <c r="C834" s="192" t="s">
        <v>1976</v>
      </c>
      <c r="D834" s="192" t="s">
        <v>310</v>
      </c>
      <c r="E834" s="193" t="s">
        <v>1977</v>
      </c>
      <c r="F834" s="194" t="s">
        <v>1978</v>
      </c>
      <c r="G834" s="195" t="s">
        <v>241</v>
      </c>
      <c r="H834" s="196">
        <v>9.25</v>
      </c>
      <c r="I834" s="197"/>
      <c r="J834" s="198">
        <f>ROUND(I834*H834,2)</f>
        <v>0</v>
      </c>
      <c r="K834" s="194" t="s">
        <v>1067</v>
      </c>
      <c r="L834" s="199"/>
      <c r="M834" s="200" t="s">
        <v>3</v>
      </c>
      <c r="N834" s="201" t="s">
        <v>43</v>
      </c>
      <c r="O834" s="71"/>
      <c r="P834" s="181">
        <f>O834*H834</f>
        <v>0</v>
      </c>
      <c r="Q834" s="181">
        <v>0.038289999999999998</v>
      </c>
      <c r="R834" s="181">
        <f>Q834*H834</f>
        <v>0.35418249999999996</v>
      </c>
      <c r="S834" s="181">
        <v>0</v>
      </c>
      <c r="T834" s="182">
        <f>S834*H834</f>
        <v>0</v>
      </c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R834" s="183" t="s">
        <v>392</v>
      </c>
      <c r="AT834" s="183" t="s">
        <v>310</v>
      </c>
      <c r="AU834" s="183" t="s">
        <v>101</v>
      </c>
      <c r="AY834" s="18" t="s">
        <v>234</v>
      </c>
      <c r="BE834" s="184">
        <f>IF(N834="základní",J834,0)</f>
        <v>0</v>
      </c>
      <c r="BF834" s="184">
        <f>IF(N834="snížená",J834,0)</f>
        <v>0</v>
      </c>
      <c r="BG834" s="184">
        <f>IF(N834="zákl. přenesená",J834,0)</f>
        <v>0</v>
      </c>
      <c r="BH834" s="184">
        <f>IF(N834="sníž. přenesená",J834,0)</f>
        <v>0</v>
      </c>
      <c r="BI834" s="184">
        <f>IF(N834="nulová",J834,0)</f>
        <v>0</v>
      </c>
      <c r="BJ834" s="18" t="s">
        <v>79</v>
      </c>
      <c r="BK834" s="184">
        <f>ROUND(I834*H834,2)</f>
        <v>0</v>
      </c>
      <c r="BL834" s="18" t="s">
        <v>314</v>
      </c>
      <c r="BM834" s="183" t="s">
        <v>1979</v>
      </c>
    </row>
    <row r="835" s="2" customFormat="1" ht="24.15" customHeight="1">
      <c r="A835" s="37"/>
      <c r="B835" s="171"/>
      <c r="C835" s="172" t="s">
        <v>1980</v>
      </c>
      <c r="D835" s="172" t="s">
        <v>238</v>
      </c>
      <c r="E835" s="173" t="s">
        <v>1981</v>
      </c>
      <c r="F835" s="174" t="s">
        <v>1982</v>
      </c>
      <c r="G835" s="175" t="s">
        <v>358</v>
      </c>
      <c r="H835" s="176">
        <v>24</v>
      </c>
      <c r="I835" s="177"/>
      <c r="J835" s="178">
        <f>ROUND(I835*H835,2)</f>
        <v>0</v>
      </c>
      <c r="K835" s="174" t="s">
        <v>242</v>
      </c>
      <c r="L835" s="38"/>
      <c r="M835" s="179" t="s">
        <v>3</v>
      </c>
      <c r="N835" s="180" t="s">
        <v>43</v>
      </c>
      <c r="O835" s="71"/>
      <c r="P835" s="181">
        <f>O835*H835</f>
        <v>0</v>
      </c>
      <c r="Q835" s="181">
        <v>0</v>
      </c>
      <c r="R835" s="181">
        <f>Q835*H835</f>
        <v>0</v>
      </c>
      <c r="S835" s="181">
        <v>0</v>
      </c>
      <c r="T835" s="182">
        <f>S835*H835</f>
        <v>0</v>
      </c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R835" s="183" t="s">
        <v>314</v>
      </c>
      <c r="AT835" s="183" t="s">
        <v>238</v>
      </c>
      <c r="AU835" s="183" t="s">
        <v>101</v>
      </c>
      <c r="AY835" s="18" t="s">
        <v>234</v>
      </c>
      <c r="BE835" s="184">
        <f>IF(N835="základní",J835,0)</f>
        <v>0</v>
      </c>
      <c r="BF835" s="184">
        <f>IF(N835="snížená",J835,0)</f>
        <v>0</v>
      </c>
      <c r="BG835" s="184">
        <f>IF(N835="zákl. přenesená",J835,0)</f>
        <v>0</v>
      </c>
      <c r="BH835" s="184">
        <f>IF(N835="sníž. přenesená",J835,0)</f>
        <v>0</v>
      </c>
      <c r="BI835" s="184">
        <f>IF(N835="nulová",J835,0)</f>
        <v>0</v>
      </c>
      <c r="BJ835" s="18" t="s">
        <v>79</v>
      </c>
      <c r="BK835" s="184">
        <f>ROUND(I835*H835,2)</f>
        <v>0</v>
      </c>
      <c r="BL835" s="18" t="s">
        <v>314</v>
      </c>
      <c r="BM835" s="183" t="s">
        <v>1983</v>
      </c>
    </row>
    <row r="836" s="2" customFormat="1">
      <c r="A836" s="37"/>
      <c r="B836" s="38"/>
      <c r="C836" s="37"/>
      <c r="D836" s="185" t="s">
        <v>244</v>
      </c>
      <c r="E836" s="37"/>
      <c r="F836" s="186" t="s">
        <v>1984</v>
      </c>
      <c r="G836" s="37"/>
      <c r="H836" s="37"/>
      <c r="I836" s="187"/>
      <c r="J836" s="37"/>
      <c r="K836" s="37"/>
      <c r="L836" s="38"/>
      <c r="M836" s="188"/>
      <c r="N836" s="189"/>
      <c r="O836" s="71"/>
      <c r="P836" s="71"/>
      <c r="Q836" s="71"/>
      <c r="R836" s="71"/>
      <c r="S836" s="71"/>
      <c r="T836" s="72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T836" s="18" t="s">
        <v>244</v>
      </c>
      <c r="AU836" s="18" t="s">
        <v>101</v>
      </c>
    </row>
    <row r="837" s="2" customFormat="1" ht="24.15" customHeight="1">
      <c r="A837" s="37"/>
      <c r="B837" s="171"/>
      <c r="C837" s="192" t="s">
        <v>1985</v>
      </c>
      <c r="D837" s="192" t="s">
        <v>310</v>
      </c>
      <c r="E837" s="193" t="s">
        <v>1986</v>
      </c>
      <c r="F837" s="194" t="s">
        <v>1987</v>
      </c>
      <c r="G837" s="195" t="s">
        <v>358</v>
      </c>
      <c r="H837" s="196">
        <v>7</v>
      </c>
      <c r="I837" s="197"/>
      <c r="J837" s="198">
        <f>ROUND(I837*H837,2)</f>
        <v>0</v>
      </c>
      <c r="K837" s="194" t="s">
        <v>242</v>
      </c>
      <c r="L837" s="199"/>
      <c r="M837" s="200" t="s">
        <v>3</v>
      </c>
      <c r="N837" s="201" t="s">
        <v>43</v>
      </c>
      <c r="O837" s="71"/>
      <c r="P837" s="181">
        <f>O837*H837</f>
        <v>0</v>
      </c>
      <c r="Q837" s="181">
        <v>0.00108</v>
      </c>
      <c r="R837" s="181">
        <f>Q837*H837</f>
        <v>0.0075599999999999999</v>
      </c>
      <c r="S837" s="181">
        <v>0</v>
      </c>
      <c r="T837" s="182">
        <f>S837*H837</f>
        <v>0</v>
      </c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R837" s="183" t="s">
        <v>392</v>
      </c>
      <c r="AT837" s="183" t="s">
        <v>310</v>
      </c>
      <c r="AU837" s="183" t="s">
        <v>101</v>
      </c>
      <c r="AY837" s="18" t="s">
        <v>234</v>
      </c>
      <c r="BE837" s="184">
        <f>IF(N837="základní",J837,0)</f>
        <v>0</v>
      </c>
      <c r="BF837" s="184">
        <f>IF(N837="snížená",J837,0)</f>
        <v>0</v>
      </c>
      <c r="BG837" s="184">
        <f>IF(N837="zákl. přenesená",J837,0)</f>
        <v>0</v>
      </c>
      <c r="BH837" s="184">
        <f>IF(N837="sníž. přenesená",J837,0)</f>
        <v>0</v>
      </c>
      <c r="BI837" s="184">
        <f>IF(N837="nulová",J837,0)</f>
        <v>0</v>
      </c>
      <c r="BJ837" s="18" t="s">
        <v>79</v>
      </c>
      <c r="BK837" s="184">
        <f>ROUND(I837*H837,2)</f>
        <v>0</v>
      </c>
      <c r="BL837" s="18" t="s">
        <v>314</v>
      </c>
      <c r="BM837" s="183" t="s">
        <v>1988</v>
      </c>
    </row>
    <row r="838" s="2" customFormat="1" ht="24.15" customHeight="1">
      <c r="A838" s="37"/>
      <c r="B838" s="171"/>
      <c r="C838" s="192" t="s">
        <v>1989</v>
      </c>
      <c r="D838" s="192" t="s">
        <v>310</v>
      </c>
      <c r="E838" s="193" t="s">
        <v>1990</v>
      </c>
      <c r="F838" s="194" t="s">
        <v>1991</v>
      </c>
      <c r="G838" s="195" t="s">
        <v>358</v>
      </c>
      <c r="H838" s="196">
        <v>1</v>
      </c>
      <c r="I838" s="197"/>
      <c r="J838" s="198">
        <f>ROUND(I838*H838,2)</f>
        <v>0</v>
      </c>
      <c r="K838" s="194" t="s">
        <v>242</v>
      </c>
      <c r="L838" s="199"/>
      <c r="M838" s="200" t="s">
        <v>3</v>
      </c>
      <c r="N838" s="201" t="s">
        <v>43</v>
      </c>
      <c r="O838" s="71"/>
      <c r="P838" s="181">
        <f>O838*H838</f>
        <v>0</v>
      </c>
      <c r="Q838" s="181">
        <v>0.00123</v>
      </c>
      <c r="R838" s="181">
        <f>Q838*H838</f>
        <v>0.00123</v>
      </c>
      <c r="S838" s="181">
        <v>0</v>
      </c>
      <c r="T838" s="182">
        <f>S838*H838</f>
        <v>0</v>
      </c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R838" s="183" t="s">
        <v>392</v>
      </c>
      <c r="AT838" s="183" t="s">
        <v>310</v>
      </c>
      <c r="AU838" s="183" t="s">
        <v>101</v>
      </c>
      <c r="AY838" s="18" t="s">
        <v>234</v>
      </c>
      <c r="BE838" s="184">
        <f>IF(N838="základní",J838,0)</f>
        <v>0</v>
      </c>
      <c r="BF838" s="184">
        <f>IF(N838="snížená",J838,0)</f>
        <v>0</v>
      </c>
      <c r="BG838" s="184">
        <f>IF(N838="zákl. přenesená",J838,0)</f>
        <v>0</v>
      </c>
      <c r="BH838" s="184">
        <f>IF(N838="sníž. přenesená",J838,0)</f>
        <v>0</v>
      </c>
      <c r="BI838" s="184">
        <f>IF(N838="nulová",J838,0)</f>
        <v>0</v>
      </c>
      <c r="BJ838" s="18" t="s">
        <v>79</v>
      </c>
      <c r="BK838" s="184">
        <f>ROUND(I838*H838,2)</f>
        <v>0</v>
      </c>
      <c r="BL838" s="18" t="s">
        <v>314</v>
      </c>
      <c r="BM838" s="183" t="s">
        <v>1992</v>
      </c>
    </row>
    <row r="839" s="2" customFormat="1" ht="24.15" customHeight="1">
      <c r="A839" s="37"/>
      <c r="B839" s="171"/>
      <c r="C839" s="192" t="s">
        <v>1993</v>
      </c>
      <c r="D839" s="192" t="s">
        <v>310</v>
      </c>
      <c r="E839" s="193" t="s">
        <v>1994</v>
      </c>
      <c r="F839" s="194" t="s">
        <v>1995</v>
      </c>
      <c r="G839" s="195" t="s">
        <v>358</v>
      </c>
      <c r="H839" s="196">
        <v>16</v>
      </c>
      <c r="I839" s="197"/>
      <c r="J839" s="198">
        <f>ROUND(I839*H839,2)</f>
        <v>0</v>
      </c>
      <c r="K839" s="194" t="s">
        <v>242</v>
      </c>
      <c r="L839" s="199"/>
      <c r="M839" s="200" t="s">
        <v>3</v>
      </c>
      <c r="N839" s="201" t="s">
        <v>43</v>
      </c>
      <c r="O839" s="71"/>
      <c r="P839" s="181">
        <f>O839*H839</f>
        <v>0</v>
      </c>
      <c r="Q839" s="181">
        <v>0.00139</v>
      </c>
      <c r="R839" s="181">
        <f>Q839*H839</f>
        <v>0.022239999999999999</v>
      </c>
      <c r="S839" s="181">
        <v>0</v>
      </c>
      <c r="T839" s="182">
        <f>S839*H839</f>
        <v>0</v>
      </c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R839" s="183" t="s">
        <v>392</v>
      </c>
      <c r="AT839" s="183" t="s">
        <v>310</v>
      </c>
      <c r="AU839" s="183" t="s">
        <v>101</v>
      </c>
      <c r="AY839" s="18" t="s">
        <v>234</v>
      </c>
      <c r="BE839" s="184">
        <f>IF(N839="základní",J839,0)</f>
        <v>0</v>
      </c>
      <c r="BF839" s="184">
        <f>IF(N839="snížená",J839,0)</f>
        <v>0</v>
      </c>
      <c r="BG839" s="184">
        <f>IF(N839="zákl. přenesená",J839,0)</f>
        <v>0</v>
      </c>
      <c r="BH839" s="184">
        <f>IF(N839="sníž. přenesená",J839,0)</f>
        <v>0</v>
      </c>
      <c r="BI839" s="184">
        <f>IF(N839="nulová",J839,0)</f>
        <v>0</v>
      </c>
      <c r="BJ839" s="18" t="s">
        <v>79</v>
      </c>
      <c r="BK839" s="184">
        <f>ROUND(I839*H839,2)</f>
        <v>0</v>
      </c>
      <c r="BL839" s="18" t="s">
        <v>314</v>
      </c>
      <c r="BM839" s="183" t="s">
        <v>1996</v>
      </c>
    </row>
    <row r="840" s="12" customFormat="1" ht="22.8" customHeight="1">
      <c r="A840" s="12"/>
      <c r="B840" s="158"/>
      <c r="C840" s="12"/>
      <c r="D840" s="159" t="s">
        <v>71</v>
      </c>
      <c r="E840" s="169" t="s">
        <v>1997</v>
      </c>
      <c r="F840" s="169" t="s">
        <v>1998</v>
      </c>
      <c r="G840" s="12"/>
      <c r="H840" s="12"/>
      <c r="I840" s="161"/>
      <c r="J840" s="170">
        <f>BK840</f>
        <v>0</v>
      </c>
      <c r="K840" s="12"/>
      <c r="L840" s="158"/>
      <c r="M840" s="163"/>
      <c r="N840" s="164"/>
      <c r="O840" s="164"/>
      <c r="P840" s="165">
        <f>P841+SUM(P842:P857)+P886</f>
        <v>0</v>
      </c>
      <c r="Q840" s="164"/>
      <c r="R840" s="165">
        <f>R841+SUM(R842:R857)+R886</f>
        <v>8.2014352710300003</v>
      </c>
      <c r="S840" s="164"/>
      <c r="T840" s="166">
        <f>T841+SUM(T842:T857)+T886</f>
        <v>0</v>
      </c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R840" s="159" t="s">
        <v>76</v>
      </c>
      <c r="AT840" s="167" t="s">
        <v>71</v>
      </c>
      <c r="AU840" s="167" t="s">
        <v>79</v>
      </c>
      <c r="AY840" s="159" t="s">
        <v>234</v>
      </c>
      <c r="BK840" s="168">
        <f>BK841+SUM(BK842:BK857)+BK886</f>
        <v>0</v>
      </c>
    </row>
    <row r="841" s="2" customFormat="1" ht="24.15" customHeight="1">
      <c r="A841" s="37"/>
      <c r="B841" s="171"/>
      <c r="C841" s="172" t="s">
        <v>1999</v>
      </c>
      <c r="D841" s="172" t="s">
        <v>238</v>
      </c>
      <c r="E841" s="173" t="s">
        <v>2000</v>
      </c>
      <c r="F841" s="174" t="s">
        <v>2001</v>
      </c>
      <c r="G841" s="175" t="s">
        <v>416</v>
      </c>
      <c r="H841" s="176">
        <v>11.119999999999999</v>
      </c>
      <c r="I841" s="177"/>
      <c r="J841" s="178">
        <f>ROUND(I841*H841,2)</f>
        <v>0</v>
      </c>
      <c r="K841" s="174" t="s">
        <v>242</v>
      </c>
      <c r="L841" s="38"/>
      <c r="M841" s="179" t="s">
        <v>3</v>
      </c>
      <c r="N841" s="180" t="s">
        <v>43</v>
      </c>
      <c r="O841" s="71"/>
      <c r="P841" s="181">
        <f>O841*H841</f>
        <v>0</v>
      </c>
      <c r="Q841" s="181">
        <v>0.00071840000000000001</v>
      </c>
      <c r="R841" s="181">
        <f>Q841*H841</f>
        <v>0.0079886079999999995</v>
      </c>
      <c r="S841" s="181">
        <v>0</v>
      </c>
      <c r="T841" s="182">
        <f>S841*H841</f>
        <v>0</v>
      </c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R841" s="183" t="s">
        <v>314</v>
      </c>
      <c r="AT841" s="183" t="s">
        <v>238</v>
      </c>
      <c r="AU841" s="183" t="s">
        <v>76</v>
      </c>
      <c r="AY841" s="18" t="s">
        <v>234</v>
      </c>
      <c r="BE841" s="184">
        <f>IF(N841="základní",J841,0)</f>
        <v>0</v>
      </c>
      <c r="BF841" s="184">
        <f>IF(N841="snížená",J841,0)</f>
        <v>0</v>
      </c>
      <c r="BG841" s="184">
        <f>IF(N841="zákl. přenesená",J841,0)</f>
        <v>0</v>
      </c>
      <c r="BH841" s="184">
        <f>IF(N841="sníž. přenesená",J841,0)</f>
        <v>0</v>
      </c>
      <c r="BI841" s="184">
        <f>IF(N841="nulová",J841,0)</f>
        <v>0</v>
      </c>
      <c r="BJ841" s="18" t="s">
        <v>79</v>
      </c>
      <c r="BK841" s="184">
        <f>ROUND(I841*H841,2)</f>
        <v>0</v>
      </c>
      <c r="BL841" s="18" t="s">
        <v>314</v>
      </c>
      <c r="BM841" s="183" t="s">
        <v>2002</v>
      </c>
    </row>
    <row r="842" s="2" customFormat="1">
      <c r="A842" s="37"/>
      <c r="B842" s="38"/>
      <c r="C842" s="37"/>
      <c r="D842" s="185" t="s">
        <v>244</v>
      </c>
      <c r="E842" s="37"/>
      <c r="F842" s="186" t="s">
        <v>2003</v>
      </c>
      <c r="G842" s="37"/>
      <c r="H842" s="37"/>
      <c r="I842" s="187"/>
      <c r="J842" s="37"/>
      <c r="K842" s="37"/>
      <c r="L842" s="38"/>
      <c r="M842" s="188"/>
      <c r="N842" s="189"/>
      <c r="O842" s="71"/>
      <c r="P842" s="71"/>
      <c r="Q842" s="71"/>
      <c r="R842" s="71"/>
      <c r="S842" s="71"/>
      <c r="T842" s="72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T842" s="18" t="s">
        <v>244</v>
      </c>
      <c r="AU842" s="18" t="s">
        <v>76</v>
      </c>
    </row>
    <row r="843" s="2" customFormat="1" ht="24.15" customHeight="1">
      <c r="A843" s="37"/>
      <c r="B843" s="171"/>
      <c r="C843" s="192" t="s">
        <v>2004</v>
      </c>
      <c r="D843" s="192" t="s">
        <v>310</v>
      </c>
      <c r="E843" s="193" t="s">
        <v>2005</v>
      </c>
      <c r="F843" s="194" t="s">
        <v>2006</v>
      </c>
      <c r="G843" s="195" t="s">
        <v>416</v>
      </c>
      <c r="H843" s="196">
        <v>13.699999999999999</v>
      </c>
      <c r="I843" s="197"/>
      <c r="J843" s="198">
        <f>ROUND(I843*H843,2)</f>
        <v>0</v>
      </c>
      <c r="K843" s="194" t="s">
        <v>242</v>
      </c>
      <c r="L843" s="199"/>
      <c r="M843" s="200" t="s">
        <v>3</v>
      </c>
      <c r="N843" s="201" t="s">
        <v>43</v>
      </c>
      <c r="O843" s="71"/>
      <c r="P843" s="181">
        <f>O843*H843</f>
        <v>0</v>
      </c>
      <c r="Q843" s="181">
        <v>0.029999999999999999</v>
      </c>
      <c r="R843" s="181">
        <f>Q843*H843</f>
        <v>0.41099999999999998</v>
      </c>
      <c r="S843" s="181">
        <v>0</v>
      </c>
      <c r="T843" s="182">
        <f>S843*H843</f>
        <v>0</v>
      </c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R843" s="183" t="s">
        <v>392</v>
      </c>
      <c r="AT843" s="183" t="s">
        <v>310</v>
      </c>
      <c r="AU843" s="183" t="s">
        <v>76</v>
      </c>
      <c r="AY843" s="18" t="s">
        <v>234</v>
      </c>
      <c r="BE843" s="184">
        <f>IF(N843="základní",J843,0)</f>
        <v>0</v>
      </c>
      <c r="BF843" s="184">
        <f>IF(N843="snížená",J843,0)</f>
        <v>0</v>
      </c>
      <c r="BG843" s="184">
        <f>IF(N843="zákl. přenesená",J843,0)</f>
        <v>0</v>
      </c>
      <c r="BH843" s="184">
        <f>IF(N843="sníž. přenesená",J843,0)</f>
        <v>0</v>
      </c>
      <c r="BI843" s="184">
        <f>IF(N843="nulová",J843,0)</f>
        <v>0</v>
      </c>
      <c r="BJ843" s="18" t="s">
        <v>79</v>
      </c>
      <c r="BK843" s="184">
        <f>ROUND(I843*H843,2)</f>
        <v>0</v>
      </c>
      <c r="BL843" s="18" t="s">
        <v>314</v>
      </c>
      <c r="BM843" s="183" t="s">
        <v>2007</v>
      </c>
    </row>
    <row r="844" s="2" customFormat="1" ht="16.5" customHeight="1">
      <c r="A844" s="37"/>
      <c r="B844" s="171"/>
      <c r="C844" s="172" t="s">
        <v>2008</v>
      </c>
      <c r="D844" s="172" t="s">
        <v>238</v>
      </c>
      <c r="E844" s="173" t="s">
        <v>2009</v>
      </c>
      <c r="F844" s="174" t="s">
        <v>2010</v>
      </c>
      <c r="G844" s="175" t="s">
        <v>416</v>
      </c>
      <c r="H844" s="176">
        <v>11.699999999999999</v>
      </c>
      <c r="I844" s="177"/>
      <c r="J844" s="178">
        <f>ROUND(I844*H844,2)</f>
        <v>0</v>
      </c>
      <c r="K844" s="174" t="s">
        <v>242</v>
      </c>
      <c r="L844" s="38"/>
      <c r="M844" s="179" t="s">
        <v>3</v>
      </c>
      <c r="N844" s="180" t="s">
        <v>43</v>
      </c>
      <c r="O844" s="71"/>
      <c r="P844" s="181">
        <f>O844*H844</f>
        <v>0</v>
      </c>
      <c r="Q844" s="181">
        <v>0</v>
      </c>
      <c r="R844" s="181">
        <f>Q844*H844</f>
        <v>0</v>
      </c>
      <c r="S844" s="181">
        <v>0</v>
      </c>
      <c r="T844" s="182">
        <f>S844*H844</f>
        <v>0</v>
      </c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R844" s="183" t="s">
        <v>314</v>
      </c>
      <c r="AT844" s="183" t="s">
        <v>238</v>
      </c>
      <c r="AU844" s="183" t="s">
        <v>76</v>
      </c>
      <c r="AY844" s="18" t="s">
        <v>234</v>
      </c>
      <c r="BE844" s="184">
        <f>IF(N844="základní",J844,0)</f>
        <v>0</v>
      </c>
      <c r="BF844" s="184">
        <f>IF(N844="snížená",J844,0)</f>
        <v>0</v>
      </c>
      <c r="BG844" s="184">
        <f>IF(N844="zákl. přenesená",J844,0)</f>
        <v>0</v>
      </c>
      <c r="BH844" s="184">
        <f>IF(N844="sníž. přenesená",J844,0)</f>
        <v>0</v>
      </c>
      <c r="BI844" s="184">
        <f>IF(N844="nulová",J844,0)</f>
        <v>0</v>
      </c>
      <c r="BJ844" s="18" t="s">
        <v>79</v>
      </c>
      <c r="BK844" s="184">
        <f>ROUND(I844*H844,2)</f>
        <v>0</v>
      </c>
      <c r="BL844" s="18" t="s">
        <v>314</v>
      </c>
      <c r="BM844" s="183" t="s">
        <v>2011</v>
      </c>
    </row>
    <row r="845" s="2" customFormat="1">
      <c r="A845" s="37"/>
      <c r="B845" s="38"/>
      <c r="C845" s="37"/>
      <c r="D845" s="185" t="s">
        <v>244</v>
      </c>
      <c r="E845" s="37"/>
      <c r="F845" s="186" t="s">
        <v>2012</v>
      </c>
      <c r="G845" s="37"/>
      <c r="H845" s="37"/>
      <c r="I845" s="187"/>
      <c r="J845" s="37"/>
      <c r="K845" s="37"/>
      <c r="L845" s="38"/>
      <c r="M845" s="188"/>
      <c r="N845" s="189"/>
      <c r="O845" s="71"/>
      <c r="P845" s="71"/>
      <c r="Q845" s="71"/>
      <c r="R845" s="71"/>
      <c r="S845" s="71"/>
      <c r="T845" s="72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T845" s="18" t="s">
        <v>244</v>
      </c>
      <c r="AU845" s="18" t="s">
        <v>76</v>
      </c>
    </row>
    <row r="846" s="2" customFormat="1" ht="16.5" customHeight="1">
      <c r="A846" s="37"/>
      <c r="B846" s="171"/>
      <c r="C846" s="192" t="s">
        <v>2013</v>
      </c>
      <c r="D846" s="192" t="s">
        <v>310</v>
      </c>
      <c r="E846" s="193" t="s">
        <v>2014</v>
      </c>
      <c r="F846" s="194" t="s">
        <v>2015</v>
      </c>
      <c r="G846" s="195" t="s">
        <v>358</v>
      </c>
      <c r="H846" s="196">
        <v>8</v>
      </c>
      <c r="I846" s="197"/>
      <c r="J846" s="198">
        <f>ROUND(I846*H846,2)</f>
        <v>0</v>
      </c>
      <c r="K846" s="194" t="s">
        <v>242</v>
      </c>
      <c r="L846" s="199"/>
      <c r="M846" s="200" t="s">
        <v>3</v>
      </c>
      <c r="N846" s="201" t="s">
        <v>43</v>
      </c>
      <c r="O846" s="71"/>
      <c r="P846" s="181">
        <f>O846*H846</f>
        <v>0</v>
      </c>
      <c r="Q846" s="181">
        <v>0.00080000000000000004</v>
      </c>
      <c r="R846" s="181">
        <f>Q846*H846</f>
        <v>0.0064000000000000003</v>
      </c>
      <c r="S846" s="181">
        <v>0</v>
      </c>
      <c r="T846" s="182">
        <f>S846*H846</f>
        <v>0</v>
      </c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R846" s="183" t="s">
        <v>392</v>
      </c>
      <c r="AT846" s="183" t="s">
        <v>310</v>
      </c>
      <c r="AU846" s="183" t="s">
        <v>76</v>
      </c>
      <c r="AY846" s="18" t="s">
        <v>234</v>
      </c>
      <c r="BE846" s="184">
        <f>IF(N846="základní",J846,0)</f>
        <v>0</v>
      </c>
      <c r="BF846" s="184">
        <f>IF(N846="snížená",J846,0)</f>
        <v>0</v>
      </c>
      <c r="BG846" s="184">
        <f>IF(N846="zákl. přenesená",J846,0)</f>
        <v>0</v>
      </c>
      <c r="BH846" s="184">
        <f>IF(N846="sníž. přenesená",J846,0)</f>
        <v>0</v>
      </c>
      <c r="BI846" s="184">
        <f>IF(N846="nulová",J846,0)</f>
        <v>0</v>
      </c>
      <c r="BJ846" s="18" t="s">
        <v>79</v>
      </c>
      <c r="BK846" s="184">
        <f>ROUND(I846*H846,2)</f>
        <v>0</v>
      </c>
      <c r="BL846" s="18" t="s">
        <v>314</v>
      </c>
      <c r="BM846" s="183" t="s">
        <v>2016</v>
      </c>
    </row>
    <row r="847" s="2" customFormat="1" ht="16.5" customHeight="1">
      <c r="A847" s="37"/>
      <c r="B847" s="171"/>
      <c r="C847" s="192" t="s">
        <v>2017</v>
      </c>
      <c r="D847" s="192" t="s">
        <v>310</v>
      </c>
      <c r="E847" s="193" t="s">
        <v>2018</v>
      </c>
      <c r="F847" s="194" t="s">
        <v>2019</v>
      </c>
      <c r="G847" s="195" t="s">
        <v>416</v>
      </c>
      <c r="H847" s="196">
        <v>11.699999999999999</v>
      </c>
      <c r="I847" s="197"/>
      <c r="J847" s="198">
        <f>ROUND(I847*H847,2)</f>
        <v>0</v>
      </c>
      <c r="K847" s="194" t="s">
        <v>1067</v>
      </c>
      <c r="L847" s="199"/>
      <c r="M847" s="200" t="s">
        <v>3</v>
      </c>
      <c r="N847" s="201" t="s">
        <v>43</v>
      </c>
      <c r="O847" s="71"/>
      <c r="P847" s="181">
        <f>O847*H847</f>
        <v>0</v>
      </c>
      <c r="Q847" s="181">
        <v>0.0010399999999999999</v>
      </c>
      <c r="R847" s="181">
        <f>Q847*H847</f>
        <v>0.012167999999999998</v>
      </c>
      <c r="S847" s="181">
        <v>0</v>
      </c>
      <c r="T847" s="182">
        <f>S847*H847</f>
        <v>0</v>
      </c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R847" s="183" t="s">
        <v>392</v>
      </c>
      <c r="AT847" s="183" t="s">
        <v>310</v>
      </c>
      <c r="AU847" s="183" t="s">
        <v>76</v>
      </c>
      <c r="AY847" s="18" t="s">
        <v>234</v>
      </c>
      <c r="BE847" s="184">
        <f>IF(N847="základní",J847,0)</f>
        <v>0</v>
      </c>
      <c r="BF847" s="184">
        <f>IF(N847="snížená",J847,0)</f>
        <v>0</v>
      </c>
      <c r="BG847" s="184">
        <f>IF(N847="zákl. přenesená",J847,0)</f>
        <v>0</v>
      </c>
      <c r="BH847" s="184">
        <f>IF(N847="sníž. přenesená",J847,0)</f>
        <v>0</v>
      </c>
      <c r="BI847" s="184">
        <f>IF(N847="nulová",J847,0)</f>
        <v>0</v>
      </c>
      <c r="BJ847" s="18" t="s">
        <v>79</v>
      </c>
      <c r="BK847" s="184">
        <f>ROUND(I847*H847,2)</f>
        <v>0</v>
      </c>
      <c r="BL847" s="18" t="s">
        <v>314</v>
      </c>
      <c r="BM847" s="183" t="s">
        <v>2020</v>
      </c>
    </row>
    <row r="848" s="2" customFormat="1" ht="33" customHeight="1">
      <c r="A848" s="37"/>
      <c r="B848" s="171"/>
      <c r="C848" s="172" t="s">
        <v>2021</v>
      </c>
      <c r="D848" s="172" t="s">
        <v>238</v>
      </c>
      <c r="E848" s="173" t="s">
        <v>2022</v>
      </c>
      <c r="F848" s="174" t="s">
        <v>2023</v>
      </c>
      <c r="G848" s="175" t="s">
        <v>416</v>
      </c>
      <c r="H848" s="176">
        <v>2</v>
      </c>
      <c r="I848" s="177"/>
      <c r="J848" s="178">
        <f>ROUND(I848*H848,2)</f>
        <v>0</v>
      </c>
      <c r="K848" s="174" t="s">
        <v>242</v>
      </c>
      <c r="L848" s="38"/>
      <c r="M848" s="179" t="s">
        <v>3</v>
      </c>
      <c r="N848" s="180" t="s">
        <v>43</v>
      </c>
      <c r="O848" s="71"/>
      <c r="P848" s="181">
        <f>O848*H848</f>
        <v>0</v>
      </c>
      <c r="Q848" s="181">
        <v>0</v>
      </c>
      <c r="R848" s="181">
        <f>Q848*H848</f>
        <v>0</v>
      </c>
      <c r="S848" s="181">
        <v>0</v>
      </c>
      <c r="T848" s="182">
        <f>S848*H848</f>
        <v>0</v>
      </c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R848" s="183" t="s">
        <v>314</v>
      </c>
      <c r="AT848" s="183" t="s">
        <v>238</v>
      </c>
      <c r="AU848" s="183" t="s">
        <v>76</v>
      </c>
      <c r="AY848" s="18" t="s">
        <v>234</v>
      </c>
      <c r="BE848" s="184">
        <f>IF(N848="základní",J848,0)</f>
        <v>0</v>
      </c>
      <c r="BF848" s="184">
        <f>IF(N848="snížená",J848,0)</f>
        <v>0</v>
      </c>
      <c r="BG848" s="184">
        <f>IF(N848="zákl. přenesená",J848,0)</f>
        <v>0</v>
      </c>
      <c r="BH848" s="184">
        <f>IF(N848="sníž. přenesená",J848,0)</f>
        <v>0</v>
      </c>
      <c r="BI848" s="184">
        <f>IF(N848="nulová",J848,0)</f>
        <v>0</v>
      </c>
      <c r="BJ848" s="18" t="s">
        <v>79</v>
      </c>
      <c r="BK848" s="184">
        <f>ROUND(I848*H848,2)</f>
        <v>0</v>
      </c>
      <c r="BL848" s="18" t="s">
        <v>314</v>
      </c>
      <c r="BM848" s="183" t="s">
        <v>2024</v>
      </c>
    </row>
    <row r="849" s="2" customFormat="1">
      <c r="A849" s="37"/>
      <c r="B849" s="38"/>
      <c r="C849" s="37"/>
      <c r="D849" s="185" t="s">
        <v>244</v>
      </c>
      <c r="E849" s="37"/>
      <c r="F849" s="186" t="s">
        <v>2025</v>
      </c>
      <c r="G849" s="37"/>
      <c r="H849" s="37"/>
      <c r="I849" s="187"/>
      <c r="J849" s="37"/>
      <c r="K849" s="37"/>
      <c r="L849" s="38"/>
      <c r="M849" s="188"/>
      <c r="N849" s="189"/>
      <c r="O849" s="71"/>
      <c r="P849" s="71"/>
      <c r="Q849" s="71"/>
      <c r="R849" s="71"/>
      <c r="S849" s="71"/>
      <c r="T849" s="72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T849" s="18" t="s">
        <v>244</v>
      </c>
      <c r="AU849" s="18" t="s">
        <v>76</v>
      </c>
    </row>
    <row r="850" s="2" customFormat="1" ht="21.75" customHeight="1">
      <c r="A850" s="37"/>
      <c r="B850" s="171"/>
      <c r="C850" s="192" t="s">
        <v>2026</v>
      </c>
      <c r="D850" s="192" t="s">
        <v>310</v>
      </c>
      <c r="E850" s="193" t="s">
        <v>2027</v>
      </c>
      <c r="F850" s="194" t="s">
        <v>2028</v>
      </c>
      <c r="G850" s="195" t="s">
        <v>416</v>
      </c>
      <c r="H850" s="196">
        <v>2.2000000000000002</v>
      </c>
      <c r="I850" s="197"/>
      <c r="J850" s="198">
        <f>ROUND(I850*H850,2)</f>
        <v>0</v>
      </c>
      <c r="K850" s="194" t="s">
        <v>242</v>
      </c>
      <c r="L850" s="199"/>
      <c r="M850" s="200" t="s">
        <v>3</v>
      </c>
      <c r="N850" s="201" t="s">
        <v>43</v>
      </c>
      <c r="O850" s="71"/>
      <c r="P850" s="181">
        <f>O850*H850</f>
        <v>0</v>
      </c>
      <c r="Q850" s="181">
        <v>0.00020000000000000001</v>
      </c>
      <c r="R850" s="181">
        <f>Q850*H850</f>
        <v>0.00044000000000000007</v>
      </c>
      <c r="S850" s="181">
        <v>0</v>
      </c>
      <c r="T850" s="182">
        <f>S850*H850</f>
        <v>0</v>
      </c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R850" s="183" t="s">
        <v>392</v>
      </c>
      <c r="AT850" s="183" t="s">
        <v>310</v>
      </c>
      <c r="AU850" s="183" t="s">
        <v>76</v>
      </c>
      <c r="AY850" s="18" t="s">
        <v>234</v>
      </c>
      <c r="BE850" s="184">
        <f>IF(N850="základní",J850,0)</f>
        <v>0</v>
      </c>
      <c r="BF850" s="184">
        <f>IF(N850="snížená",J850,0)</f>
        <v>0</v>
      </c>
      <c r="BG850" s="184">
        <f>IF(N850="zákl. přenesená",J850,0)</f>
        <v>0</v>
      </c>
      <c r="BH850" s="184">
        <f>IF(N850="sníž. přenesená",J850,0)</f>
        <v>0</v>
      </c>
      <c r="BI850" s="184">
        <f>IF(N850="nulová",J850,0)</f>
        <v>0</v>
      </c>
      <c r="BJ850" s="18" t="s">
        <v>79</v>
      </c>
      <c r="BK850" s="184">
        <f>ROUND(I850*H850,2)</f>
        <v>0</v>
      </c>
      <c r="BL850" s="18" t="s">
        <v>314</v>
      </c>
      <c r="BM850" s="183" t="s">
        <v>2029</v>
      </c>
    </row>
    <row r="851" s="2" customFormat="1" ht="24.15" customHeight="1">
      <c r="A851" s="37"/>
      <c r="B851" s="171"/>
      <c r="C851" s="172" t="s">
        <v>2030</v>
      </c>
      <c r="D851" s="172" t="s">
        <v>238</v>
      </c>
      <c r="E851" s="173" t="s">
        <v>2031</v>
      </c>
      <c r="F851" s="174" t="s">
        <v>2032</v>
      </c>
      <c r="G851" s="175" t="s">
        <v>241</v>
      </c>
      <c r="H851" s="176">
        <v>12.353999999999999</v>
      </c>
      <c r="I851" s="177"/>
      <c r="J851" s="178">
        <f>ROUND(I851*H851,2)</f>
        <v>0</v>
      </c>
      <c r="K851" s="174" t="s">
        <v>242</v>
      </c>
      <c r="L851" s="38"/>
      <c r="M851" s="179" t="s">
        <v>3</v>
      </c>
      <c r="N851" s="180" t="s">
        <v>43</v>
      </c>
      <c r="O851" s="71"/>
      <c r="P851" s="181">
        <f>O851*H851</f>
        <v>0</v>
      </c>
      <c r="Q851" s="181">
        <v>0</v>
      </c>
      <c r="R851" s="181">
        <f>Q851*H851</f>
        <v>0</v>
      </c>
      <c r="S851" s="181">
        <v>0</v>
      </c>
      <c r="T851" s="182">
        <f>S851*H851</f>
        <v>0</v>
      </c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R851" s="183" t="s">
        <v>314</v>
      </c>
      <c r="AT851" s="183" t="s">
        <v>238</v>
      </c>
      <c r="AU851" s="183" t="s">
        <v>76</v>
      </c>
      <c r="AY851" s="18" t="s">
        <v>234</v>
      </c>
      <c r="BE851" s="184">
        <f>IF(N851="základní",J851,0)</f>
        <v>0</v>
      </c>
      <c r="BF851" s="184">
        <f>IF(N851="snížená",J851,0)</f>
        <v>0</v>
      </c>
      <c r="BG851" s="184">
        <f>IF(N851="zákl. přenesená",J851,0)</f>
        <v>0</v>
      </c>
      <c r="BH851" s="184">
        <f>IF(N851="sníž. přenesená",J851,0)</f>
        <v>0</v>
      </c>
      <c r="BI851" s="184">
        <f>IF(N851="nulová",J851,0)</f>
        <v>0</v>
      </c>
      <c r="BJ851" s="18" t="s">
        <v>79</v>
      </c>
      <c r="BK851" s="184">
        <f>ROUND(I851*H851,2)</f>
        <v>0</v>
      </c>
      <c r="BL851" s="18" t="s">
        <v>314</v>
      </c>
      <c r="BM851" s="183" t="s">
        <v>2033</v>
      </c>
    </row>
    <row r="852" s="2" customFormat="1">
      <c r="A852" s="37"/>
      <c r="B852" s="38"/>
      <c r="C852" s="37"/>
      <c r="D852" s="185" t="s">
        <v>244</v>
      </c>
      <c r="E852" s="37"/>
      <c r="F852" s="186" t="s">
        <v>2034</v>
      </c>
      <c r="G852" s="37"/>
      <c r="H852" s="37"/>
      <c r="I852" s="187"/>
      <c r="J852" s="37"/>
      <c r="K852" s="37"/>
      <c r="L852" s="38"/>
      <c r="M852" s="188"/>
      <c r="N852" s="189"/>
      <c r="O852" s="71"/>
      <c r="P852" s="71"/>
      <c r="Q852" s="71"/>
      <c r="R852" s="71"/>
      <c r="S852" s="71"/>
      <c r="T852" s="72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T852" s="18" t="s">
        <v>244</v>
      </c>
      <c r="AU852" s="18" t="s">
        <v>76</v>
      </c>
    </row>
    <row r="853" s="2" customFormat="1" ht="16.5" customHeight="1">
      <c r="A853" s="37"/>
      <c r="B853" s="171"/>
      <c r="C853" s="192" t="s">
        <v>2035</v>
      </c>
      <c r="D853" s="192" t="s">
        <v>310</v>
      </c>
      <c r="E853" s="193" t="s">
        <v>2036</v>
      </c>
      <c r="F853" s="194" t="s">
        <v>2037</v>
      </c>
      <c r="G853" s="195" t="s">
        <v>241</v>
      </c>
      <c r="H853" s="196">
        <v>13.589</v>
      </c>
      <c r="I853" s="197"/>
      <c r="J853" s="198">
        <f>ROUND(I853*H853,2)</f>
        <v>0</v>
      </c>
      <c r="K853" s="194" t="s">
        <v>242</v>
      </c>
      <c r="L853" s="199"/>
      <c r="M853" s="200" t="s">
        <v>3</v>
      </c>
      <c r="N853" s="201" t="s">
        <v>43</v>
      </c>
      <c r="O853" s="71"/>
      <c r="P853" s="181">
        <f>O853*H853</f>
        <v>0</v>
      </c>
      <c r="Q853" s="181">
        <v>0.017999999999999999</v>
      </c>
      <c r="R853" s="181">
        <f>Q853*H853</f>
        <v>0.24460199999999999</v>
      </c>
      <c r="S853" s="181">
        <v>0</v>
      </c>
      <c r="T853" s="182">
        <f>S853*H853</f>
        <v>0</v>
      </c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R853" s="183" t="s">
        <v>392</v>
      </c>
      <c r="AT853" s="183" t="s">
        <v>310</v>
      </c>
      <c r="AU853" s="183" t="s">
        <v>76</v>
      </c>
      <c r="AY853" s="18" t="s">
        <v>234</v>
      </c>
      <c r="BE853" s="184">
        <f>IF(N853="základní",J853,0)</f>
        <v>0</v>
      </c>
      <c r="BF853" s="184">
        <f>IF(N853="snížená",J853,0)</f>
        <v>0</v>
      </c>
      <c r="BG853" s="184">
        <f>IF(N853="zákl. přenesená",J853,0)</f>
        <v>0</v>
      </c>
      <c r="BH853" s="184">
        <f>IF(N853="sníž. přenesená",J853,0)</f>
        <v>0</v>
      </c>
      <c r="BI853" s="184">
        <f>IF(N853="nulová",J853,0)</f>
        <v>0</v>
      </c>
      <c r="BJ853" s="18" t="s">
        <v>79</v>
      </c>
      <c r="BK853" s="184">
        <f>ROUND(I853*H853,2)</f>
        <v>0</v>
      </c>
      <c r="BL853" s="18" t="s">
        <v>314</v>
      </c>
      <c r="BM853" s="183" t="s">
        <v>2038</v>
      </c>
    </row>
    <row r="854" s="2" customFormat="1" ht="49.05" customHeight="1">
      <c r="A854" s="37"/>
      <c r="B854" s="171"/>
      <c r="C854" s="172" t="s">
        <v>2039</v>
      </c>
      <c r="D854" s="172" t="s">
        <v>238</v>
      </c>
      <c r="E854" s="173" t="s">
        <v>2040</v>
      </c>
      <c r="F854" s="174" t="s">
        <v>2041</v>
      </c>
      <c r="G854" s="175" t="s">
        <v>298</v>
      </c>
      <c r="H854" s="176">
        <v>8.2010000000000005</v>
      </c>
      <c r="I854" s="177"/>
      <c r="J854" s="178">
        <f>ROUND(I854*H854,2)</f>
        <v>0</v>
      </c>
      <c r="K854" s="174" t="s">
        <v>242</v>
      </c>
      <c r="L854" s="38"/>
      <c r="M854" s="179" t="s">
        <v>3</v>
      </c>
      <c r="N854" s="180" t="s">
        <v>43</v>
      </c>
      <c r="O854" s="71"/>
      <c r="P854" s="181">
        <f>O854*H854</f>
        <v>0</v>
      </c>
      <c r="Q854" s="181">
        <v>0</v>
      </c>
      <c r="R854" s="181">
        <f>Q854*H854</f>
        <v>0</v>
      </c>
      <c r="S854" s="181">
        <v>0</v>
      </c>
      <c r="T854" s="182">
        <f>S854*H854</f>
        <v>0</v>
      </c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R854" s="183" t="s">
        <v>314</v>
      </c>
      <c r="AT854" s="183" t="s">
        <v>238</v>
      </c>
      <c r="AU854" s="183" t="s">
        <v>76</v>
      </c>
      <c r="AY854" s="18" t="s">
        <v>234</v>
      </c>
      <c r="BE854" s="184">
        <f>IF(N854="základní",J854,0)</f>
        <v>0</v>
      </c>
      <c r="BF854" s="184">
        <f>IF(N854="snížená",J854,0)</f>
        <v>0</v>
      </c>
      <c r="BG854" s="184">
        <f>IF(N854="zákl. přenesená",J854,0)</f>
        <v>0</v>
      </c>
      <c r="BH854" s="184">
        <f>IF(N854="sníž. přenesená",J854,0)</f>
        <v>0</v>
      </c>
      <c r="BI854" s="184">
        <f>IF(N854="nulová",J854,0)</f>
        <v>0</v>
      </c>
      <c r="BJ854" s="18" t="s">
        <v>79</v>
      </c>
      <c r="BK854" s="184">
        <f>ROUND(I854*H854,2)</f>
        <v>0</v>
      </c>
      <c r="BL854" s="18" t="s">
        <v>314</v>
      </c>
      <c r="BM854" s="183" t="s">
        <v>2042</v>
      </c>
    </row>
    <row r="855" s="2" customFormat="1">
      <c r="A855" s="37"/>
      <c r="B855" s="38"/>
      <c r="C855" s="37"/>
      <c r="D855" s="185" t="s">
        <v>244</v>
      </c>
      <c r="E855" s="37"/>
      <c r="F855" s="186" t="s">
        <v>2043</v>
      </c>
      <c r="G855" s="37"/>
      <c r="H855" s="37"/>
      <c r="I855" s="187"/>
      <c r="J855" s="37"/>
      <c r="K855" s="37"/>
      <c r="L855" s="38"/>
      <c r="M855" s="188"/>
      <c r="N855" s="189"/>
      <c r="O855" s="71"/>
      <c r="P855" s="71"/>
      <c r="Q855" s="71"/>
      <c r="R855" s="71"/>
      <c r="S855" s="71"/>
      <c r="T855" s="72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T855" s="18" t="s">
        <v>244</v>
      </c>
      <c r="AU855" s="18" t="s">
        <v>76</v>
      </c>
    </row>
    <row r="856" s="2" customFormat="1" ht="24.15" customHeight="1">
      <c r="A856" s="37"/>
      <c r="B856" s="171"/>
      <c r="C856" s="172" t="s">
        <v>2044</v>
      </c>
      <c r="D856" s="172" t="s">
        <v>238</v>
      </c>
      <c r="E856" s="173" t="s">
        <v>2045</v>
      </c>
      <c r="F856" s="174" t="s">
        <v>2046</v>
      </c>
      <c r="G856" s="175" t="s">
        <v>2047</v>
      </c>
      <c r="H856" s="176">
        <v>5</v>
      </c>
      <c r="I856" s="177"/>
      <c r="J856" s="178">
        <f>ROUND(I856*H856,2)</f>
        <v>0</v>
      </c>
      <c r="K856" s="174" t="s">
        <v>1067</v>
      </c>
      <c r="L856" s="38"/>
      <c r="M856" s="179" t="s">
        <v>3</v>
      </c>
      <c r="N856" s="180" t="s">
        <v>43</v>
      </c>
      <c r="O856" s="71"/>
      <c r="P856" s="181">
        <f>O856*H856</f>
        <v>0</v>
      </c>
      <c r="Q856" s="181">
        <v>0</v>
      </c>
      <c r="R856" s="181">
        <f>Q856*H856</f>
        <v>0</v>
      </c>
      <c r="S856" s="181">
        <v>0</v>
      </c>
      <c r="T856" s="182">
        <f>S856*H856</f>
        <v>0</v>
      </c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R856" s="183" t="s">
        <v>314</v>
      </c>
      <c r="AT856" s="183" t="s">
        <v>238</v>
      </c>
      <c r="AU856" s="183" t="s">
        <v>76</v>
      </c>
      <c r="AY856" s="18" t="s">
        <v>234</v>
      </c>
      <c r="BE856" s="184">
        <f>IF(N856="základní",J856,0)</f>
        <v>0</v>
      </c>
      <c r="BF856" s="184">
        <f>IF(N856="snížená",J856,0)</f>
        <v>0</v>
      </c>
      <c r="BG856" s="184">
        <f>IF(N856="zákl. přenesená",J856,0)</f>
        <v>0</v>
      </c>
      <c r="BH856" s="184">
        <f>IF(N856="sníž. přenesená",J856,0)</f>
        <v>0</v>
      </c>
      <c r="BI856" s="184">
        <f>IF(N856="nulová",J856,0)</f>
        <v>0</v>
      </c>
      <c r="BJ856" s="18" t="s">
        <v>79</v>
      </c>
      <c r="BK856" s="184">
        <f>ROUND(I856*H856,2)</f>
        <v>0</v>
      </c>
      <c r="BL856" s="18" t="s">
        <v>314</v>
      </c>
      <c r="BM856" s="183" t="s">
        <v>2048</v>
      </c>
    </row>
    <row r="857" s="12" customFormat="1" ht="20.88" customHeight="1">
      <c r="A857" s="12"/>
      <c r="B857" s="158"/>
      <c r="C857" s="12"/>
      <c r="D857" s="159" t="s">
        <v>71</v>
      </c>
      <c r="E857" s="169" t="s">
        <v>2049</v>
      </c>
      <c r="F857" s="169" t="s">
        <v>2050</v>
      </c>
      <c r="G857" s="12"/>
      <c r="H857" s="12"/>
      <c r="I857" s="161"/>
      <c r="J857" s="170">
        <f>BK857</f>
        <v>0</v>
      </c>
      <c r="K857" s="12"/>
      <c r="L857" s="158"/>
      <c r="M857" s="163"/>
      <c r="N857" s="164"/>
      <c r="O857" s="164"/>
      <c r="P857" s="165">
        <f>SUM(P858:P885)</f>
        <v>0</v>
      </c>
      <c r="Q857" s="164"/>
      <c r="R857" s="165">
        <f>SUM(R858:R885)</f>
        <v>3.3947166630300001</v>
      </c>
      <c r="S857" s="164"/>
      <c r="T857" s="166">
        <f>SUM(T858:T885)</f>
        <v>0</v>
      </c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R857" s="159" t="s">
        <v>76</v>
      </c>
      <c r="AT857" s="167" t="s">
        <v>71</v>
      </c>
      <c r="AU857" s="167" t="s">
        <v>76</v>
      </c>
      <c r="AY857" s="159" t="s">
        <v>234</v>
      </c>
      <c r="BK857" s="168">
        <f>SUM(BK858:BK885)</f>
        <v>0</v>
      </c>
    </row>
    <row r="858" s="2" customFormat="1" ht="44.25" customHeight="1">
      <c r="A858" s="37"/>
      <c r="B858" s="171"/>
      <c r="C858" s="172" t="s">
        <v>2051</v>
      </c>
      <c r="D858" s="172" t="s">
        <v>238</v>
      </c>
      <c r="E858" s="173" t="s">
        <v>2052</v>
      </c>
      <c r="F858" s="174" t="s">
        <v>2053</v>
      </c>
      <c r="G858" s="175" t="s">
        <v>241</v>
      </c>
      <c r="H858" s="176">
        <v>2.0099999999999998</v>
      </c>
      <c r="I858" s="177"/>
      <c r="J858" s="178">
        <f>ROUND(I858*H858,2)</f>
        <v>0</v>
      </c>
      <c r="K858" s="174" t="s">
        <v>242</v>
      </c>
      <c r="L858" s="38"/>
      <c r="M858" s="179" t="s">
        <v>3</v>
      </c>
      <c r="N858" s="180" t="s">
        <v>43</v>
      </c>
      <c r="O858" s="71"/>
      <c r="P858" s="181">
        <f>O858*H858</f>
        <v>0</v>
      </c>
      <c r="Q858" s="181">
        <v>0.00057834</v>
      </c>
      <c r="R858" s="181">
        <f>Q858*H858</f>
        <v>0.0011624633999999998</v>
      </c>
      <c r="S858" s="181">
        <v>0</v>
      </c>
      <c r="T858" s="182">
        <f>S858*H858</f>
        <v>0</v>
      </c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R858" s="183" t="s">
        <v>314</v>
      </c>
      <c r="AT858" s="183" t="s">
        <v>238</v>
      </c>
      <c r="AU858" s="183" t="s">
        <v>101</v>
      </c>
      <c r="AY858" s="18" t="s">
        <v>234</v>
      </c>
      <c r="BE858" s="184">
        <f>IF(N858="základní",J858,0)</f>
        <v>0</v>
      </c>
      <c r="BF858" s="184">
        <f>IF(N858="snížená",J858,0)</f>
        <v>0</v>
      </c>
      <c r="BG858" s="184">
        <f>IF(N858="zákl. přenesená",J858,0)</f>
        <v>0</v>
      </c>
      <c r="BH858" s="184">
        <f>IF(N858="sníž. přenesená",J858,0)</f>
        <v>0</v>
      </c>
      <c r="BI858" s="184">
        <f>IF(N858="nulová",J858,0)</f>
        <v>0</v>
      </c>
      <c r="BJ858" s="18" t="s">
        <v>79</v>
      </c>
      <c r="BK858" s="184">
        <f>ROUND(I858*H858,2)</f>
        <v>0</v>
      </c>
      <c r="BL858" s="18" t="s">
        <v>314</v>
      </c>
      <c r="BM858" s="183" t="s">
        <v>2054</v>
      </c>
    </row>
    <row r="859" s="2" customFormat="1">
      <c r="A859" s="37"/>
      <c r="B859" s="38"/>
      <c r="C859" s="37"/>
      <c r="D859" s="185" t="s">
        <v>244</v>
      </c>
      <c r="E859" s="37"/>
      <c r="F859" s="186" t="s">
        <v>2055</v>
      </c>
      <c r="G859" s="37"/>
      <c r="H859" s="37"/>
      <c r="I859" s="187"/>
      <c r="J859" s="37"/>
      <c r="K859" s="37"/>
      <c r="L859" s="38"/>
      <c r="M859" s="188"/>
      <c r="N859" s="189"/>
      <c r="O859" s="71"/>
      <c r="P859" s="71"/>
      <c r="Q859" s="71"/>
      <c r="R859" s="71"/>
      <c r="S859" s="71"/>
      <c r="T859" s="72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T859" s="18" t="s">
        <v>244</v>
      </c>
      <c r="AU859" s="18" t="s">
        <v>101</v>
      </c>
    </row>
    <row r="860" s="2" customFormat="1" ht="33" customHeight="1">
      <c r="A860" s="37"/>
      <c r="B860" s="171"/>
      <c r="C860" s="192" t="s">
        <v>2056</v>
      </c>
      <c r="D860" s="192" t="s">
        <v>310</v>
      </c>
      <c r="E860" s="193" t="s">
        <v>2057</v>
      </c>
      <c r="F860" s="194" t="s">
        <v>2058</v>
      </c>
      <c r="G860" s="195" t="s">
        <v>241</v>
      </c>
      <c r="H860" s="196">
        <v>2.0099999999999998</v>
      </c>
      <c r="I860" s="197"/>
      <c r="J860" s="198">
        <f>ROUND(I860*H860,2)</f>
        <v>0</v>
      </c>
      <c r="K860" s="194" t="s">
        <v>242</v>
      </c>
      <c r="L860" s="199"/>
      <c r="M860" s="200" t="s">
        <v>3</v>
      </c>
      <c r="N860" s="201" t="s">
        <v>43</v>
      </c>
      <c r="O860" s="71"/>
      <c r="P860" s="181">
        <f>O860*H860</f>
        <v>0</v>
      </c>
      <c r="Q860" s="181">
        <v>0.039579999999999997</v>
      </c>
      <c r="R860" s="181">
        <f>Q860*H860</f>
        <v>0.079555799999999982</v>
      </c>
      <c r="S860" s="181">
        <v>0</v>
      </c>
      <c r="T860" s="182">
        <f>S860*H860</f>
        <v>0</v>
      </c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R860" s="183" t="s">
        <v>392</v>
      </c>
      <c r="AT860" s="183" t="s">
        <v>310</v>
      </c>
      <c r="AU860" s="183" t="s">
        <v>101</v>
      </c>
      <c r="AY860" s="18" t="s">
        <v>234</v>
      </c>
      <c r="BE860" s="184">
        <f>IF(N860="základní",J860,0)</f>
        <v>0</v>
      </c>
      <c r="BF860" s="184">
        <f>IF(N860="snížená",J860,0)</f>
        <v>0</v>
      </c>
      <c r="BG860" s="184">
        <f>IF(N860="zákl. přenesená",J860,0)</f>
        <v>0</v>
      </c>
      <c r="BH860" s="184">
        <f>IF(N860="sníž. přenesená",J860,0)</f>
        <v>0</v>
      </c>
      <c r="BI860" s="184">
        <f>IF(N860="nulová",J860,0)</f>
        <v>0</v>
      </c>
      <c r="BJ860" s="18" t="s">
        <v>79</v>
      </c>
      <c r="BK860" s="184">
        <f>ROUND(I860*H860,2)</f>
        <v>0</v>
      </c>
      <c r="BL860" s="18" t="s">
        <v>314</v>
      </c>
      <c r="BM860" s="183" t="s">
        <v>2059</v>
      </c>
    </row>
    <row r="861" s="2" customFormat="1" ht="44.25" customHeight="1">
      <c r="A861" s="37"/>
      <c r="B861" s="171"/>
      <c r="C861" s="172" t="s">
        <v>2060</v>
      </c>
      <c r="D861" s="172" t="s">
        <v>238</v>
      </c>
      <c r="E861" s="173" t="s">
        <v>2061</v>
      </c>
      <c r="F861" s="174" t="s">
        <v>2062</v>
      </c>
      <c r="G861" s="175" t="s">
        <v>241</v>
      </c>
      <c r="H861" s="176">
        <v>8.4380000000000006</v>
      </c>
      <c r="I861" s="177"/>
      <c r="J861" s="178">
        <f>ROUND(I861*H861,2)</f>
        <v>0</v>
      </c>
      <c r="K861" s="174" t="s">
        <v>242</v>
      </c>
      <c r="L861" s="38"/>
      <c r="M861" s="179" t="s">
        <v>3</v>
      </c>
      <c r="N861" s="180" t="s">
        <v>43</v>
      </c>
      <c r="O861" s="71"/>
      <c r="P861" s="181">
        <f>O861*H861</f>
        <v>0</v>
      </c>
      <c r="Q861" s="181">
        <v>0.00038199000000000002</v>
      </c>
      <c r="R861" s="181">
        <f>Q861*H861</f>
        <v>0.0032232316200000006</v>
      </c>
      <c r="S861" s="181">
        <v>0</v>
      </c>
      <c r="T861" s="182">
        <f>S861*H861</f>
        <v>0</v>
      </c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R861" s="183" t="s">
        <v>314</v>
      </c>
      <c r="AT861" s="183" t="s">
        <v>238</v>
      </c>
      <c r="AU861" s="183" t="s">
        <v>101</v>
      </c>
      <c r="AY861" s="18" t="s">
        <v>234</v>
      </c>
      <c r="BE861" s="184">
        <f>IF(N861="základní",J861,0)</f>
        <v>0</v>
      </c>
      <c r="BF861" s="184">
        <f>IF(N861="snížená",J861,0)</f>
        <v>0</v>
      </c>
      <c r="BG861" s="184">
        <f>IF(N861="zákl. přenesená",J861,0)</f>
        <v>0</v>
      </c>
      <c r="BH861" s="184">
        <f>IF(N861="sníž. přenesená",J861,0)</f>
        <v>0</v>
      </c>
      <c r="BI861" s="184">
        <f>IF(N861="nulová",J861,0)</f>
        <v>0</v>
      </c>
      <c r="BJ861" s="18" t="s">
        <v>79</v>
      </c>
      <c r="BK861" s="184">
        <f>ROUND(I861*H861,2)</f>
        <v>0</v>
      </c>
      <c r="BL861" s="18" t="s">
        <v>314</v>
      </c>
      <c r="BM861" s="183" t="s">
        <v>2063</v>
      </c>
    </row>
    <row r="862" s="2" customFormat="1">
      <c r="A862" s="37"/>
      <c r="B862" s="38"/>
      <c r="C862" s="37"/>
      <c r="D862" s="185" t="s">
        <v>244</v>
      </c>
      <c r="E862" s="37"/>
      <c r="F862" s="186" t="s">
        <v>2064</v>
      </c>
      <c r="G862" s="37"/>
      <c r="H862" s="37"/>
      <c r="I862" s="187"/>
      <c r="J862" s="37"/>
      <c r="K862" s="37"/>
      <c r="L862" s="38"/>
      <c r="M862" s="188"/>
      <c r="N862" s="189"/>
      <c r="O862" s="71"/>
      <c r="P862" s="71"/>
      <c r="Q862" s="71"/>
      <c r="R862" s="71"/>
      <c r="S862" s="71"/>
      <c r="T862" s="72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T862" s="18" t="s">
        <v>244</v>
      </c>
      <c r="AU862" s="18" t="s">
        <v>101</v>
      </c>
    </row>
    <row r="863" s="2" customFormat="1" ht="24.15" customHeight="1">
      <c r="A863" s="37"/>
      <c r="B863" s="171"/>
      <c r="C863" s="192" t="s">
        <v>2065</v>
      </c>
      <c r="D863" s="192" t="s">
        <v>310</v>
      </c>
      <c r="E863" s="193" t="s">
        <v>2066</v>
      </c>
      <c r="F863" s="194" t="s">
        <v>2067</v>
      </c>
      <c r="G863" s="195" t="s">
        <v>241</v>
      </c>
      <c r="H863" s="196">
        <v>8.4380000000000006</v>
      </c>
      <c r="I863" s="197"/>
      <c r="J863" s="198">
        <f>ROUND(I863*H863,2)</f>
        <v>0</v>
      </c>
      <c r="K863" s="194" t="s">
        <v>242</v>
      </c>
      <c r="L863" s="199"/>
      <c r="M863" s="200" t="s">
        <v>3</v>
      </c>
      <c r="N863" s="201" t="s">
        <v>43</v>
      </c>
      <c r="O863" s="71"/>
      <c r="P863" s="181">
        <f>O863*H863</f>
        <v>0</v>
      </c>
      <c r="Q863" s="181">
        <v>0.037960000000000001</v>
      </c>
      <c r="R863" s="181">
        <f>Q863*H863</f>
        <v>0.32030648</v>
      </c>
      <c r="S863" s="181">
        <v>0</v>
      </c>
      <c r="T863" s="182">
        <f>S863*H863</f>
        <v>0</v>
      </c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R863" s="183" t="s">
        <v>392</v>
      </c>
      <c r="AT863" s="183" t="s">
        <v>310</v>
      </c>
      <c r="AU863" s="183" t="s">
        <v>101</v>
      </c>
      <c r="AY863" s="18" t="s">
        <v>234</v>
      </c>
      <c r="BE863" s="184">
        <f>IF(N863="základní",J863,0)</f>
        <v>0</v>
      </c>
      <c r="BF863" s="184">
        <f>IF(N863="snížená",J863,0)</f>
        <v>0</v>
      </c>
      <c r="BG863" s="184">
        <f>IF(N863="zákl. přenesená",J863,0)</f>
        <v>0</v>
      </c>
      <c r="BH863" s="184">
        <f>IF(N863="sníž. přenesená",J863,0)</f>
        <v>0</v>
      </c>
      <c r="BI863" s="184">
        <f>IF(N863="nulová",J863,0)</f>
        <v>0</v>
      </c>
      <c r="BJ863" s="18" t="s">
        <v>79</v>
      </c>
      <c r="BK863" s="184">
        <f>ROUND(I863*H863,2)</f>
        <v>0</v>
      </c>
      <c r="BL863" s="18" t="s">
        <v>314</v>
      </c>
      <c r="BM863" s="183" t="s">
        <v>2068</v>
      </c>
    </row>
    <row r="864" s="2" customFormat="1" ht="44.25" customHeight="1">
      <c r="A864" s="37"/>
      <c r="B864" s="171"/>
      <c r="C864" s="172" t="s">
        <v>2069</v>
      </c>
      <c r="D864" s="172" t="s">
        <v>238</v>
      </c>
      <c r="E864" s="173" t="s">
        <v>2070</v>
      </c>
      <c r="F864" s="174" t="s">
        <v>2071</v>
      </c>
      <c r="G864" s="175" t="s">
        <v>241</v>
      </c>
      <c r="H864" s="176">
        <v>49.625</v>
      </c>
      <c r="I864" s="177"/>
      <c r="J864" s="178">
        <f>ROUND(I864*H864,2)</f>
        <v>0</v>
      </c>
      <c r="K864" s="174" t="s">
        <v>242</v>
      </c>
      <c r="L864" s="38"/>
      <c r="M864" s="179" t="s">
        <v>3</v>
      </c>
      <c r="N864" s="180" t="s">
        <v>43</v>
      </c>
      <c r="O864" s="71"/>
      <c r="P864" s="181">
        <f>O864*H864</f>
        <v>0</v>
      </c>
      <c r="Q864" s="181">
        <v>0.00012999999999999999</v>
      </c>
      <c r="R864" s="181">
        <f>Q864*H864</f>
        <v>0.0064512499999999995</v>
      </c>
      <c r="S864" s="181">
        <v>0</v>
      </c>
      <c r="T864" s="182">
        <f>S864*H864</f>
        <v>0</v>
      </c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R864" s="183" t="s">
        <v>314</v>
      </c>
      <c r="AT864" s="183" t="s">
        <v>238</v>
      </c>
      <c r="AU864" s="183" t="s">
        <v>101</v>
      </c>
      <c r="AY864" s="18" t="s">
        <v>234</v>
      </c>
      <c r="BE864" s="184">
        <f>IF(N864="základní",J864,0)</f>
        <v>0</v>
      </c>
      <c r="BF864" s="184">
        <f>IF(N864="snížená",J864,0)</f>
        <v>0</v>
      </c>
      <c r="BG864" s="184">
        <f>IF(N864="zákl. přenesená",J864,0)</f>
        <v>0</v>
      </c>
      <c r="BH864" s="184">
        <f>IF(N864="sníž. přenesená",J864,0)</f>
        <v>0</v>
      </c>
      <c r="BI864" s="184">
        <f>IF(N864="nulová",J864,0)</f>
        <v>0</v>
      </c>
      <c r="BJ864" s="18" t="s">
        <v>79</v>
      </c>
      <c r="BK864" s="184">
        <f>ROUND(I864*H864,2)</f>
        <v>0</v>
      </c>
      <c r="BL864" s="18" t="s">
        <v>314</v>
      </c>
      <c r="BM864" s="183" t="s">
        <v>2072</v>
      </c>
    </row>
    <row r="865" s="2" customFormat="1">
      <c r="A865" s="37"/>
      <c r="B865" s="38"/>
      <c r="C865" s="37"/>
      <c r="D865" s="185" t="s">
        <v>244</v>
      </c>
      <c r="E865" s="37"/>
      <c r="F865" s="186" t="s">
        <v>2073</v>
      </c>
      <c r="G865" s="37"/>
      <c r="H865" s="37"/>
      <c r="I865" s="187"/>
      <c r="J865" s="37"/>
      <c r="K865" s="37"/>
      <c r="L865" s="38"/>
      <c r="M865" s="188"/>
      <c r="N865" s="189"/>
      <c r="O865" s="71"/>
      <c r="P865" s="71"/>
      <c r="Q865" s="71"/>
      <c r="R865" s="71"/>
      <c r="S865" s="71"/>
      <c r="T865" s="72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T865" s="18" t="s">
        <v>244</v>
      </c>
      <c r="AU865" s="18" t="s">
        <v>101</v>
      </c>
    </row>
    <row r="866" s="2" customFormat="1" ht="24.15" customHeight="1">
      <c r="A866" s="37"/>
      <c r="B866" s="171"/>
      <c r="C866" s="192" t="s">
        <v>2074</v>
      </c>
      <c r="D866" s="192" t="s">
        <v>310</v>
      </c>
      <c r="E866" s="193" t="s">
        <v>2066</v>
      </c>
      <c r="F866" s="194" t="s">
        <v>2067</v>
      </c>
      <c r="G866" s="195" t="s">
        <v>241</v>
      </c>
      <c r="H866" s="196">
        <v>49.625</v>
      </c>
      <c r="I866" s="197"/>
      <c r="J866" s="198">
        <f>ROUND(I866*H866,2)</f>
        <v>0</v>
      </c>
      <c r="K866" s="194" t="s">
        <v>242</v>
      </c>
      <c r="L866" s="199"/>
      <c r="M866" s="200" t="s">
        <v>3</v>
      </c>
      <c r="N866" s="201" t="s">
        <v>43</v>
      </c>
      <c r="O866" s="71"/>
      <c r="P866" s="181">
        <f>O866*H866</f>
        <v>0</v>
      </c>
      <c r="Q866" s="181">
        <v>0.037960000000000001</v>
      </c>
      <c r="R866" s="181">
        <f>Q866*H866</f>
        <v>1.8837650000000001</v>
      </c>
      <c r="S866" s="181">
        <v>0</v>
      </c>
      <c r="T866" s="182">
        <f>S866*H866</f>
        <v>0</v>
      </c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R866" s="183" t="s">
        <v>392</v>
      </c>
      <c r="AT866" s="183" t="s">
        <v>310</v>
      </c>
      <c r="AU866" s="183" t="s">
        <v>101</v>
      </c>
      <c r="AY866" s="18" t="s">
        <v>234</v>
      </c>
      <c r="BE866" s="184">
        <f>IF(N866="základní",J866,0)</f>
        <v>0</v>
      </c>
      <c r="BF866" s="184">
        <f>IF(N866="snížená",J866,0)</f>
        <v>0</v>
      </c>
      <c r="BG866" s="184">
        <f>IF(N866="zákl. přenesená",J866,0)</f>
        <v>0</v>
      </c>
      <c r="BH866" s="184">
        <f>IF(N866="sníž. přenesená",J866,0)</f>
        <v>0</v>
      </c>
      <c r="BI866" s="184">
        <f>IF(N866="nulová",J866,0)</f>
        <v>0</v>
      </c>
      <c r="BJ866" s="18" t="s">
        <v>79</v>
      </c>
      <c r="BK866" s="184">
        <f>ROUND(I866*H866,2)</f>
        <v>0</v>
      </c>
      <c r="BL866" s="18" t="s">
        <v>314</v>
      </c>
      <c r="BM866" s="183" t="s">
        <v>2075</v>
      </c>
    </row>
    <row r="867" s="2" customFormat="1" ht="37.8" customHeight="1">
      <c r="A867" s="37"/>
      <c r="B867" s="171"/>
      <c r="C867" s="172" t="s">
        <v>2076</v>
      </c>
      <c r="D867" s="172" t="s">
        <v>238</v>
      </c>
      <c r="E867" s="173" t="s">
        <v>2077</v>
      </c>
      <c r="F867" s="174" t="s">
        <v>2078</v>
      </c>
      <c r="G867" s="175" t="s">
        <v>416</v>
      </c>
      <c r="H867" s="176">
        <v>187.434</v>
      </c>
      <c r="I867" s="177"/>
      <c r="J867" s="178">
        <f>ROUND(I867*H867,2)</f>
        <v>0</v>
      </c>
      <c r="K867" s="174" t="s">
        <v>242</v>
      </c>
      <c r="L867" s="38"/>
      <c r="M867" s="179" t="s">
        <v>3</v>
      </c>
      <c r="N867" s="180" t="s">
        <v>43</v>
      </c>
      <c r="O867" s="71"/>
      <c r="P867" s="181">
        <f>O867*H867</f>
        <v>0</v>
      </c>
      <c r="Q867" s="181">
        <v>6.4540000000000002E-05</v>
      </c>
      <c r="R867" s="181">
        <f>Q867*H867</f>
        <v>0.012096990360000001</v>
      </c>
      <c r="S867" s="181">
        <v>0</v>
      </c>
      <c r="T867" s="182">
        <f>S867*H867</f>
        <v>0</v>
      </c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R867" s="183" t="s">
        <v>314</v>
      </c>
      <c r="AT867" s="183" t="s">
        <v>238</v>
      </c>
      <c r="AU867" s="183" t="s">
        <v>101</v>
      </c>
      <c r="AY867" s="18" t="s">
        <v>234</v>
      </c>
      <c r="BE867" s="184">
        <f>IF(N867="základní",J867,0)</f>
        <v>0</v>
      </c>
      <c r="BF867" s="184">
        <f>IF(N867="snížená",J867,0)</f>
        <v>0</v>
      </c>
      <c r="BG867" s="184">
        <f>IF(N867="zákl. přenesená",J867,0)</f>
        <v>0</v>
      </c>
      <c r="BH867" s="184">
        <f>IF(N867="sníž. přenesená",J867,0)</f>
        <v>0</v>
      </c>
      <c r="BI867" s="184">
        <f>IF(N867="nulová",J867,0)</f>
        <v>0</v>
      </c>
      <c r="BJ867" s="18" t="s">
        <v>79</v>
      </c>
      <c r="BK867" s="184">
        <f>ROUND(I867*H867,2)</f>
        <v>0</v>
      </c>
      <c r="BL867" s="18" t="s">
        <v>314</v>
      </c>
      <c r="BM867" s="183" t="s">
        <v>2079</v>
      </c>
    </row>
    <row r="868" s="2" customFormat="1">
      <c r="A868" s="37"/>
      <c r="B868" s="38"/>
      <c r="C868" s="37"/>
      <c r="D868" s="185" t="s">
        <v>244</v>
      </c>
      <c r="E868" s="37"/>
      <c r="F868" s="186" t="s">
        <v>2080</v>
      </c>
      <c r="G868" s="37"/>
      <c r="H868" s="37"/>
      <c r="I868" s="187"/>
      <c r="J868" s="37"/>
      <c r="K868" s="37"/>
      <c r="L868" s="38"/>
      <c r="M868" s="188"/>
      <c r="N868" s="189"/>
      <c r="O868" s="71"/>
      <c r="P868" s="71"/>
      <c r="Q868" s="71"/>
      <c r="R868" s="71"/>
      <c r="S868" s="71"/>
      <c r="T868" s="72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T868" s="18" t="s">
        <v>244</v>
      </c>
      <c r="AU868" s="18" t="s">
        <v>101</v>
      </c>
    </row>
    <row r="869" s="2" customFormat="1" ht="37.8" customHeight="1">
      <c r="A869" s="37"/>
      <c r="B869" s="171"/>
      <c r="C869" s="172" t="s">
        <v>2081</v>
      </c>
      <c r="D869" s="172" t="s">
        <v>238</v>
      </c>
      <c r="E869" s="173" t="s">
        <v>2082</v>
      </c>
      <c r="F869" s="174" t="s">
        <v>2083</v>
      </c>
      <c r="G869" s="175" t="s">
        <v>416</v>
      </c>
      <c r="H869" s="176">
        <v>187.434</v>
      </c>
      <c r="I869" s="177"/>
      <c r="J869" s="178">
        <f>ROUND(I869*H869,2)</f>
        <v>0</v>
      </c>
      <c r="K869" s="174" t="s">
        <v>242</v>
      </c>
      <c r="L869" s="38"/>
      <c r="M869" s="179" t="s">
        <v>3</v>
      </c>
      <c r="N869" s="180" t="s">
        <v>43</v>
      </c>
      <c r="O869" s="71"/>
      <c r="P869" s="181">
        <f>O869*H869</f>
        <v>0</v>
      </c>
      <c r="Q869" s="181">
        <v>7.4740000000000006E-05</v>
      </c>
      <c r="R869" s="181">
        <f>Q869*H869</f>
        <v>0.014008817160000001</v>
      </c>
      <c r="S869" s="181">
        <v>0</v>
      </c>
      <c r="T869" s="182">
        <f>S869*H869</f>
        <v>0</v>
      </c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R869" s="183" t="s">
        <v>314</v>
      </c>
      <c r="AT869" s="183" t="s">
        <v>238</v>
      </c>
      <c r="AU869" s="183" t="s">
        <v>101</v>
      </c>
      <c r="AY869" s="18" t="s">
        <v>234</v>
      </c>
      <c r="BE869" s="184">
        <f>IF(N869="základní",J869,0)</f>
        <v>0</v>
      </c>
      <c r="BF869" s="184">
        <f>IF(N869="snížená",J869,0)</f>
        <v>0</v>
      </c>
      <c r="BG869" s="184">
        <f>IF(N869="zákl. přenesená",J869,0)</f>
        <v>0</v>
      </c>
      <c r="BH869" s="184">
        <f>IF(N869="sníž. přenesená",J869,0)</f>
        <v>0</v>
      </c>
      <c r="BI869" s="184">
        <f>IF(N869="nulová",J869,0)</f>
        <v>0</v>
      </c>
      <c r="BJ869" s="18" t="s">
        <v>79</v>
      </c>
      <c r="BK869" s="184">
        <f>ROUND(I869*H869,2)</f>
        <v>0</v>
      </c>
      <c r="BL869" s="18" t="s">
        <v>314</v>
      </c>
      <c r="BM869" s="183" t="s">
        <v>2084</v>
      </c>
    </row>
    <row r="870" s="2" customFormat="1">
      <c r="A870" s="37"/>
      <c r="B870" s="38"/>
      <c r="C870" s="37"/>
      <c r="D870" s="185" t="s">
        <v>244</v>
      </c>
      <c r="E870" s="37"/>
      <c r="F870" s="186" t="s">
        <v>2085</v>
      </c>
      <c r="G870" s="37"/>
      <c r="H870" s="37"/>
      <c r="I870" s="187"/>
      <c r="J870" s="37"/>
      <c r="K870" s="37"/>
      <c r="L870" s="38"/>
      <c r="M870" s="188"/>
      <c r="N870" s="189"/>
      <c r="O870" s="71"/>
      <c r="P870" s="71"/>
      <c r="Q870" s="71"/>
      <c r="R870" s="71"/>
      <c r="S870" s="71"/>
      <c r="T870" s="72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T870" s="18" t="s">
        <v>244</v>
      </c>
      <c r="AU870" s="18" t="s">
        <v>101</v>
      </c>
    </row>
    <row r="871" s="2" customFormat="1" ht="24.15" customHeight="1">
      <c r="A871" s="37"/>
      <c r="B871" s="171"/>
      <c r="C871" s="172" t="s">
        <v>2086</v>
      </c>
      <c r="D871" s="172" t="s">
        <v>238</v>
      </c>
      <c r="E871" s="173" t="s">
        <v>2087</v>
      </c>
      <c r="F871" s="174" t="s">
        <v>2088</v>
      </c>
      <c r="G871" s="175" t="s">
        <v>358</v>
      </c>
      <c r="H871" s="176">
        <v>1</v>
      </c>
      <c r="I871" s="177"/>
      <c r="J871" s="178">
        <f>ROUND(I871*H871,2)</f>
        <v>0</v>
      </c>
      <c r="K871" s="174" t="s">
        <v>242</v>
      </c>
      <c r="L871" s="38"/>
      <c r="M871" s="179" t="s">
        <v>3</v>
      </c>
      <c r="N871" s="180" t="s">
        <v>43</v>
      </c>
      <c r="O871" s="71"/>
      <c r="P871" s="181">
        <f>O871*H871</f>
        <v>0</v>
      </c>
      <c r="Q871" s="181">
        <v>0</v>
      </c>
      <c r="R871" s="181">
        <f>Q871*H871</f>
        <v>0</v>
      </c>
      <c r="S871" s="181">
        <v>0</v>
      </c>
      <c r="T871" s="182">
        <f>S871*H871</f>
        <v>0</v>
      </c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R871" s="183" t="s">
        <v>314</v>
      </c>
      <c r="AT871" s="183" t="s">
        <v>238</v>
      </c>
      <c r="AU871" s="183" t="s">
        <v>101</v>
      </c>
      <c r="AY871" s="18" t="s">
        <v>234</v>
      </c>
      <c r="BE871" s="184">
        <f>IF(N871="základní",J871,0)</f>
        <v>0</v>
      </c>
      <c r="BF871" s="184">
        <f>IF(N871="snížená",J871,0)</f>
        <v>0</v>
      </c>
      <c r="BG871" s="184">
        <f>IF(N871="zákl. přenesená",J871,0)</f>
        <v>0</v>
      </c>
      <c r="BH871" s="184">
        <f>IF(N871="sníž. přenesená",J871,0)</f>
        <v>0</v>
      </c>
      <c r="BI871" s="184">
        <f>IF(N871="nulová",J871,0)</f>
        <v>0</v>
      </c>
      <c r="BJ871" s="18" t="s">
        <v>79</v>
      </c>
      <c r="BK871" s="184">
        <f>ROUND(I871*H871,2)</f>
        <v>0</v>
      </c>
      <c r="BL871" s="18" t="s">
        <v>314</v>
      </c>
      <c r="BM871" s="183" t="s">
        <v>2089</v>
      </c>
    </row>
    <row r="872" s="2" customFormat="1">
      <c r="A872" s="37"/>
      <c r="B872" s="38"/>
      <c r="C872" s="37"/>
      <c r="D872" s="185" t="s">
        <v>244</v>
      </c>
      <c r="E872" s="37"/>
      <c r="F872" s="186" t="s">
        <v>2090</v>
      </c>
      <c r="G872" s="37"/>
      <c r="H872" s="37"/>
      <c r="I872" s="187"/>
      <c r="J872" s="37"/>
      <c r="K872" s="37"/>
      <c r="L872" s="38"/>
      <c r="M872" s="188"/>
      <c r="N872" s="189"/>
      <c r="O872" s="71"/>
      <c r="P872" s="71"/>
      <c r="Q872" s="71"/>
      <c r="R872" s="71"/>
      <c r="S872" s="71"/>
      <c r="T872" s="72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T872" s="18" t="s">
        <v>244</v>
      </c>
      <c r="AU872" s="18" t="s">
        <v>101</v>
      </c>
    </row>
    <row r="873" s="2" customFormat="1" ht="24.15" customHeight="1">
      <c r="A873" s="37"/>
      <c r="B873" s="171"/>
      <c r="C873" s="192" t="s">
        <v>2091</v>
      </c>
      <c r="D873" s="192" t="s">
        <v>310</v>
      </c>
      <c r="E873" s="193" t="s">
        <v>2092</v>
      </c>
      <c r="F873" s="194" t="s">
        <v>2093</v>
      </c>
      <c r="G873" s="195" t="s">
        <v>241</v>
      </c>
      <c r="H873" s="196">
        <v>2.8300000000000001</v>
      </c>
      <c r="I873" s="197"/>
      <c r="J873" s="198">
        <f>ROUND(I873*H873,2)</f>
        <v>0</v>
      </c>
      <c r="K873" s="194" t="s">
        <v>1067</v>
      </c>
      <c r="L873" s="199"/>
      <c r="M873" s="200" t="s">
        <v>3</v>
      </c>
      <c r="N873" s="201" t="s">
        <v>43</v>
      </c>
      <c r="O873" s="71"/>
      <c r="P873" s="181">
        <f>O873*H873</f>
        <v>0</v>
      </c>
      <c r="Q873" s="181">
        <v>0.03227</v>
      </c>
      <c r="R873" s="181">
        <f>Q873*H873</f>
        <v>0.091324100000000005</v>
      </c>
      <c r="S873" s="181">
        <v>0</v>
      </c>
      <c r="T873" s="182">
        <f>S873*H873</f>
        <v>0</v>
      </c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R873" s="183" t="s">
        <v>392</v>
      </c>
      <c r="AT873" s="183" t="s">
        <v>310</v>
      </c>
      <c r="AU873" s="183" t="s">
        <v>101</v>
      </c>
      <c r="AY873" s="18" t="s">
        <v>234</v>
      </c>
      <c r="BE873" s="184">
        <f>IF(N873="základní",J873,0)</f>
        <v>0</v>
      </c>
      <c r="BF873" s="184">
        <f>IF(N873="snížená",J873,0)</f>
        <v>0</v>
      </c>
      <c r="BG873" s="184">
        <f>IF(N873="zákl. přenesená",J873,0)</f>
        <v>0</v>
      </c>
      <c r="BH873" s="184">
        <f>IF(N873="sníž. přenesená",J873,0)</f>
        <v>0</v>
      </c>
      <c r="BI873" s="184">
        <f>IF(N873="nulová",J873,0)</f>
        <v>0</v>
      </c>
      <c r="BJ873" s="18" t="s">
        <v>79</v>
      </c>
      <c r="BK873" s="184">
        <f>ROUND(I873*H873,2)</f>
        <v>0</v>
      </c>
      <c r="BL873" s="18" t="s">
        <v>314</v>
      </c>
      <c r="BM873" s="183" t="s">
        <v>2094</v>
      </c>
    </row>
    <row r="874" s="2" customFormat="1" ht="37.8" customHeight="1">
      <c r="A874" s="37"/>
      <c r="B874" s="171"/>
      <c r="C874" s="172" t="s">
        <v>2095</v>
      </c>
      <c r="D874" s="172" t="s">
        <v>238</v>
      </c>
      <c r="E874" s="173" t="s">
        <v>2096</v>
      </c>
      <c r="F874" s="174" t="s">
        <v>2097</v>
      </c>
      <c r="G874" s="175" t="s">
        <v>241</v>
      </c>
      <c r="H874" s="176">
        <v>7.3010000000000002</v>
      </c>
      <c r="I874" s="177"/>
      <c r="J874" s="178">
        <f>ROUND(I874*H874,2)</f>
        <v>0</v>
      </c>
      <c r="K874" s="174" t="s">
        <v>242</v>
      </c>
      <c r="L874" s="38"/>
      <c r="M874" s="179" t="s">
        <v>3</v>
      </c>
      <c r="N874" s="180" t="s">
        <v>43</v>
      </c>
      <c r="O874" s="71"/>
      <c r="P874" s="181">
        <f>O874*H874</f>
        <v>0</v>
      </c>
      <c r="Q874" s="181">
        <v>0.00020348999999999999</v>
      </c>
      <c r="R874" s="181">
        <f>Q874*H874</f>
        <v>0.0014856804900000001</v>
      </c>
      <c r="S874" s="181">
        <v>0</v>
      </c>
      <c r="T874" s="182">
        <f>S874*H874</f>
        <v>0</v>
      </c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R874" s="183" t="s">
        <v>314</v>
      </c>
      <c r="AT874" s="183" t="s">
        <v>238</v>
      </c>
      <c r="AU874" s="183" t="s">
        <v>101</v>
      </c>
      <c r="AY874" s="18" t="s">
        <v>234</v>
      </c>
      <c r="BE874" s="184">
        <f>IF(N874="základní",J874,0)</f>
        <v>0</v>
      </c>
      <c r="BF874" s="184">
        <f>IF(N874="snížená",J874,0)</f>
        <v>0</v>
      </c>
      <c r="BG874" s="184">
        <f>IF(N874="zákl. přenesená",J874,0)</f>
        <v>0</v>
      </c>
      <c r="BH874" s="184">
        <f>IF(N874="sníž. přenesená",J874,0)</f>
        <v>0</v>
      </c>
      <c r="BI874" s="184">
        <f>IF(N874="nulová",J874,0)</f>
        <v>0</v>
      </c>
      <c r="BJ874" s="18" t="s">
        <v>79</v>
      </c>
      <c r="BK874" s="184">
        <f>ROUND(I874*H874,2)</f>
        <v>0</v>
      </c>
      <c r="BL874" s="18" t="s">
        <v>314</v>
      </c>
      <c r="BM874" s="183" t="s">
        <v>2098</v>
      </c>
    </row>
    <row r="875" s="2" customFormat="1">
      <c r="A875" s="37"/>
      <c r="B875" s="38"/>
      <c r="C875" s="37"/>
      <c r="D875" s="185" t="s">
        <v>244</v>
      </c>
      <c r="E875" s="37"/>
      <c r="F875" s="186" t="s">
        <v>2099</v>
      </c>
      <c r="G875" s="37"/>
      <c r="H875" s="37"/>
      <c r="I875" s="187"/>
      <c r="J875" s="37"/>
      <c r="K875" s="37"/>
      <c r="L875" s="38"/>
      <c r="M875" s="188"/>
      <c r="N875" s="189"/>
      <c r="O875" s="71"/>
      <c r="P875" s="71"/>
      <c r="Q875" s="71"/>
      <c r="R875" s="71"/>
      <c r="S875" s="71"/>
      <c r="T875" s="72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T875" s="18" t="s">
        <v>244</v>
      </c>
      <c r="AU875" s="18" t="s">
        <v>101</v>
      </c>
    </row>
    <row r="876" s="2" customFormat="1" ht="33" customHeight="1">
      <c r="A876" s="37"/>
      <c r="B876" s="171"/>
      <c r="C876" s="192" t="s">
        <v>2100</v>
      </c>
      <c r="D876" s="192" t="s">
        <v>310</v>
      </c>
      <c r="E876" s="193" t="s">
        <v>2101</v>
      </c>
      <c r="F876" s="194" t="s">
        <v>2102</v>
      </c>
      <c r="G876" s="195" t="s">
        <v>241</v>
      </c>
      <c r="H876" s="196">
        <v>7.3010000000000002</v>
      </c>
      <c r="I876" s="197"/>
      <c r="J876" s="198">
        <f>ROUND(I876*H876,2)</f>
        <v>0</v>
      </c>
      <c r="K876" s="194" t="s">
        <v>242</v>
      </c>
      <c r="L876" s="199"/>
      <c r="M876" s="200" t="s">
        <v>3</v>
      </c>
      <c r="N876" s="201" t="s">
        <v>43</v>
      </c>
      <c r="O876" s="71"/>
      <c r="P876" s="181">
        <f>O876*H876</f>
        <v>0</v>
      </c>
      <c r="Q876" s="181">
        <v>0.035650000000000001</v>
      </c>
      <c r="R876" s="181">
        <f>Q876*H876</f>
        <v>0.26028065</v>
      </c>
      <c r="S876" s="181">
        <v>0</v>
      </c>
      <c r="T876" s="182">
        <f>S876*H876</f>
        <v>0</v>
      </c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R876" s="183" t="s">
        <v>392</v>
      </c>
      <c r="AT876" s="183" t="s">
        <v>310</v>
      </c>
      <c r="AU876" s="183" t="s">
        <v>101</v>
      </c>
      <c r="AY876" s="18" t="s">
        <v>234</v>
      </c>
      <c r="BE876" s="184">
        <f>IF(N876="základní",J876,0)</f>
        <v>0</v>
      </c>
      <c r="BF876" s="184">
        <f>IF(N876="snížená",J876,0)</f>
        <v>0</v>
      </c>
      <c r="BG876" s="184">
        <f>IF(N876="zákl. přenesená",J876,0)</f>
        <v>0</v>
      </c>
      <c r="BH876" s="184">
        <f>IF(N876="sníž. přenesená",J876,0)</f>
        <v>0</v>
      </c>
      <c r="BI876" s="184">
        <f>IF(N876="nulová",J876,0)</f>
        <v>0</v>
      </c>
      <c r="BJ876" s="18" t="s">
        <v>79</v>
      </c>
      <c r="BK876" s="184">
        <f>ROUND(I876*H876,2)</f>
        <v>0</v>
      </c>
      <c r="BL876" s="18" t="s">
        <v>314</v>
      </c>
      <c r="BM876" s="183" t="s">
        <v>2103</v>
      </c>
    </row>
    <row r="877" s="2" customFormat="1" ht="33" customHeight="1">
      <c r="A877" s="37"/>
      <c r="B877" s="171"/>
      <c r="C877" s="172" t="s">
        <v>2104</v>
      </c>
      <c r="D877" s="172" t="s">
        <v>238</v>
      </c>
      <c r="E877" s="173" t="s">
        <v>2105</v>
      </c>
      <c r="F877" s="174" t="s">
        <v>2106</v>
      </c>
      <c r="G877" s="175" t="s">
        <v>358</v>
      </c>
      <c r="H877" s="176">
        <v>1</v>
      </c>
      <c r="I877" s="177"/>
      <c r="J877" s="178">
        <f>ROUND(I877*H877,2)</f>
        <v>0</v>
      </c>
      <c r="K877" s="174" t="s">
        <v>242</v>
      </c>
      <c r="L877" s="38"/>
      <c r="M877" s="179" t="s">
        <v>3</v>
      </c>
      <c r="N877" s="180" t="s">
        <v>43</v>
      </c>
      <c r="O877" s="71"/>
      <c r="P877" s="181">
        <f>O877*H877</f>
        <v>0</v>
      </c>
      <c r="Q877" s="181">
        <v>0</v>
      </c>
      <c r="R877" s="181">
        <f>Q877*H877</f>
        <v>0</v>
      </c>
      <c r="S877" s="181">
        <v>0</v>
      </c>
      <c r="T877" s="182">
        <f>S877*H877</f>
        <v>0</v>
      </c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R877" s="183" t="s">
        <v>314</v>
      </c>
      <c r="AT877" s="183" t="s">
        <v>238</v>
      </c>
      <c r="AU877" s="183" t="s">
        <v>101</v>
      </c>
      <c r="AY877" s="18" t="s">
        <v>234</v>
      </c>
      <c r="BE877" s="184">
        <f>IF(N877="základní",J877,0)</f>
        <v>0</v>
      </c>
      <c r="BF877" s="184">
        <f>IF(N877="snížená",J877,0)</f>
        <v>0</v>
      </c>
      <c r="BG877" s="184">
        <f>IF(N877="zákl. přenesená",J877,0)</f>
        <v>0</v>
      </c>
      <c r="BH877" s="184">
        <f>IF(N877="sníž. přenesená",J877,0)</f>
        <v>0</v>
      </c>
      <c r="BI877" s="184">
        <f>IF(N877="nulová",J877,0)</f>
        <v>0</v>
      </c>
      <c r="BJ877" s="18" t="s">
        <v>79</v>
      </c>
      <c r="BK877" s="184">
        <f>ROUND(I877*H877,2)</f>
        <v>0</v>
      </c>
      <c r="BL877" s="18" t="s">
        <v>314</v>
      </c>
      <c r="BM877" s="183" t="s">
        <v>2107</v>
      </c>
    </row>
    <row r="878" s="2" customFormat="1">
      <c r="A878" s="37"/>
      <c r="B878" s="38"/>
      <c r="C878" s="37"/>
      <c r="D878" s="185" t="s">
        <v>244</v>
      </c>
      <c r="E878" s="37"/>
      <c r="F878" s="186" t="s">
        <v>2108</v>
      </c>
      <c r="G878" s="37"/>
      <c r="H878" s="37"/>
      <c r="I878" s="187"/>
      <c r="J878" s="37"/>
      <c r="K878" s="37"/>
      <c r="L878" s="38"/>
      <c r="M878" s="188"/>
      <c r="N878" s="189"/>
      <c r="O878" s="71"/>
      <c r="P878" s="71"/>
      <c r="Q878" s="71"/>
      <c r="R878" s="71"/>
      <c r="S878" s="71"/>
      <c r="T878" s="72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T878" s="18" t="s">
        <v>244</v>
      </c>
      <c r="AU878" s="18" t="s">
        <v>101</v>
      </c>
    </row>
    <row r="879" s="2" customFormat="1" ht="24.15" customHeight="1">
      <c r="A879" s="37"/>
      <c r="B879" s="171"/>
      <c r="C879" s="192" t="s">
        <v>2109</v>
      </c>
      <c r="D879" s="192" t="s">
        <v>310</v>
      </c>
      <c r="E879" s="193" t="s">
        <v>2110</v>
      </c>
      <c r="F879" s="194" t="s">
        <v>2111</v>
      </c>
      <c r="G879" s="195" t="s">
        <v>241</v>
      </c>
      <c r="H879" s="196">
        <v>2.8300000000000001</v>
      </c>
      <c r="I879" s="197"/>
      <c r="J879" s="198">
        <f>ROUND(I879*H879,2)</f>
        <v>0</v>
      </c>
      <c r="K879" s="194" t="s">
        <v>3</v>
      </c>
      <c r="L879" s="199"/>
      <c r="M879" s="200" t="s">
        <v>3</v>
      </c>
      <c r="N879" s="201" t="s">
        <v>43</v>
      </c>
      <c r="O879" s="71"/>
      <c r="P879" s="181">
        <f>O879*H879</f>
        <v>0</v>
      </c>
      <c r="Q879" s="181">
        <v>0.033980000000000003</v>
      </c>
      <c r="R879" s="181">
        <f>Q879*H879</f>
        <v>0.09616340000000001</v>
      </c>
      <c r="S879" s="181">
        <v>0</v>
      </c>
      <c r="T879" s="182">
        <f>S879*H879</f>
        <v>0</v>
      </c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R879" s="183" t="s">
        <v>392</v>
      </c>
      <c r="AT879" s="183" t="s">
        <v>310</v>
      </c>
      <c r="AU879" s="183" t="s">
        <v>101</v>
      </c>
      <c r="AY879" s="18" t="s">
        <v>234</v>
      </c>
      <c r="BE879" s="184">
        <f>IF(N879="základní",J879,0)</f>
        <v>0</v>
      </c>
      <c r="BF879" s="184">
        <f>IF(N879="snížená",J879,0)</f>
        <v>0</v>
      </c>
      <c r="BG879" s="184">
        <f>IF(N879="zákl. přenesená",J879,0)</f>
        <v>0</v>
      </c>
      <c r="BH879" s="184">
        <f>IF(N879="sníž. přenesená",J879,0)</f>
        <v>0</v>
      </c>
      <c r="BI879" s="184">
        <f>IF(N879="nulová",J879,0)</f>
        <v>0</v>
      </c>
      <c r="BJ879" s="18" t="s">
        <v>79</v>
      </c>
      <c r="BK879" s="184">
        <f>ROUND(I879*H879,2)</f>
        <v>0</v>
      </c>
      <c r="BL879" s="18" t="s">
        <v>314</v>
      </c>
      <c r="BM879" s="183" t="s">
        <v>2112</v>
      </c>
    </row>
    <row r="880" s="2" customFormat="1" ht="24.15" customHeight="1">
      <c r="A880" s="37"/>
      <c r="B880" s="171"/>
      <c r="C880" s="172" t="s">
        <v>2113</v>
      </c>
      <c r="D880" s="172" t="s">
        <v>238</v>
      </c>
      <c r="E880" s="173" t="s">
        <v>2114</v>
      </c>
      <c r="F880" s="174" t="s">
        <v>2115</v>
      </c>
      <c r="G880" s="175" t="s">
        <v>358</v>
      </c>
      <c r="H880" s="176">
        <v>2</v>
      </c>
      <c r="I880" s="177"/>
      <c r="J880" s="178">
        <f>ROUND(I880*H880,2)</f>
        <v>0</v>
      </c>
      <c r="K880" s="174" t="s">
        <v>242</v>
      </c>
      <c r="L880" s="38"/>
      <c r="M880" s="179" t="s">
        <v>3</v>
      </c>
      <c r="N880" s="180" t="s">
        <v>43</v>
      </c>
      <c r="O880" s="71"/>
      <c r="P880" s="181">
        <f>O880*H880</f>
        <v>0</v>
      </c>
      <c r="Q880" s="181">
        <v>0</v>
      </c>
      <c r="R880" s="181">
        <f>Q880*H880</f>
        <v>0</v>
      </c>
      <c r="S880" s="181">
        <v>0</v>
      </c>
      <c r="T880" s="182">
        <f>S880*H880</f>
        <v>0</v>
      </c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R880" s="183" t="s">
        <v>314</v>
      </c>
      <c r="AT880" s="183" t="s">
        <v>238</v>
      </c>
      <c r="AU880" s="183" t="s">
        <v>101</v>
      </c>
      <c r="AY880" s="18" t="s">
        <v>234</v>
      </c>
      <c r="BE880" s="184">
        <f>IF(N880="základní",J880,0)</f>
        <v>0</v>
      </c>
      <c r="BF880" s="184">
        <f>IF(N880="snížená",J880,0)</f>
        <v>0</v>
      </c>
      <c r="BG880" s="184">
        <f>IF(N880="zákl. přenesená",J880,0)</f>
        <v>0</v>
      </c>
      <c r="BH880" s="184">
        <f>IF(N880="sníž. přenesená",J880,0)</f>
        <v>0</v>
      </c>
      <c r="BI880" s="184">
        <f>IF(N880="nulová",J880,0)</f>
        <v>0</v>
      </c>
      <c r="BJ880" s="18" t="s">
        <v>79</v>
      </c>
      <c r="BK880" s="184">
        <f>ROUND(I880*H880,2)</f>
        <v>0</v>
      </c>
      <c r="BL880" s="18" t="s">
        <v>314</v>
      </c>
      <c r="BM880" s="183" t="s">
        <v>2116</v>
      </c>
    </row>
    <row r="881" s="2" customFormat="1">
      <c r="A881" s="37"/>
      <c r="B881" s="38"/>
      <c r="C881" s="37"/>
      <c r="D881" s="185" t="s">
        <v>244</v>
      </c>
      <c r="E881" s="37"/>
      <c r="F881" s="186" t="s">
        <v>2117</v>
      </c>
      <c r="G881" s="37"/>
      <c r="H881" s="37"/>
      <c r="I881" s="187"/>
      <c r="J881" s="37"/>
      <c r="K881" s="37"/>
      <c r="L881" s="38"/>
      <c r="M881" s="188"/>
      <c r="N881" s="189"/>
      <c r="O881" s="71"/>
      <c r="P881" s="71"/>
      <c r="Q881" s="71"/>
      <c r="R881" s="71"/>
      <c r="S881" s="71"/>
      <c r="T881" s="72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T881" s="18" t="s">
        <v>244</v>
      </c>
      <c r="AU881" s="18" t="s">
        <v>101</v>
      </c>
    </row>
    <row r="882" s="2" customFormat="1" ht="37.8" customHeight="1">
      <c r="A882" s="37"/>
      <c r="B882" s="171"/>
      <c r="C882" s="192" t="s">
        <v>2118</v>
      </c>
      <c r="D882" s="192" t="s">
        <v>310</v>
      </c>
      <c r="E882" s="193" t="s">
        <v>2119</v>
      </c>
      <c r="F882" s="194" t="s">
        <v>2120</v>
      </c>
      <c r="G882" s="195" t="s">
        <v>241</v>
      </c>
      <c r="H882" s="196">
        <v>11.32</v>
      </c>
      <c r="I882" s="197"/>
      <c r="J882" s="198">
        <f>ROUND(I882*H882,2)</f>
        <v>0</v>
      </c>
      <c r="K882" s="194" t="s">
        <v>1067</v>
      </c>
      <c r="L882" s="199"/>
      <c r="M882" s="200" t="s">
        <v>3</v>
      </c>
      <c r="N882" s="201" t="s">
        <v>43</v>
      </c>
      <c r="O882" s="71"/>
      <c r="P882" s="181">
        <f>O882*H882</f>
        <v>0</v>
      </c>
      <c r="Q882" s="181">
        <v>0.038289999999999998</v>
      </c>
      <c r="R882" s="181">
        <f>Q882*H882</f>
        <v>0.43344279999999996</v>
      </c>
      <c r="S882" s="181">
        <v>0</v>
      </c>
      <c r="T882" s="182">
        <f>S882*H882</f>
        <v>0</v>
      </c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R882" s="183" t="s">
        <v>392</v>
      </c>
      <c r="AT882" s="183" t="s">
        <v>310</v>
      </c>
      <c r="AU882" s="183" t="s">
        <v>101</v>
      </c>
      <c r="AY882" s="18" t="s">
        <v>234</v>
      </c>
      <c r="BE882" s="184">
        <f>IF(N882="základní",J882,0)</f>
        <v>0</v>
      </c>
      <c r="BF882" s="184">
        <f>IF(N882="snížená",J882,0)</f>
        <v>0</v>
      </c>
      <c r="BG882" s="184">
        <f>IF(N882="zákl. přenesená",J882,0)</f>
        <v>0</v>
      </c>
      <c r="BH882" s="184">
        <f>IF(N882="sníž. přenesená",J882,0)</f>
        <v>0</v>
      </c>
      <c r="BI882" s="184">
        <f>IF(N882="nulová",J882,0)</f>
        <v>0</v>
      </c>
      <c r="BJ882" s="18" t="s">
        <v>79</v>
      </c>
      <c r="BK882" s="184">
        <f>ROUND(I882*H882,2)</f>
        <v>0</v>
      </c>
      <c r="BL882" s="18" t="s">
        <v>314</v>
      </c>
      <c r="BM882" s="183" t="s">
        <v>2121</v>
      </c>
    </row>
    <row r="883" s="2" customFormat="1" ht="24.15" customHeight="1">
      <c r="A883" s="37"/>
      <c r="B883" s="171"/>
      <c r="C883" s="172" t="s">
        <v>2122</v>
      </c>
      <c r="D883" s="172" t="s">
        <v>238</v>
      </c>
      <c r="E883" s="173" t="s">
        <v>2123</v>
      </c>
      <c r="F883" s="174" t="s">
        <v>2124</v>
      </c>
      <c r="G883" s="175" t="s">
        <v>358</v>
      </c>
      <c r="H883" s="176">
        <v>1</v>
      </c>
      <c r="I883" s="177"/>
      <c r="J883" s="178">
        <f>ROUND(I883*H883,2)</f>
        <v>0</v>
      </c>
      <c r="K883" s="174" t="s">
        <v>242</v>
      </c>
      <c r="L883" s="38"/>
      <c r="M883" s="179" t="s">
        <v>3</v>
      </c>
      <c r="N883" s="180" t="s">
        <v>43</v>
      </c>
      <c r="O883" s="71"/>
      <c r="P883" s="181">
        <f>O883*H883</f>
        <v>0</v>
      </c>
      <c r="Q883" s="181">
        <v>0</v>
      </c>
      <c r="R883" s="181">
        <f>Q883*H883</f>
        <v>0</v>
      </c>
      <c r="S883" s="181">
        <v>0</v>
      </c>
      <c r="T883" s="182">
        <f>S883*H883</f>
        <v>0</v>
      </c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R883" s="183" t="s">
        <v>314</v>
      </c>
      <c r="AT883" s="183" t="s">
        <v>238</v>
      </c>
      <c r="AU883" s="183" t="s">
        <v>101</v>
      </c>
      <c r="AY883" s="18" t="s">
        <v>234</v>
      </c>
      <c r="BE883" s="184">
        <f>IF(N883="základní",J883,0)</f>
        <v>0</v>
      </c>
      <c r="BF883" s="184">
        <f>IF(N883="snížená",J883,0)</f>
        <v>0</v>
      </c>
      <c r="BG883" s="184">
        <f>IF(N883="zákl. přenesená",J883,0)</f>
        <v>0</v>
      </c>
      <c r="BH883" s="184">
        <f>IF(N883="sníž. přenesená",J883,0)</f>
        <v>0</v>
      </c>
      <c r="BI883" s="184">
        <f>IF(N883="nulová",J883,0)</f>
        <v>0</v>
      </c>
      <c r="BJ883" s="18" t="s">
        <v>79</v>
      </c>
      <c r="BK883" s="184">
        <f>ROUND(I883*H883,2)</f>
        <v>0</v>
      </c>
      <c r="BL883" s="18" t="s">
        <v>314</v>
      </c>
      <c r="BM883" s="183" t="s">
        <v>2125</v>
      </c>
    </row>
    <row r="884" s="2" customFormat="1">
      <c r="A884" s="37"/>
      <c r="B884" s="38"/>
      <c r="C884" s="37"/>
      <c r="D884" s="185" t="s">
        <v>244</v>
      </c>
      <c r="E884" s="37"/>
      <c r="F884" s="186" t="s">
        <v>2126</v>
      </c>
      <c r="G884" s="37"/>
      <c r="H884" s="37"/>
      <c r="I884" s="187"/>
      <c r="J884" s="37"/>
      <c r="K884" s="37"/>
      <c r="L884" s="38"/>
      <c r="M884" s="188"/>
      <c r="N884" s="189"/>
      <c r="O884" s="71"/>
      <c r="P884" s="71"/>
      <c r="Q884" s="71"/>
      <c r="R884" s="71"/>
      <c r="S884" s="71"/>
      <c r="T884" s="72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T884" s="18" t="s">
        <v>244</v>
      </c>
      <c r="AU884" s="18" t="s">
        <v>101</v>
      </c>
    </row>
    <row r="885" s="2" customFormat="1" ht="37.8" customHeight="1">
      <c r="A885" s="37"/>
      <c r="B885" s="171"/>
      <c r="C885" s="192" t="s">
        <v>2127</v>
      </c>
      <c r="D885" s="192" t="s">
        <v>310</v>
      </c>
      <c r="E885" s="193" t="s">
        <v>2119</v>
      </c>
      <c r="F885" s="194" t="s">
        <v>2120</v>
      </c>
      <c r="G885" s="195" t="s">
        <v>241</v>
      </c>
      <c r="H885" s="196">
        <v>5</v>
      </c>
      <c r="I885" s="197"/>
      <c r="J885" s="198">
        <f>ROUND(I885*H885,2)</f>
        <v>0</v>
      </c>
      <c r="K885" s="194" t="s">
        <v>1067</v>
      </c>
      <c r="L885" s="199"/>
      <c r="M885" s="200" t="s">
        <v>3</v>
      </c>
      <c r="N885" s="201" t="s">
        <v>43</v>
      </c>
      <c r="O885" s="71"/>
      <c r="P885" s="181">
        <f>O885*H885</f>
        <v>0</v>
      </c>
      <c r="Q885" s="181">
        <v>0.038289999999999998</v>
      </c>
      <c r="R885" s="181">
        <f>Q885*H885</f>
        <v>0.19144999999999998</v>
      </c>
      <c r="S885" s="181">
        <v>0</v>
      </c>
      <c r="T885" s="182">
        <f>S885*H885</f>
        <v>0</v>
      </c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R885" s="183" t="s">
        <v>392</v>
      </c>
      <c r="AT885" s="183" t="s">
        <v>310</v>
      </c>
      <c r="AU885" s="183" t="s">
        <v>101</v>
      </c>
      <c r="AY885" s="18" t="s">
        <v>234</v>
      </c>
      <c r="BE885" s="184">
        <f>IF(N885="základní",J885,0)</f>
        <v>0</v>
      </c>
      <c r="BF885" s="184">
        <f>IF(N885="snížená",J885,0)</f>
        <v>0</v>
      </c>
      <c r="BG885" s="184">
        <f>IF(N885="zákl. přenesená",J885,0)</f>
        <v>0</v>
      </c>
      <c r="BH885" s="184">
        <f>IF(N885="sníž. přenesená",J885,0)</f>
        <v>0</v>
      </c>
      <c r="BI885" s="184">
        <f>IF(N885="nulová",J885,0)</f>
        <v>0</v>
      </c>
      <c r="BJ885" s="18" t="s">
        <v>79</v>
      </c>
      <c r="BK885" s="184">
        <f>ROUND(I885*H885,2)</f>
        <v>0</v>
      </c>
      <c r="BL885" s="18" t="s">
        <v>314</v>
      </c>
      <c r="BM885" s="183" t="s">
        <v>2128</v>
      </c>
    </row>
    <row r="886" s="12" customFormat="1" ht="20.88" customHeight="1">
      <c r="A886" s="12"/>
      <c r="B886" s="158"/>
      <c r="C886" s="12"/>
      <c r="D886" s="159" t="s">
        <v>71</v>
      </c>
      <c r="E886" s="169" t="s">
        <v>2129</v>
      </c>
      <c r="F886" s="169" t="s">
        <v>2130</v>
      </c>
      <c r="G886" s="12"/>
      <c r="H886" s="12"/>
      <c r="I886" s="161"/>
      <c r="J886" s="170">
        <f>BK886</f>
        <v>0</v>
      </c>
      <c r="K886" s="12"/>
      <c r="L886" s="158"/>
      <c r="M886" s="163"/>
      <c r="N886" s="164"/>
      <c r="O886" s="164"/>
      <c r="P886" s="165">
        <f>SUM(P887:P893)</f>
        <v>0</v>
      </c>
      <c r="Q886" s="164"/>
      <c r="R886" s="165">
        <f>SUM(R887:R893)</f>
        <v>4.1241199999999996</v>
      </c>
      <c r="S886" s="164"/>
      <c r="T886" s="166">
        <f>SUM(T887:T893)</f>
        <v>0</v>
      </c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R886" s="159" t="s">
        <v>76</v>
      </c>
      <c r="AT886" s="167" t="s">
        <v>71</v>
      </c>
      <c r="AU886" s="167" t="s">
        <v>76</v>
      </c>
      <c r="AY886" s="159" t="s">
        <v>234</v>
      </c>
      <c r="BK886" s="168">
        <f>SUM(BK887:BK893)</f>
        <v>0</v>
      </c>
    </row>
    <row r="887" s="2" customFormat="1" ht="44.25" customHeight="1">
      <c r="A887" s="37"/>
      <c r="B887" s="171"/>
      <c r="C887" s="172" t="s">
        <v>2131</v>
      </c>
      <c r="D887" s="172" t="s">
        <v>238</v>
      </c>
      <c r="E887" s="173" t="s">
        <v>2132</v>
      </c>
      <c r="F887" s="174" t="s">
        <v>2133</v>
      </c>
      <c r="G887" s="175" t="s">
        <v>2134</v>
      </c>
      <c r="H887" s="176">
        <v>4124</v>
      </c>
      <c r="I887" s="177"/>
      <c r="J887" s="178">
        <f>ROUND(I887*H887,2)</f>
        <v>0</v>
      </c>
      <c r="K887" s="174" t="s">
        <v>428</v>
      </c>
      <c r="L887" s="38"/>
      <c r="M887" s="179" t="s">
        <v>3</v>
      </c>
      <c r="N887" s="180" t="s">
        <v>43</v>
      </c>
      <c r="O887" s="71"/>
      <c r="P887" s="181">
        <f>O887*H887</f>
        <v>0</v>
      </c>
      <c r="Q887" s="181">
        <v>0</v>
      </c>
      <c r="R887" s="181">
        <f>Q887*H887</f>
        <v>0</v>
      </c>
      <c r="S887" s="181">
        <v>0</v>
      </c>
      <c r="T887" s="182">
        <f>S887*H887</f>
        <v>0</v>
      </c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R887" s="183" t="s">
        <v>314</v>
      </c>
      <c r="AT887" s="183" t="s">
        <v>238</v>
      </c>
      <c r="AU887" s="183" t="s">
        <v>101</v>
      </c>
      <c r="AY887" s="18" t="s">
        <v>234</v>
      </c>
      <c r="BE887" s="184">
        <f>IF(N887="základní",J887,0)</f>
        <v>0</v>
      </c>
      <c r="BF887" s="184">
        <f>IF(N887="snížená",J887,0)</f>
        <v>0</v>
      </c>
      <c r="BG887" s="184">
        <f>IF(N887="zákl. přenesená",J887,0)</f>
        <v>0</v>
      </c>
      <c r="BH887" s="184">
        <f>IF(N887="sníž. přenesená",J887,0)</f>
        <v>0</v>
      </c>
      <c r="BI887" s="184">
        <f>IF(N887="nulová",J887,0)</f>
        <v>0</v>
      </c>
      <c r="BJ887" s="18" t="s">
        <v>79</v>
      </c>
      <c r="BK887" s="184">
        <f>ROUND(I887*H887,2)</f>
        <v>0</v>
      </c>
      <c r="BL887" s="18" t="s">
        <v>314</v>
      </c>
      <c r="BM887" s="183" t="s">
        <v>2135</v>
      </c>
    </row>
    <row r="888" s="2" customFormat="1" ht="21.75" customHeight="1">
      <c r="A888" s="37"/>
      <c r="B888" s="171"/>
      <c r="C888" s="192" t="s">
        <v>2136</v>
      </c>
      <c r="D888" s="192" t="s">
        <v>310</v>
      </c>
      <c r="E888" s="193" t="s">
        <v>2137</v>
      </c>
      <c r="F888" s="194" t="s">
        <v>2138</v>
      </c>
      <c r="G888" s="195" t="s">
        <v>298</v>
      </c>
      <c r="H888" s="196">
        <v>3.1819999999999999</v>
      </c>
      <c r="I888" s="197"/>
      <c r="J888" s="198">
        <f>ROUND(I888*H888,2)</f>
        <v>0</v>
      </c>
      <c r="K888" s="194" t="s">
        <v>242</v>
      </c>
      <c r="L888" s="199"/>
      <c r="M888" s="200" t="s">
        <v>3</v>
      </c>
      <c r="N888" s="201" t="s">
        <v>43</v>
      </c>
      <c r="O888" s="71"/>
      <c r="P888" s="181">
        <f>O888*H888</f>
        <v>0</v>
      </c>
      <c r="Q888" s="181">
        <v>1</v>
      </c>
      <c r="R888" s="181">
        <f>Q888*H888</f>
        <v>3.1819999999999999</v>
      </c>
      <c r="S888" s="181">
        <v>0</v>
      </c>
      <c r="T888" s="182">
        <f>S888*H888</f>
        <v>0</v>
      </c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R888" s="183" t="s">
        <v>392</v>
      </c>
      <c r="AT888" s="183" t="s">
        <v>310</v>
      </c>
      <c r="AU888" s="183" t="s">
        <v>101</v>
      </c>
      <c r="AY888" s="18" t="s">
        <v>234</v>
      </c>
      <c r="BE888" s="184">
        <f>IF(N888="základní",J888,0)</f>
        <v>0</v>
      </c>
      <c r="BF888" s="184">
        <f>IF(N888="snížená",J888,0)</f>
        <v>0</v>
      </c>
      <c r="BG888" s="184">
        <f>IF(N888="zákl. přenesená",J888,0)</f>
        <v>0</v>
      </c>
      <c r="BH888" s="184">
        <f>IF(N888="sníž. přenesená",J888,0)</f>
        <v>0</v>
      </c>
      <c r="BI888" s="184">
        <f>IF(N888="nulová",J888,0)</f>
        <v>0</v>
      </c>
      <c r="BJ888" s="18" t="s">
        <v>79</v>
      </c>
      <c r="BK888" s="184">
        <f>ROUND(I888*H888,2)</f>
        <v>0</v>
      </c>
      <c r="BL888" s="18" t="s">
        <v>314</v>
      </c>
      <c r="BM888" s="183" t="s">
        <v>2139</v>
      </c>
    </row>
    <row r="889" s="2" customFormat="1" ht="24.15" customHeight="1">
      <c r="A889" s="37"/>
      <c r="B889" s="171"/>
      <c r="C889" s="192" t="s">
        <v>2140</v>
      </c>
      <c r="D889" s="192" t="s">
        <v>310</v>
      </c>
      <c r="E889" s="193" t="s">
        <v>2141</v>
      </c>
      <c r="F889" s="194" t="s">
        <v>2142</v>
      </c>
      <c r="G889" s="195" t="s">
        <v>298</v>
      </c>
      <c r="H889" s="196">
        <v>0.13500000000000001</v>
      </c>
      <c r="I889" s="197"/>
      <c r="J889" s="198">
        <f>ROUND(I889*H889,2)</f>
        <v>0</v>
      </c>
      <c r="K889" s="194" t="s">
        <v>242</v>
      </c>
      <c r="L889" s="199"/>
      <c r="M889" s="200" t="s">
        <v>3</v>
      </c>
      <c r="N889" s="201" t="s">
        <v>43</v>
      </c>
      <c r="O889" s="71"/>
      <c r="P889" s="181">
        <f>O889*H889</f>
        <v>0</v>
      </c>
      <c r="Q889" s="181">
        <v>1</v>
      </c>
      <c r="R889" s="181">
        <f>Q889*H889</f>
        <v>0.13500000000000001</v>
      </c>
      <c r="S889" s="181">
        <v>0</v>
      </c>
      <c r="T889" s="182">
        <f>S889*H889</f>
        <v>0</v>
      </c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R889" s="183" t="s">
        <v>392</v>
      </c>
      <c r="AT889" s="183" t="s">
        <v>310</v>
      </c>
      <c r="AU889" s="183" t="s">
        <v>101</v>
      </c>
      <c r="AY889" s="18" t="s">
        <v>234</v>
      </c>
      <c r="BE889" s="184">
        <f>IF(N889="základní",J889,0)</f>
        <v>0</v>
      </c>
      <c r="BF889" s="184">
        <f>IF(N889="snížená",J889,0)</f>
        <v>0</v>
      </c>
      <c r="BG889" s="184">
        <f>IF(N889="zákl. přenesená",J889,0)</f>
        <v>0</v>
      </c>
      <c r="BH889" s="184">
        <f>IF(N889="sníž. přenesená",J889,0)</f>
        <v>0</v>
      </c>
      <c r="BI889" s="184">
        <f>IF(N889="nulová",J889,0)</f>
        <v>0</v>
      </c>
      <c r="BJ889" s="18" t="s">
        <v>79</v>
      </c>
      <c r="BK889" s="184">
        <f>ROUND(I889*H889,2)</f>
        <v>0</v>
      </c>
      <c r="BL889" s="18" t="s">
        <v>314</v>
      </c>
      <c r="BM889" s="183" t="s">
        <v>2143</v>
      </c>
    </row>
    <row r="890" s="2" customFormat="1" ht="21.75" customHeight="1">
      <c r="A890" s="37"/>
      <c r="B890" s="171"/>
      <c r="C890" s="192" t="s">
        <v>2144</v>
      </c>
      <c r="D890" s="192" t="s">
        <v>310</v>
      </c>
      <c r="E890" s="193" t="s">
        <v>2145</v>
      </c>
      <c r="F890" s="194" t="s">
        <v>2146</v>
      </c>
      <c r="G890" s="195" t="s">
        <v>298</v>
      </c>
      <c r="H890" s="196">
        <v>0.021999999999999999</v>
      </c>
      <c r="I890" s="197"/>
      <c r="J890" s="198">
        <f>ROUND(I890*H890,2)</f>
        <v>0</v>
      </c>
      <c r="K890" s="194" t="s">
        <v>242</v>
      </c>
      <c r="L890" s="199"/>
      <c r="M890" s="200" t="s">
        <v>3</v>
      </c>
      <c r="N890" s="201" t="s">
        <v>43</v>
      </c>
      <c r="O890" s="71"/>
      <c r="P890" s="181">
        <f>O890*H890</f>
        <v>0</v>
      </c>
      <c r="Q890" s="181">
        <v>1</v>
      </c>
      <c r="R890" s="181">
        <f>Q890*H890</f>
        <v>0.021999999999999999</v>
      </c>
      <c r="S890" s="181">
        <v>0</v>
      </c>
      <c r="T890" s="182">
        <f>S890*H890</f>
        <v>0</v>
      </c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R890" s="183" t="s">
        <v>392</v>
      </c>
      <c r="AT890" s="183" t="s">
        <v>310</v>
      </c>
      <c r="AU890" s="183" t="s">
        <v>101</v>
      </c>
      <c r="AY890" s="18" t="s">
        <v>234</v>
      </c>
      <c r="BE890" s="184">
        <f>IF(N890="základní",J890,0)</f>
        <v>0</v>
      </c>
      <c r="BF890" s="184">
        <f>IF(N890="snížená",J890,0)</f>
        <v>0</v>
      </c>
      <c r="BG890" s="184">
        <f>IF(N890="zákl. přenesená",J890,0)</f>
        <v>0</v>
      </c>
      <c r="BH890" s="184">
        <f>IF(N890="sníž. přenesená",J890,0)</f>
        <v>0</v>
      </c>
      <c r="BI890" s="184">
        <f>IF(N890="nulová",J890,0)</f>
        <v>0</v>
      </c>
      <c r="BJ890" s="18" t="s">
        <v>79</v>
      </c>
      <c r="BK890" s="184">
        <f>ROUND(I890*H890,2)</f>
        <v>0</v>
      </c>
      <c r="BL890" s="18" t="s">
        <v>314</v>
      </c>
      <c r="BM890" s="183" t="s">
        <v>2147</v>
      </c>
    </row>
    <row r="891" s="2" customFormat="1" ht="21.75" customHeight="1">
      <c r="A891" s="37"/>
      <c r="B891" s="171"/>
      <c r="C891" s="192" t="s">
        <v>2148</v>
      </c>
      <c r="D891" s="192" t="s">
        <v>310</v>
      </c>
      <c r="E891" s="193" t="s">
        <v>2149</v>
      </c>
      <c r="F891" s="194" t="s">
        <v>2150</v>
      </c>
      <c r="G891" s="195" t="s">
        <v>298</v>
      </c>
      <c r="H891" s="196">
        <v>0.78500000000000003</v>
      </c>
      <c r="I891" s="197"/>
      <c r="J891" s="198">
        <f>ROUND(I891*H891,2)</f>
        <v>0</v>
      </c>
      <c r="K891" s="194" t="s">
        <v>242</v>
      </c>
      <c r="L891" s="199"/>
      <c r="M891" s="200" t="s">
        <v>3</v>
      </c>
      <c r="N891" s="201" t="s">
        <v>43</v>
      </c>
      <c r="O891" s="71"/>
      <c r="P891" s="181">
        <f>O891*H891</f>
        <v>0</v>
      </c>
      <c r="Q891" s="181">
        <v>1</v>
      </c>
      <c r="R891" s="181">
        <f>Q891*H891</f>
        <v>0.78500000000000003</v>
      </c>
      <c r="S891" s="181">
        <v>0</v>
      </c>
      <c r="T891" s="182">
        <f>S891*H891</f>
        <v>0</v>
      </c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R891" s="183" t="s">
        <v>392</v>
      </c>
      <c r="AT891" s="183" t="s">
        <v>310</v>
      </c>
      <c r="AU891" s="183" t="s">
        <v>101</v>
      </c>
      <c r="AY891" s="18" t="s">
        <v>234</v>
      </c>
      <c r="BE891" s="184">
        <f>IF(N891="základní",J891,0)</f>
        <v>0</v>
      </c>
      <c r="BF891" s="184">
        <f>IF(N891="snížená",J891,0)</f>
        <v>0</v>
      </c>
      <c r="BG891" s="184">
        <f>IF(N891="zákl. přenesená",J891,0)</f>
        <v>0</v>
      </c>
      <c r="BH891" s="184">
        <f>IF(N891="sníž. přenesená",J891,0)</f>
        <v>0</v>
      </c>
      <c r="BI891" s="184">
        <f>IF(N891="nulová",J891,0)</f>
        <v>0</v>
      </c>
      <c r="BJ891" s="18" t="s">
        <v>79</v>
      </c>
      <c r="BK891" s="184">
        <f>ROUND(I891*H891,2)</f>
        <v>0</v>
      </c>
      <c r="BL891" s="18" t="s">
        <v>314</v>
      </c>
      <c r="BM891" s="183" t="s">
        <v>2151</v>
      </c>
    </row>
    <row r="892" s="2" customFormat="1" ht="37.8" customHeight="1">
      <c r="A892" s="37"/>
      <c r="B892" s="171"/>
      <c r="C892" s="172" t="s">
        <v>2152</v>
      </c>
      <c r="D892" s="172" t="s">
        <v>238</v>
      </c>
      <c r="E892" s="173" t="s">
        <v>356</v>
      </c>
      <c r="F892" s="174" t="s">
        <v>357</v>
      </c>
      <c r="G892" s="175" t="s">
        <v>358</v>
      </c>
      <c r="H892" s="176">
        <v>12</v>
      </c>
      <c r="I892" s="177"/>
      <c r="J892" s="178">
        <f>ROUND(I892*H892,2)</f>
        <v>0</v>
      </c>
      <c r="K892" s="174" t="s">
        <v>242</v>
      </c>
      <c r="L892" s="38"/>
      <c r="M892" s="179" t="s">
        <v>3</v>
      </c>
      <c r="N892" s="180" t="s">
        <v>43</v>
      </c>
      <c r="O892" s="71"/>
      <c r="P892" s="181">
        <f>O892*H892</f>
        <v>0</v>
      </c>
      <c r="Q892" s="181">
        <v>1.0000000000000001E-05</v>
      </c>
      <c r="R892" s="181">
        <f>Q892*H892</f>
        <v>0.00012000000000000002</v>
      </c>
      <c r="S892" s="181">
        <v>0</v>
      </c>
      <c r="T892" s="182">
        <f>S892*H892</f>
        <v>0</v>
      </c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R892" s="183" t="s">
        <v>314</v>
      </c>
      <c r="AT892" s="183" t="s">
        <v>238</v>
      </c>
      <c r="AU892" s="183" t="s">
        <v>101</v>
      </c>
      <c r="AY892" s="18" t="s">
        <v>234</v>
      </c>
      <c r="BE892" s="184">
        <f>IF(N892="základní",J892,0)</f>
        <v>0</v>
      </c>
      <c r="BF892" s="184">
        <f>IF(N892="snížená",J892,0)</f>
        <v>0</v>
      </c>
      <c r="BG892" s="184">
        <f>IF(N892="zákl. přenesená",J892,0)</f>
        <v>0</v>
      </c>
      <c r="BH892" s="184">
        <f>IF(N892="sníž. přenesená",J892,0)</f>
        <v>0</v>
      </c>
      <c r="BI892" s="184">
        <f>IF(N892="nulová",J892,0)</f>
        <v>0</v>
      </c>
      <c r="BJ892" s="18" t="s">
        <v>79</v>
      </c>
      <c r="BK892" s="184">
        <f>ROUND(I892*H892,2)</f>
        <v>0</v>
      </c>
      <c r="BL892" s="18" t="s">
        <v>314</v>
      </c>
      <c r="BM892" s="183" t="s">
        <v>2153</v>
      </c>
    </row>
    <row r="893" s="2" customFormat="1">
      <c r="A893" s="37"/>
      <c r="B893" s="38"/>
      <c r="C893" s="37"/>
      <c r="D893" s="185" t="s">
        <v>244</v>
      </c>
      <c r="E893" s="37"/>
      <c r="F893" s="186" t="s">
        <v>360</v>
      </c>
      <c r="G893" s="37"/>
      <c r="H893" s="37"/>
      <c r="I893" s="187"/>
      <c r="J893" s="37"/>
      <c r="K893" s="37"/>
      <c r="L893" s="38"/>
      <c r="M893" s="188"/>
      <c r="N893" s="189"/>
      <c r="O893" s="71"/>
      <c r="P893" s="71"/>
      <c r="Q893" s="71"/>
      <c r="R893" s="71"/>
      <c r="S893" s="71"/>
      <c r="T893" s="72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T893" s="18" t="s">
        <v>244</v>
      </c>
      <c r="AU893" s="18" t="s">
        <v>101</v>
      </c>
    </row>
    <row r="894" s="12" customFormat="1" ht="22.8" customHeight="1">
      <c r="A894" s="12"/>
      <c r="B894" s="158"/>
      <c r="C894" s="12"/>
      <c r="D894" s="159" t="s">
        <v>71</v>
      </c>
      <c r="E894" s="169" t="s">
        <v>2154</v>
      </c>
      <c r="F894" s="169" t="s">
        <v>2155</v>
      </c>
      <c r="G894" s="12"/>
      <c r="H894" s="12"/>
      <c r="I894" s="161"/>
      <c r="J894" s="170">
        <f>BK894</f>
        <v>0</v>
      </c>
      <c r="K894" s="12"/>
      <c r="L894" s="158"/>
      <c r="M894" s="163"/>
      <c r="N894" s="164"/>
      <c r="O894" s="164"/>
      <c r="P894" s="165">
        <f>P895+SUM(P896:P916)+P924</f>
        <v>0</v>
      </c>
      <c r="Q894" s="164"/>
      <c r="R894" s="165">
        <f>R895+SUM(R896:R916)+R924</f>
        <v>9.4799410819999999</v>
      </c>
      <c r="S894" s="164"/>
      <c r="T894" s="166">
        <f>T895+SUM(T896:T916)+T924</f>
        <v>0</v>
      </c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R894" s="159" t="s">
        <v>76</v>
      </c>
      <c r="AT894" s="167" t="s">
        <v>71</v>
      </c>
      <c r="AU894" s="167" t="s">
        <v>79</v>
      </c>
      <c r="AY894" s="159" t="s">
        <v>234</v>
      </c>
      <c r="BK894" s="168">
        <f>BK895+SUM(BK896:BK916)+BK924</f>
        <v>0</v>
      </c>
    </row>
    <row r="895" s="2" customFormat="1" ht="24.15" customHeight="1">
      <c r="A895" s="37"/>
      <c r="B895" s="171"/>
      <c r="C895" s="172" t="s">
        <v>2156</v>
      </c>
      <c r="D895" s="172" t="s">
        <v>238</v>
      </c>
      <c r="E895" s="173" t="s">
        <v>2157</v>
      </c>
      <c r="F895" s="174" t="s">
        <v>2158</v>
      </c>
      <c r="G895" s="175" t="s">
        <v>241</v>
      </c>
      <c r="H895" s="176">
        <v>225.06200000000001</v>
      </c>
      <c r="I895" s="177"/>
      <c r="J895" s="178">
        <f>ROUND(I895*H895,2)</f>
        <v>0</v>
      </c>
      <c r="K895" s="174" t="s">
        <v>242</v>
      </c>
      <c r="L895" s="38"/>
      <c r="M895" s="179" t="s">
        <v>3</v>
      </c>
      <c r="N895" s="180" t="s">
        <v>43</v>
      </c>
      <c r="O895" s="71"/>
      <c r="P895" s="181">
        <f>O895*H895</f>
        <v>0</v>
      </c>
      <c r="Q895" s="181">
        <v>0</v>
      </c>
      <c r="R895" s="181">
        <f>Q895*H895</f>
        <v>0</v>
      </c>
      <c r="S895" s="181">
        <v>0</v>
      </c>
      <c r="T895" s="182">
        <f>S895*H895</f>
        <v>0</v>
      </c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R895" s="183" t="s">
        <v>314</v>
      </c>
      <c r="AT895" s="183" t="s">
        <v>238</v>
      </c>
      <c r="AU895" s="183" t="s">
        <v>76</v>
      </c>
      <c r="AY895" s="18" t="s">
        <v>234</v>
      </c>
      <c r="BE895" s="184">
        <f>IF(N895="základní",J895,0)</f>
        <v>0</v>
      </c>
      <c r="BF895" s="184">
        <f>IF(N895="snížená",J895,0)</f>
        <v>0</v>
      </c>
      <c r="BG895" s="184">
        <f>IF(N895="zákl. přenesená",J895,0)</f>
        <v>0</v>
      </c>
      <c r="BH895" s="184">
        <f>IF(N895="sníž. přenesená",J895,0)</f>
        <v>0</v>
      </c>
      <c r="BI895" s="184">
        <f>IF(N895="nulová",J895,0)</f>
        <v>0</v>
      </c>
      <c r="BJ895" s="18" t="s">
        <v>79</v>
      </c>
      <c r="BK895" s="184">
        <f>ROUND(I895*H895,2)</f>
        <v>0</v>
      </c>
      <c r="BL895" s="18" t="s">
        <v>314</v>
      </c>
      <c r="BM895" s="183" t="s">
        <v>2159</v>
      </c>
    </row>
    <row r="896" s="2" customFormat="1">
      <c r="A896" s="37"/>
      <c r="B896" s="38"/>
      <c r="C896" s="37"/>
      <c r="D896" s="185" t="s">
        <v>244</v>
      </c>
      <c r="E896" s="37"/>
      <c r="F896" s="186" t="s">
        <v>2160</v>
      </c>
      <c r="G896" s="37"/>
      <c r="H896" s="37"/>
      <c r="I896" s="187"/>
      <c r="J896" s="37"/>
      <c r="K896" s="37"/>
      <c r="L896" s="38"/>
      <c r="M896" s="188"/>
      <c r="N896" s="189"/>
      <c r="O896" s="71"/>
      <c r="P896" s="71"/>
      <c r="Q896" s="71"/>
      <c r="R896" s="71"/>
      <c r="S896" s="71"/>
      <c r="T896" s="72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T896" s="18" t="s">
        <v>244</v>
      </c>
      <c r="AU896" s="18" t="s">
        <v>76</v>
      </c>
    </row>
    <row r="897" s="2" customFormat="1" ht="24.15" customHeight="1">
      <c r="A897" s="37"/>
      <c r="B897" s="171"/>
      <c r="C897" s="172" t="s">
        <v>2161</v>
      </c>
      <c r="D897" s="172" t="s">
        <v>238</v>
      </c>
      <c r="E897" s="173" t="s">
        <v>1050</v>
      </c>
      <c r="F897" s="174" t="s">
        <v>1051</v>
      </c>
      <c r="G897" s="175" t="s">
        <v>241</v>
      </c>
      <c r="H897" s="176">
        <v>225.06200000000001</v>
      </c>
      <c r="I897" s="177"/>
      <c r="J897" s="178">
        <f>ROUND(I897*H897,2)</f>
        <v>0</v>
      </c>
      <c r="K897" s="174" t="s">
        <v>242</v>
      </c>
      <c r="L897" s="38"/>
      <c r="M897" s="179" t="s">
        <v>3</v>
      </c>
      <c r="N897" s="180" t="s">
        <v>43</v>
      </c>
      <c r="O897" s="71"/>
      <c r="P897" s="181">
        <f>O897*H897</f>
        <v>0</v>
      </c>
      <c r="Q897" s="181">
        <v>0.00029999999999999997</v>
      </c>
      <c r="R897" s="181">
        <f>Q897*H897</f>
        <v>0.067518599999999998</v>
      </c>
      <c r="S897" s="181">
        <v>0</v>
      </c>
      <c r="T897" s="182">
        <f>S897*H897</f>
        <v>0</v>
      </c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R897" s="183" t="s">
        <v>314</v>
      </c>
      <c r="AT897" s="183" t="s">
        <v>238</v>
      </c>
      <c r="AU897" s="183" t="s">
        <v>76</v>
      </c>
      <c r="AY897" s="18" t="s">
        <v>234</v>
      </c>
      <c r="BE897" s="184">
        <f>IF(N897="základní",J897,0)</f>
        <v>0</v>
      </c>
      <c r="BF897" s="184">
        <f>IF(N897="snížená",J897,0)</f>
        <v>0</v>
      </c>
      <c r="BG897" s="184">
        <f>IF(N897="zákl. přenesená",J897,0)</f>
        <v>0</v>
      </c>
      <c r="BH897" s="184">
        <f>IF(N897="sníž. přenesená",J897,0)</f>
        <v>0</v>
      </c>
      <c r="BI897" s="184">
        <f>IF(N897="nulová",J897,0)</f>
        <v>0</v>
      </c>
      <c r="BJ897" s="18" t="s">
        <v>79</v>
      </c>
      <c r="BK897" s="184">
        <f>ROUND(I897*H897,2)</f>
        <v>0</v>
      </c>
      <c r="BL897" s="18" t="s">
        <v>314</v>
      </c>
      <c r="BM897" s="183" t="s">
        <v>2162</v>
      </c>
    </row>
    <row r="898" s="2" customFormat="1">
      <c r="A898" s="37"/>
      <c r="B898" s="38"/>
      <c r="C898" s="37"/>
      <c r="D898" s="185" t="s">
        <v>244</v>
      </c>
      <c r="E898" s="37"/>
      <c r="F898" s="186" t="s">
        <v>1053</v>
      </c>
      <c r="G898" s="37"/>
      <c r="H898" s="37"/>
      <c r="I898" s="187"/>
      <c r="J898" s="37"/>
      <c r="K898" s="37"/>
      <c r="L898" s="38"/>
      <c r="M898" s="188"/>
      <c r="N898" s="189"/>
      <c r="O898" s="71"/>
      <c r="P898" s="71"/>
      <c r="Q898" s="71"/>
      <c r="R898" s="71"/>
      <c r="S898" s="71"/>
      <c r="T898" s="72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T898" s="18" t="s">
        <v>244</v>
      </c>
      <c r="AU898" s="18" t="s">
        <v>76</v>
      </c>
    </row>
    <row r="899" s="2" customFormat="1" ht="37.8" customHeight="1">
      <c r="A899" s="37"/>
      <c r="B899" s="171"/>
      <c r="C899" s="172" t="s">
        <v>2163</v>
      </c>
      <c r="D899" s="172" t="s">
        <v>238</v>
      </c>
      <c r="E899" s="173" t="s">
        <v>2164</v>
      </c>
      <c r="F899" s="174" t="s">
        <v>2165</v>
      </c>
      <c r="G899" s="175" t="s">
        <v>241</v>
      </c>
      <c r="H899" s="176">
        <v>225.06200000000001</v>
      </c>
      <c r="I899" s="177"/>
      <c r="J899" s="178">
        <f>ROUND(I899*H899,2)</f>
        <v>0</v>
      </c>
      <c r="K899" s="174" t="s">
        <v>242</v>
      </c>
      <c r="L899" s="38"/>
      <c r="M899" s="179" t="s">
        <v>3</v>
      </c>
      <c r="N899" s="180" t="s">
        <v>43</v>
      </c>
      <c r="O899" s="71"/>
      <c r="P899" s="181">
        <f>O899*H899</f>
        <v>0</v>
      </c>
      <c r="Q899" s="181">
        <v>0.0089680000000000003</v>
      </c>
      <c r="R899" s="181">
        <f>Q899*H899</f>
        <v>2.0183560160000003</v>
      </c>
      <c r="S899" s="181">
        <v>0</v>
      </c>
      <c r="T899" s="182">
        <f>S899*H899</f>
        <v>0</v>
      </c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R899" s="183" t="s">
        <v>314</v>
      </c>
      <c r="AT899" s="183" t="s">
        <v>238</v>
      </c>
      <c r="AU899" s="183" t="s">
        <v>76</v>
      </c>
      <c r="AY899" s="18" t="s">
        <v>234</v>
      </c>
      <c r="BE899" s="184">
        <f>IF(N899="základní",J899,0)</f>
        <v>0</v>
      </c>
      <c r="BF899" s="184">
        <f>IF(N899="snížená",J899,0)</f>
        <v>0</v>
      </c>
      <c r="BG899" s="184">
        <f>IF(N899="zákl. přenesená",J899,0)</f>
        <v>0</v>
      </c>
      <c r="BH899" s="184">
        <f>IF(N899="sníž. přenesená",J899,0)</f>
        <v>0</v>
      </c>
      <c r="BI899" s="184">
        <f>IF(N899="nulová",J899,0)</f>
        <v>0</v>
      </c>
      <c r="BJ899" s="18" t="s">
        <v>79</v>
      </c>
      <c r="BK899" s="184">
        <f>ROUND(I899*H899,2)</f>
        <v>0</v>
      </c>
      <c r="BL899" s="18" t="s">
        <v>314</v>
      </c>
      <c r="BM899" s="183" t="s">
        <v>2166</v>
      </c>
    </row>
    <row r="900" s="2" customFormat="1">
      <c r="A900" s="37"/>
      <c r="B900" s="38"/>
      <c r="C900" s="37"/>
      <c r="D900" s="185" t="s">
        <v>244</v>
      </c>
      <c r="E900" s="37"/>
      <c r="F900" s="186" t="s">
        <v>2167</v>
      </c>
      <c r="G900" s="37"/>
      <c r="H900" s="37"/>
      <c r="I900" s="187"/>
      <c r="J900" s="37"/>
      <c r="K900" s="37"/>
      <c r="L900" s="38"/>
      <c r="M900" s="188"/>
      <c r="N900" s="189"/>
      <c r="O900" s="71"/>
      <c r="P900" s="71"/>
      <c r="Q900" s="71"/>
      <c r="R900" s="71"/>
      <c r="S900" s="71"/>
      <c r="T900" s="72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T900" s="18" t="s">
        <v>244</v>
      </c>
      <c r="AU900" s="18" t="s">
        <v>76</v>
      </c>
    </row>
    <row r="901" s="2" customFormat="1" ht="44.25" customHeight="1">
      <c r="A901" s="37"/>
      <c r="B901" s="171"/>
      <c r="C901" s="192" t="s">
        <v>2168</v>
      </c>
      <c r="D901" s="192" t="s">
        <v>310</v>
      </c>
      <c r="E901" s="193" t="s">
        <v>2169</v>
      </c>
      <c r="F901" s="194" t="s">
        <v>2170</v>
      </c>
      <c r="G901" s="195" t="s">
        <v>241</v>
      </c>
      <c r="H901" s="196">
        <v>247.56800000000001</v>
      </c>
      <c r="I901" s="197"/>
      <c r="J901" s="198">
        <f>ROUND(I901*H901,2)</f>
        <v>0</v>
      </c>
      <c r="K901" s="194" t="s">
        <v>242</v>
      </c>
      <c r="L901" s="199"/>
      <c r="M901" s="200" t="s">
        <v>3</v>
      </c>
      <c r="N901" s="201" t="s">
        <v>43</v>
      </c>
      <c r="O901" s="71"/>
      <c r="P901" s="181">
        <f>O901*H901</f>
        <v>0</v>
      </c>
      <c r="Q901" s="181">
        <v>0.021999999999999999</v>
      </c>
      <c r="R901" s="181">
        <f>Q901*H901</f>
        <v>5.4464959999999998</v>
      </c>
      <c r="S901" s="181">
        <v>0</v>
      </c>
      <c r="T901" s="182">
        <f>S901*H901</f>
        <v>0</v>
      </c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R901" s="183" t="s">
        <v>392</v>
      </c>
      <c r="AT901" s="183" t="s">
        <v>310</v>
      </c>
      <c r="AU901" s="183" t="s">
        <v>76</v>
      </c>
      <c r="AY901" s="18" t="s">
        <v>234</v>
      </c>
      <c r="BE901" s="184">
        <f>IF(N901="základní",J901,0)</f>
        <v>0</v>
      </c>
      <c r="BF901" s="184">
        <f>IF(N901="snížená",J901,0)</f>
        <v>0</v>
      </c>
      <c r="BG901" s="184">
        <f>IF(N901="zákl. přenesená",J901,0)</f>
        <v>0</v>
      </c>
      <c r="BH901" s="184">
        <f>IF(N901="sníž. přenesená",J901,0)</f>
        <v>0</v>
      </c>
      <c r="BI901" s="184">
        <f>IF(N901="nulová",J901,0)</f>
        <v>0</v>
      </c>
      <c r="BJ901" s="18" t="s">
        <v>79</v>
      </c>
      <c r="BK901" s="184">
        <f>ROUND(I901*H901,2)</f>
        <v>0</v>
      </c>
      <c r="BL901" s="18" t="s">
        <v>314</v>
      </c>
      <c r="BM901" s="183" t="s">
        <v>2171</v>
      </c>
    </row>
    <row r="902" s="2" customFormat="1" ht="37.8" customHeight="1">
      <c r="A902" s="37"/>
      <c r="B902" s="171"/>
      <c r="C902" s="172" t="s">
        <v>2172</v>
      </c>
      <c r="D902" s="172" t="s">
        <v>238</v>
      </c>
      <c r="E902" s="173" t="s">
        <v>2173</v>
      </c>
      <c r="F902" s="174" t="s">
        <v>2174</v>
      </c>
      <c r="G902" s="175" t="s">
        <v>416</v>
      </c>
      <c r="H902" s="176">
        <v>11</v>
      </c>
      <c r="I902" s="177"/>
      <c r="J902" s="178">
        <f>ROUND(I902*H902,2)</f>
        <v>0</v>
      </c>
      <c r="K902" s="174" t="s">
        <v>242</v>
      </c>
      <c r="L902" s="38"/>
      <c r="M902" s="179" t="s">
        <v>3</v>
      </c>
      <c r="N902" s="180" t="s">
        <v>43</v>
      </c>
      <c r="O902" s="71"/>
      <c r="P902" s="181">
        <f>O902*H902</f>
        <v>0</v>
      </c>
      <c r="Q902" s="181">
        <v>0.00020000000000000001</v>
      </c>
      <c r="R902" s="181">
        <f>Q902*H902</f>
        <v>0.0022000000000000001</v>
      </c>
      <c r="S902" s="181">
        <v>0</v>
      </c>
      <c r="T902" s="182">
        <f>S902*H902</f>
        <v>0</v>
      </c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R902" s="183" t="s">
        <v>314</v>
      </c>
      <c r="AT902" s="183" t="s">
        <v>238</v>
      </c>
      <c r="AU902" s="183" t="s">
        <v>76</v>
      </c>
      <c r="AY902" s="18" t="s">
        <v>234</v>
      </c>
      <c r="BE902" s="184">
        <f>IF(N902="základní",J902,0)</f>
        <v>0</v>
      </c>
      <c r="BF902" s="184">
        <f>IF(N902="snížená",J902,0)</f>
        <v>0</v>
      </c>
      <c r="BG902" s="184">
        <f>IF(N902="zákl. přenesená",J902,0)</f>
        <v>0</v>
      </c>
      <c r="BH902" s="184">
        <f>IF(N902="sníž. přenesená",J902,0)</f>
        <v>0</v>
      </c>
      <c r="BI902" s="184">
        <f>IF(N902="nulová",J902,0)</f>
        <v>0</v>
      </c>
      <c r="BJ902" s="18" t="s">
        <v>79</v>
      </c>
      <c r="BK902" s="184">
        <f>ROUND(I902*H902,2)</f>
        <v>0</v>
      </c>
      <c r="BL902" s="18" t="s">
        <v>314</v>
      </c>
      <c r="BM902" s="183" t="s">
        <v>2175</v>
      </c>
    </row>
    <row r="903" s="2" customFormat="1">
      <c r="A903" s="37"/>
      <c r="B903" s="38"/>
      <c r="C903" s="37"/>
      <c r="D903" s="185" t="s">
        <v>244</v>
      </c>
      <c r="E903" s="37"/>
      <c r="F903" s="186" t="s">
        <v>2176</v>
      </c>
      <c r="G903" s="37"/>
      <c r="H903" s="37"/>
      <c r="I903" s="187"/>
      <c r="J903" s="37"/>
      <c r="K903" s="37"/>
      <c r="L903" s="38"/>
      <c r="M903" s="188"/>
      <c r="N903" s="189"/>
      <c r="O903" s="71"/>
      <c r="P903" s="71"/>
      <c r="Q903" s="71"/>
      <c r="R903" s="71"/>
      <c r="S903" s="71"/>
      <c r="T903" s="72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T903" s="18" t="s">
        <v>244</v>
      </c>
      <c r="AU903" s="18" t="s">
        <v>76</v>
      </c>
    </row>
    <row r="904" s="2" customFormat="1" ht="21.75" customHeight="1">
      <c r="A904" s="37"/>
      <c r="B904" s="171"/>
      <c r="C904" s="192" t="s">
        <v>2177</v>
      </c>
      <c r="D904" s="192" t="s">
        <v>310</v>
      </c>
      <c r="E904" s="193" t="s">
        <v>2178</v>
      </c>
      <c r="F904" s="194" t="s">
        <v>2179</v>
      </c>
      <c r="G904" s="195" t="s">
        <v>416</v>
      </c>
      <c r="H904" s="196">
        <v>12.1</v>
      </c>
      <c r="I904" s="197"/>
      <c r="J904" s="198">
        <f>ROUND(I904*H904,2)</f>
        <v>0</v>
      </c>
      <c r="K904" s="194" t="s">
        <v>242</v>
      </c>
      <c r="L904" s="199"/>
      <c r="M904" s="200" t="s">
        <v>3</v>
      </c>
      <c r="N904" s="201" t="s">
        <v>43</v>
      </c>
      <c r="O904" s="71"/>
      <c r="P904" s="181">
        <f>O904*H904</f>
        <v>0</v>
      </c>
      <c r="Q904" s="181">
        <v>0.00025999999999999998</v>
      </c>
      <c r="R904" s="181">
        <f>Q904*H904</f>
        <v>0.0031459999999999995</v>
      </c>
      <c r="S904" s="181">
        <v>0</v>
      </c>
      <c r="T904" s="182">
        <f>S904*H904</f>
        <v>0</v>
      </c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R904" s="183" t="s">
        <v>392</v>
      </c>
      <c r="AT904" s="183" t="s">
        <v>310</v>
      </c>
      <c r="AU904" s="183" t="s">
        <v>76</v>
      </c>
      <c r="AY904" s="18" t="s">
        <v>234</v>
      </c>
      <c r="BE904" s="184">
        <f>IF(N904="základní",J904,0)</f>
        <v>0</v>
      </c>
      <c r="BF904" s="184">
        <f>IF(N904="snížená",J904,0)</f>
        <v>0</v>
      </c>
      <c r="BG904" s="184">
        <f>IF(N904="zákl. přenesená",J904,0)</f>
        <v>0</v>
      </c>
      <c r="BH904" s="184">
        <f>IF(N904="sníž. přenesená",J904,0)</f>
        <v>0</v>
      </c>
      <c r="BI904" s="184">
        <f>IF(N904="nulová",J904,0)</f>
        <v>0</v>
      </c>
      <c r="BJ904" s="18" t="s">
        <v>79</v>
      </c>
      <c r="BK904" s="184">
        <f>ROUND(I904*H904,2)</f>
        <v>0</v>
      </c>
      <c r="BL904" s="18" t="s">
        <v>314</v>
      </c>
      <c r="BM904" s="183" t="s">
        <v>2180</v>
      </c>
    </row>
    <row r="905" s="2" customFormat="1" ht="37.8" customHeight="1">
      <c r="A905" s="37"/>
      <c r="B905" s="171"/>
      <c r="C905" s="172" t="s">
        <v>2181</v>
      </c>
      <c r="D905" s="172" t="s">
        <v>238</v>
      </c>
      <c r="E905" s="173" t="s">
        <v>2182</v>
      </c>
      <c r="F905" s="174" t="s">
        <v>2183</v>
      </c>
      <c r="G905" s="175" t="s">
        <v>416</v>
      </c>
      <c r="H905" s="176">
        <v>207.928</v>
      </c>
      <c r="I905" s="177"/>
      <c r="J905" s="178">
        <f>ROUND(I905*H905,2)</f>
        <v>0</v>
      </c>
      <c r="K905" s="174" t="s">
        <v>242</v>
      </c>
      <c r="L905" s="38"/>
      <c r="M905" s="179" t="s">
        <v>3</v>
      </c>
      <c r="N905" s="180" t="s">
        <v>43</v>
      </c>
      <c r="O905" s="71"/>
      <c r="P905" s="181">
        <f>O905*H905</f>
        <v>0</v>
      </c>
      <c r="Q905" s="181">
        <v>0.00030299999999999999</v>
      </c>
      <c r="R905" s="181">
        <f>Q905*H905</f>
        <v>0.063002184000000003</v>
      </c>
      <c r="S905" s="181">
        <v>0</v>
      </c>
      <c r="T905" s="182">
        <f>S905*H905</f>
        <v>0</v>
      </c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R905" s="183" t="s">
        <v>314</v>
      </c>
      <c r="AT905" s="183" t="s">
        <v>238</v>
      </c>
      <c r="AU905" s="183" t="s">
        <v>76</v>
      </c>
      <c r="AY905" s="18" t="s">
        <v>234</v>
      </c>
      <c r="BE905" s="184">
        <f>IF(N905="základní",J905,0)</f>
        <v>0</v>
      </c>
      <c r="BF905" s="184">
        <f>IF(N905="snížená",J905,0)</f>
        <v>0</v>
      </c>
      <c r="BG905" s="184">
        <f>IF(N905="zákl. přenesená",J905,0)</f>
        <v>0</v>
      </c>
      <c r="BH905" s="184">
        <f>IF(N905="sníž. přenesená",J905,0)</f>
        <v>0</v>
      </c>
      <c r="BI905" s="184">
        <f>IF(N905="nulová",J905,0)</f>
        <v>0</v>
      </c>
      <c r="BJ905" s="18" t="s">
        <v>79</v>
      </c>
      <c r="BK905" s="184">
        <f>ROUND(I905*H905,2)</f>
        <v>0</v>
      </c>
      <c r="BL905" s="18" t="s">
        <v>314</v>
      </c>
      <c r="BM905" s="183" t="s">
        <v>2184</v>
      </c>
    </row>
    <row r="906" s="2" customFormat="1">
      <c r="A906" s="37"/>
      <c r="B906" s="38"/>
      <c r="C906" s="37"/>
      <c r="D906" s="185" t="s">
        <v>244</v>
      </c>
      <c r="E906" s="37"/>
      <c r="F906" s="186" t="s">
        <v>2185</v>
      </c>
      <c r="G906" s="37"/>
      <c r="H906" s="37"/>
      <c r="I906" s="187"/>
      <c r="J906" s="37"/>
      <c r="K906" s="37"/>
      <c r="L906" s="38"/>
      <c r="M906" s="188"/>
      <c r="N906" s="189"/>
      <c r="O906" s="71"/>
      <c r="P906" s="71"/>
      <c r="Q906" s="71"/>
      <c r="R906" s="71"/>
      <c r="S906" s="71"/>
      <c r="T906" s="72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T906" s="18" t="s">
        <v>244</v>
      </c>
      <c r="AU906" s="18" t="s">
        <v>76</v>
      </c>
    </row>
    <row r="907" s="2" customFormat="1" ht="16.5" customHeight="1">
      <c r="A907" s="37"/>
      <c r="B907" s="171"/>
      <c r="C907" s="172" t="s">
        <v>2186</v>
      </c>
      <c r="D907" s="172" t="s">
        <v>238</v>
      </c>
      <c r="E907" s="173" t="s">
        <v>2187</v>
      </c>
      <c r="F907" s="174" t="s">
        <v>2188</v>
      </c>
      <c r="G907" s="175" t="s">
        <v>416</v>
      </c>
      <c r="H907" s="176">
        <v>207.928</v>
      </c>
      <c r="I907" s="177"/>
      <c r="J907" s="178">
        <f>ROUND(I907*H907,2)</f>
        <v>0</v>
      </c>
      <c r="K907" s="174" t="s">
        <v>242</v>
      </c>
      <c r="L907" s="38"/>
      <c r="M907" s="179" t="s">
        <v>3</v>
      </c>
      <c r="N907" s="180" t="s">
        <v>43</v>
      </c>
      <c r="O907" s="71"/>
      <c r="P907" s="181">
        <f>O907*H907</f>
        <v>0</v>
      </c>
      <c r="Q907" s="181">
        <v>9.0000000000000006E-05</v>
      </c>
      <c r="R907" s="181">
        <f>Q907*H907</f>
        <v>0.018713520000000001</v>
      </c>
      <c r="S907" s="181">
        <v>0</v>
      </c>
      <c r="T907" s="182">
        <f>S907*H907</f>
        <v>0</v>
      </c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R907" s="183" t="s">
        <v>314</v>
      </c>
      <c r="AT907" s="183" t="s">
        <v>238</v>
      </c>
      <c r="AU907" s="183" t="s">
        <v>76</v>
      </c>
      <c r="AY907" s="18" t="s">
        <v>234</v>
      </c>
      <c r="BE907" s="184">
        <f>IF(N907="základní",J907,0)</f>
        <v>0</v>
      </c>
      <c r="BF907" s="184">
        <f>IF(N907="snížená",J907,0)</f>
        <v>0</v>
      </c>
      <c r="BG907" s="184">
        <f>IF(N907="zákl. přenesená",J907,0)</f>
        <v>0</v>
      </c>
      <c r="BH907" s="184">
        <f>IF(N907="sníž. přenesená",J907,0)</f>
        <v>0</v>
      </c>
      <c r="BI907" s="184">
        <f>IF(N907="nulová",J907,0)</f>
        <v>0</v>
      </c>
      <c r="BJ907" s="18" t="s">
        <v>79</v>
      </c>
      <c r="BK907" s="184">
        <f>ROUND(I907*H907,2)</f>
        <v>0</v>
      </c>
      <c r="BL907" s="18" t="s">
        <v>314</v>
      </c>
      <c r="BM907" s="183" t="s">
        <v>2189</v>
      </c>
    </row>
    <row r="908" s="2" customFormat="1">
      <c r="A908" s="37"/>
      <c r="B908" s="38"/>
      <c r="C908" s="37"/>
      <c r="D908" s="185" t="s">
        <v>244</v>
      </c>
      <c r="E908" s="37"/>
      <c r="F908" s="186" t="s">
        <v>2190</v>
      </c>
      <c r="G908" s="37"/>
      <c r="H908" s="37"/>
      <c r="I908" s="187"/>
      <c r="J908" s="37"/>
      <c r="K908" s="37"/>
      <c r="L908" s="38"/>
      <c r="M908" s="188"/>
      <c r="N908" s="189"/>
      <c r="O908" s="71"/>
      <c r="P908" s="71"/>
      <c r="Q908" s="71"/>
      <c r="R908" s="71"/>
      <c r="S908" s="71"/>
      <c r="T908" s="72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T908" s="18" t="s">
        <v>244</v>
      </c>
      <c r="AU908" s="18" t="s">
        <v>76</v>
      </c>
    </row>
    <row r="909" s="2" customFormat="1" ht="16.5" customHeight="1">
      <c r="A909" s="37"/>
      <c r="B909" s="171"/>
      <c r="C909" s="172" t="s">
        <v>2191</v>
      </c>
      <c r="D909" s="172" t="s">
        <v>238</v>
      </c>
      <c r="E909" s="173" t="s">
        <v>2192</v>
      </c>
      <c r="F909" s="174" t="s">
        <v>2193</v>
      </c>
      <c r="G909" s="175" t="s">
        <v>416</v>
      </c>
      <c r="H909" s="176">
        <v>207.928</v>
      </c>
      <c r="I909" s="177"/>
      <c r="J909" s="178">
        <f>ROUND(I909*H909,2)</f>
        <v>0</v>
      </c>
      <c r="K909" s="174" t="s">
        <v>242</v>
      </c>
      <c r="L909" s="38"/>
      <c r="M909" s="179" t="s">
        <v>3</v>
      </c>
      <c r="N909" s="180" t="s">
        <v>43</v>
      </c>
      <c r="O909" s="71"/>
      <c r="P909" s="181">
        <f>O909*H909</f>
        <v>0</v>
      </c>
      <c r="Q909" s="181">
        <v>0.00024899999999999998</v>
      </c>
      <c r="R909" s="181">
        <f>Q909*H909</f>
        <v>0.051774071999999997</v>
      </c>
      <c r="S909" s="181">
        <v>0</v>
      </c>
      <c r="T909" s="182">
        <f>S909*H909</f>
        <v>0</v>
      </c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R909" s="183" t="s">
        <v>314</v>
      </c>
      <c r="AT909" s="183" t="s">
        <v>238</v>
      </c>
      <c r="AU909" s="183" t="s">
        <v>76</v>
      </c>
      <c r="AY909" s="18" t="s">
        <v>234</v>
      </c>
      <c r="BE909" s="184">
        <f>IF(N909="základní",J909,0)</f>
        <v>0</v>
      </c>
      <c r="BF909" s="184">
        <f>IF(N909="snížená",J909,0)</f>
        <v>0</v>
      </c>
      <c r="BG909" s="184">
        <f>IF(N909="zákl. přenesená",J909,0)</f>
        <v>0</v>
      </c>
      <c r="BH909" s="184">
        <f>IF(N909="sníž. přenesená",J909,0)</f>
        <v>0</v>
      </c>
      <c r="BI909" s="184">
        <f>IF(N909="nulová",J909,0)</f>
        <v>0</v>
      </c>
      <c r="BJ909" s="18" t="s">
        <v>79</v>
      </c>
      <c r="BK909" s="184">
        <f>ROUND(I909*H909,2)</f>
        <v>0</v>
      </c>
      <c r="BL909" s="18" t="s">
        <v>314</v>
      </c>
      <c r="BM909" s="183" t="s">
        <v>2194</v>
      </c>
    </row>
    <row r="910" s="2" customFormat="1">
      <c r="A910" s="37"/>
      <c r="B910" s="38"/>
      <c r="C910" s="37"/>
      <c r="D910" s="185" t="s">
        <v>244</v>
      </c>
      <c r="E910" s="37"/>
      <c r="F910" s="186" t="s">
        <v>2195</v>
      </c>
      <c r="G910" s="37"/>
      <c r="H910" s="37"/>
      <c r="I910" s="187"/>
      <c r="J910" s="37"/>
      <c r="K910" s="37"/>
      <c r="L910" s="38"/>
      <c r="M910" s="188"/>
      <c r="N910" s="189"/>
      <c r="O910" s="71"/>
      <c r="P910" s="71"/>
      <c r="Q910" s="71"/>
      <c r="R910" s="71"/>
      <c r="S910" s="71"/>
      <c r="T910" s="72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T910" s="18" t="s">
        <v>244</v>
      </c>
      <c r="AU910" s="18" t="s">
        <v>76</v>
      </c>
    </row>
    <row r="911" s="2" customFormat="1" ht="24.15" customHeight="1">
      <c r="A911" s="37"/>
      <c r="B911" s="171"/>
      <c r="C911" s="172" t="s">
        <v>2196</v>
      </c>
      <c r="D911" s="172" t="s">
        <v>238</v>
      </c>
      <c r="E911" s="173" t="s">
        <v>2197</v>
      </c>
      <c r="F911" s="174" t="s">
        <v>2198</v>
      </c>
      <c r="G911" s="175" t="s">
        <v>416</v>
      </c>
      <c r="H911" s="176">
        <v>207.928</v>
      </c>
      <c r="I911" s="177"/>
      <c r="J911" s="178">
        <f>ROUND(I911*H911,2)</f>
        <v>0</v>
      </c>
      <c r="K911" s="174" t="s">
        <v>242</v>
      </c>
      <c r="L911" s="38"/>
      <c r="M911" s="179" t="s">
        <v>3</v>
      </c>
      <c r="N911" s="180" t="s">
        <v>43</v>
      </c>
      <c r="O911" s="71"/>
      <c r="P911" s="181">
        <f>O911*H911</f>
        <v>0</v>
      </c>
      <c r="Q911" s="181">
        <v>0</v>
      </c>
      <c r="R911" s="181">
        <f>Q911*H911</f>
        <v>0</v>
      </c>
      <c r="S911" s="181">
        <v>0</v>
      </c>
      <c r="T911" s="182">
        <f>S911*H911</f>
        <v>0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3" t="s">
        <v>314</v>
      </c>
      <c r="AT911" s="183" t="s">
        <v>238</v>
      </c>
      <c r="AU911" s="183" t="s">
        <v>76</v>
      </c>
      <c r="AY911" s="18" t="s">
        <v>234</v>
      </c>
      <c r="BE911" s="184">
        <f>IF(N911="základní",J911,0)</f>
        <v>0</v>
      </c>
      <c r="BF911" s="184">
        <f>IF(N911="snížená",J911,0)</f>
        <v>0</v>
      </c>
      <c r="BG911" s="184">
        <f>IF(N911="zákl. přenesená",J911,0)</f>
        <v>0</v>
      </c>
      <c r="BH911" s="184">
        <f>IF(N911="sníž. přenesená",J911,0)</f>
        <v>0</v>
      </c>
      <c r="BI911" s="184">
        <f>IF(N911="nulová",J911,0)</f>
        <v>0</v>
      </c>
      <c r="BJ911" s="18" t="s">
        <v>79</v>
      </c>
      <c r="BK911" s="184">
        <f>ROUND(I911*H911,2)</f>
        <v>0</v>
      </c>
      <c r="BL911" s="18" t="s">
        <v>314</v>
      </c>
      <c r="BM911" s="183" t="s">
        <v>2199</v>
      </c>
    </row>
    <row r="912" s="2" customFormat="1">
      <c r="A912" s="37"/>
      <c r="B912" s="38"/>
      <c r="C912" s="37"/>
      <c r="D912" s="185" t="s">
        <v>244</v>
      </c>
      <c r="E912" s="37"/>
      <c r="F912" s="186" t="s">
        <v>2200</v>
      </c>
      <c r="G912" s="37"/>
      <c r="H912" s="37"/>
      <c r="I912" s="187"/>
      <c r="J912" s="37"/>
      <c r="K912" s="37"/>
      <c r="L912" s="38"/>
      <c r="M912" s="188"/>
      <c r="N912" s="189"/>
      <c r="O912" s="71"/>
      <c r="P912" s="71"/>
      <c r="Q912" s="71"/>
      <c r="R912" s="71"/>
      <c r="S912" s="71"/>
      <c r="T912" s="72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T912" s="18" t="s">
        <v>244</v>
      </c>
      <c r="AU912" s="18" t="s">
        <v>76</v>
      </c>
    </row>
    <row r="913" s="2" customFormat="1" ht="37.8" customHeight="1">
      <c r="A913" s="37"/>
      <c r="B913" s="171"/>
      <c r="C913" s="192" t="s">
        <v>2201</v>
      </c>
      <c r="D913" s="192" t="s">
        <v>310</v>
      </c>
      <c r="E913" s="193" t="s">
        <v>2202</v>
      </c>
      <c r="F913" s="194" t="s">
        <v>2203</v>
      </c>
      <c r="G913" s="195" t="s">
        <v>241</v>
      </c>
      <c r="H913" s="196">
        <v>31.189</v>
      </c>
      <c r="I913" s="197"/>
      <c r="J913" s="198">
        <f>ROUND(I913*H913,2)</f>
        <v>0</v>
      </c>
      <c r="K913" s="194" t="s">
        <v>242</v>
      </c>
      <c r="L913" s="199"/>
      <c r="M913" s="200" t="s">
        <v>3</v>
      </c>
      <c r="N913" s="201" t="s">
        <v>43</v>
      </c>
      <c r="O913" s="71"/>
      <c r="P913" s="181">
        <f>O913*H913</f>
        <v>0</v>
      </c>
      <c r="Q913" s="181">
        <v>0.021999999999999999</v>
      </c>
      <c r="R913" s="181">
        <f>Q913*H913</f>
        <v>0.68615799999999993</v>
      </c>
      <c r="S913" s="181">
        <v>0</v>
      </c>
      <c r="T913" s="182">
        <f>S913*H913</f>
        <v>0</v>
      </c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R913" s="183" t="s">
        <v>392</v>
      </c>
      <c r="AT913" s="183" t="s">
        <v>310</v>
      </c>
      <c r="AU913" s="183" t="s">
        <v>76</v>
      </c>
      <c r="AY913" s="18" t="s">
        <v>234</v>
      </c>
      <c r="BE913" s="184">
        <f>IF(N913="základní",J913,0)</f>
        <v>0</v>
      </c>
      <c r="BF913" s="184">
        <f>IF(N913="snížená",J913,0)</f>
        <v>0</v>
      </c>
      <c r="BG913" s="184">
        <f>IF(N913="zákl. přenesená",J913,0)</f>
        <v>0</v>
      </c>
      <c r="BH913" s="184">
        <f>IF(N913="sníž. přenesená",J913,0)</f>
        <v>0</v>
      </c>
      <c r="BI913" s="184">
        <f>IF(N913="nulová",J913,0)</f>
        <v>0</v>
      </c>
      <c r="BJ913" s="18" t="s">
        <v>79</v>
      </c>
      <c r="BK913" s="184">
        <f>ROUND(I913*H913,2)</f>
        <v>0</v>
      </c>
      <c r="BL913" s="18" t="s">
        <v>314</v>
      </c>
      <c r="BM913" s="183" t="s">
        <v>2204</v>
      </c>
    </row>
    <row r="914" s="2" customFormat="1" ht="49.05" customHeight="1">
      <c r="A914" s="37"/>
      <c r="B914" s="171"/>
      <c r="C914" s="172" t="s">
        <v>2205</v>
      </c>
      <c r="D914" s="172" t="s">
        <v>238</v>
      </c>
      <c r="E914" s="173" t="s">
        <v>2206</v>
      </c>
      <c r="F914" s="174" t="s">
        <v>2207</v>
      </c>
      <c r="G914" s="175" t="s">
        <v>298</v>
      </c>
      <c r="H914" s="176">
        <v>9.4800000000000004</v>
      </c>
      <c r="I914" s="177"/>
      <c r="J914" s="178">
        <f>ROUND(I914*H914,2)</f>
        <v>0</v>
      </c>
      <c r="K914" s="174" t="s">
        <v>242</v>
      </c>
      <c r="L914" s="38"/>
      <c r="M914" s="179" t="s">
        <v>3</v>
      </c>
      <c r="N914" s="180" t="s">
        <v>43</v>
      </c>
      <c r="O914" s="71"/>
      <c r="P914" s="181">
        <f>O914*H914</f>
        <v>0</v>
      </c>
      <c r="Q914" s="181">
        <v>0</v>
      </c>
      <c r="R914" s="181">
        <f>Q914*H914</f>
        <v>0</v>
      </c>
      <c r="S914" s="181">
        <v>0</v>
      </c>
      <c r="T914" s="182">
        <f>S914*H914</f>
        <v>0</v>
      </c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R914" s="183" t="s">
        <v>314</v>
      </c>
      <c r="AT914" s="183" t="s">
        <v>238</v>
      </c>
      <c r="AU914" s="183" t="s">
        <v>76</v>
      </c>
      <c r="AY914" s="18" t="s">
        <v>234</v>
      </c>
      <c r="BE914" s="184">
        <f>IF(N914="základní",J914,0)</f>
        <v>0</v>
      </c>
      <c r="BF914" s="184">
        <f>IF(N914="snížená",J914,0)</f>
        <v>0</v>
      </c>
      <c r="BG914" s="184">
        <f>IF(N914="zákl. přenesená",J914,0)</f>
        <v>0</v>
      </c>
      <c r="BH914" s="184">
        <f>IF(N914="sníž. přenesená",J914,0)</f>
        <v>0</v>
      </c>
      <c r="BI914" s="184">
        <f>IF(N914="nulová",J914,0)</f>
        <v>0</v>
      </c>
      <c r="BJ914" s="18" t="s">
        <v>79</v>
      </c>
      <c r="BK914" s="184">
        <f>ROUND(I914*H914,2)</f>
        <v>0</v>
      </c>
      <c r="BL914" s="18" t="s">
        <v>314</v>
      </c>
      <c r="BM914" s="183" t="s">
        <v>2208</v>
      </c>
    </row>
    <row r="915" s="2" customFormat="1">
      <c r="A915" s="37"/>
      <c r="B915" s="38"/>
      <c r="C915" s="37"/>
      <c r="D915" s="185" t="s">
        <v>244</v>
      </c>
      <c r="E915" s="37"/>
      <c r="F915" s="186" t="s">
        <v>2209</v>
      </c>
      <c r="G915" s="37"/>
      <c r="H915" s="37"/>
      <c r="I915" s="187"/>
      <c r="J915" s="37"/>
      <c r="K915" s="37"/>
      <c r="L915" s="38"/>
      <c r="M915" s="188"/>
      <c r="N915" s="189"/>
      <c r="O915" s="71"/>
      <c r="P915" s="71"/>
      <c r="Q915" s="71"/>
      <c r="R915" s="71"/>
      <c r="S915" s="71"/>
      <c r="T915" s="72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T915" s="18" t="s">
        <v>244</v>
      </c>
      <c r="AU915" s="18" t="s">
        <v>76</v>
      </c>
    </row>
    <row r="916" s="12" customFormat="1" ht="20.88" customHeight="1">
      <c r="A916" s="12"/>
      <c r="B916" s="158"/>
      <c r="C916" s="12"/>
      <c r="D916" s="159" t="s">
        <v>71</v>
      </c>
      <c r="E916" s="169" t="s">
        <v>2210</v>
      </c>
      <c r="F916" s="169" t="s">
        <v>2211</v>
      </c>
      <c r="G916" s="12"/>
      <c r="H916" s="12"/>
      <c r="I916" s="161"/>
      <c r="J916" s="170">
        <f>BK916</f>
        <v>0</v>
      </c>
      <c r="K916" s="12"/>
      <c r="L916" s="158"/>
      <c r="M916" s="163"/>
      <c r="N916" s="164"/>
      <c r="O916" s="164"/>
      <c r="P916" s="165">
        <f>SUM(P917:P923)</f>
        <v>0</v>
      </c>
      <c r="Q916" s="164"/>
      <c r="R916" s="165">
        <f>SUM(R917:R923)</f>
        <v>0.17744469000000002</v>
      </c>
      <c r="S916" s="164"/>
      <c r="T916" s="166">
        <f>SUM(T917:T923)</f>
        <v>0</v>
      </c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R916" s="159" t="s">
        <v>76</v>
      </c>
      <c r="AT916" s="167" t="s">
        <v>71</v>
      </c>
      <c r="AU916" s="167" t="s">
        <v>76</v>
      </c>
      <c r="AY916" s="159" t="s">
        <v>234</v>
      </c>
      <c r="BK916" s="168">
        <f>SUM(BK917:BK923)</f>
        <v>0</v>
      </c>
    </row>
    <row r="917" s="2" customFormat="1" ht="24.15" customHeight="1">
      <c r="A917" s="37"/>
      <c r="B917" s="171"/>
      <c r="C917" s="172" t="s">
        <v>2212</v>
      </c>
      <c r="D917" s="172" t="s">
        <v>238</v>
      </c>
      <c r="E917" s="173" t="s">
        <v>2213</v>
      </c>
      <c r="F917" s="174" t="s">
        <v>2214</v>
      </c>
      <c r="G917" s="175" t="s">
        <v>241</v>
      </c>
      <c r="H917" s="176">
        <v>41.640000000000001</v>
      </c>
      <c r="I917" s="177"/>
      <c r="J917" s="178">
        <f>ROUND(I917*H917,2)</f>
        <v>0</v>
      </c>
      <c r="K917" s="174" t="s">
        <v>242</v>
      </c>
      <c r="L917" s="38"/>
      <c r="M917" s="179" t="s">
        <v>3</v>
      </c>
      <c r="N917" s="180" t="s">
        <v>43</v>
      </c>
      <c r="O917" s="71"/>
      <c r="P917" s="181">
        <f>O917*H917</f>
        <v>0</v>
      </c>
      <c r="Q917" s="181">
        <v>0</v>
      </c>
      <c r="R917" s="181">
        <f>Q917*H917</f>
        <v>0</v>
      </c>
      <c r="S917" s="181">
        <v>0</v>
      </c>
      <c r="T917" s="182">
        <f>S917*H917</f>
        <v>0</v>
      </c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R917" s="183" t="s">
        <v>314</v>
      </c>
      <c r="AT917" s="183" t="s">
        <v>238</v>
      </c>
      <c r="AU917" s="183" t="s">
        <v>101</v>
      </c>
      <c r="AY917" s="18" t="s">
        <v>234</v>
      </c>
      <c r="BE917" s="184">
        <f>IF(N917="základní",J917,0)</f>
        <v>0</v>
      </c>
      <c r="BF917" s="184">
        <f>IF(N917="snížená",J917,0)</f>
        <v>0</v>
      </c>
      <c r="BG917" s="184">
        <f>IF(N917="zákl. přenesená",J917,0)</f>
        <v>0</v>
      </c>
      <c r="BH917" s="184">
        <f>IF(N917="sníž. přenesená",J917,0)</f>
        <v>0</v>
      </c>
      <c r="BI917" s="184">
        <f>IF(N917="nulová",J917,0)</f>
        <v>0</v>
      </c>
      <c r="BJ917" s="18" t="s">
        <v>79</v>
      </c>
      <c r="BK917" s="184">
        <f>ROUND(I917*H917,2)</f>
        <v>0</v>
      </c>
      <c r="BL917" s="18" t="s">
        <v>314</v>
      </c>
      <c r="BM917" s="183" t="s">
        <v>2215</v>
      </c>
    </row>
    <row r="918" s="2" customFormat="1">
      <c r="A918" s="37"/>
      <c r="B918" s="38"/>
      <c r="C918" s="37"/>
      <c r="D918" s="185" t="s">
        <v>244</v>
      </c>
      <c r="E918" s="37"/>
      <c r="F918" s="186" t="s">
        <v>2216</v>
      </c>
      <c r="G918" s="37"/>
      <c r="H918" s="37"/>
      <c r="I918" s="187"/>
      <c r="J918" s="37"/>
      <c r="K918" s="37"/>
      <c r="L918" s="38"/>
      <c r="M918" s="188"/>
      <c r="N918" s="189"/>
      <c r="O918" s="71"/>
      <c r="P918" s="71"/>
      <c r="Q918" s="71"/>
      <c r="R918" s="71"/>
      <c r="S918" s="71"/>
      <c r="T918" s="72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T918" s="18" t="s">
        <v>244</v>
      </c>
      <c r="AU918" s="18" t="s">
        <v>101</v>
      </c>
    </row>
    <row r="919" s="2" customFormat="1" ht="24.15" customHeight="1">
      <c r="A919" s="37"/>
      <c r="B919" s="171"/>
      <c r="C919" s="192" t="s">
        <v>2217</v>
      </c>
      <c r="D919" s="192" t="s">
        <v>310</v>
      </c>
      <c r="E919" s="193" t="s">
        <v>2218</v>
      </c>
      <c r="F919" s="194" t="s">
        <v>2219</v>
      </c>
      <c r="G919" s="195" t="s">
        <v>422</v>
      </c>
      <c r="H919" s="196">
        <v>62.460000000000001</v>
      </c>
      <c r="I919" s="197"/>
      <c r="J919" s="198">
        <f>ROUND(I919*H919,2)</f>
        <v>0</v>
      </c>
      <c r="K919" s="194" t="s">
        <v>242</v>
      </c>
      <c r="L919" s="199"/>
      <c r="M919" s="200" t="s">
        <v>3</v>
      </c>
      <c r="N919" s="201" t="s">
        <v>43</v>
      </c>
      <c r="O919" s="71"/>
      <c r="P919" s="181">
        <f>O919*H919</f>
        <v>0</v>
      </c>
      <c r="Q919" s="181">
        <v>0.001</v>
      </c>
      <c r="R919" s="181">
        <f>Q919*H919</f>
        <v>0.062460000000000002</v>
      </c>
      <c r="S919" s="181">
        <v>0</v>
      </c>
      <c r="T919" s="182">
        <f>S919*H919</f>
        <v>0</v>
      </c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R919" s="183" t="s">
        <v>392</v>
      </c>
      <c r="AT919" s="183" t="s">
        <v>310</v>
      </c>
      <c r="AU919" s="183" t="s">
        <v>101</v>
      </c>
      <c r="AY919" s="18" t="s">
        <v>234</v>
      </c>
      <c r="BE919" s="184">
        <f>IF(N919="základní",J919,0)</f>
        <v>0</v>
      </c>
      <c r="BF919" s="184">
        <f>IF(N919="snížená",J919,0)</f>
        <v>0</v>
      </c>
      <c r="BG919" s="184">
        <f>IF(N919="zákl. přenesená",J919,0)</f>
        <v>0</v>
      </c>
      <c r="BH919" s="184">
        <f>IF(N919="sníž. přenesená",J919,0)</f>
        <v>0</v>
      </c>
      <c r="BI919" s="184">
        <f>IF(N919="nulová",J919,0)</f>
        <v>0</v>
      </c>
      <c r="BJ919" s="18" t="s">
        <v>79</v>
      </c>
      <c r="BK919" s="184">
        <f>ROUND(I919*H919,2)</f>
        <v>0</v>
      </c>
      <c r="BL919" s="18" t="s">
        <v>314</v>
      </c>
      <c r="BM919" s="183" t="s">
        <v>2220</v>
      </c>
    </row>
    <row r="920" s="2" customFormat="1">
      <c r="A920" s="37"/>
      <c r="B920" s="38"/>
      <c r="C920" s="37"/>
      <c r="D920" s="190" t="s">
        <v>251</v>
      </c>
      <c r="E920" s="37"/>
      <c r="F920" s="191" t="s">
        <v>2221</v>
      </c>
      <c r="G920" s="37"/>
      <c r="H920" s="37"/>
      <c r="I920" s="187"/>
      <c r="J920" s="37"/>
      <c r="K920" s="37"/>
      <c r="L920" s="38"/>
      <c r="M920" s="188"/>
      <c r="N920" s="189"/>
      <c r="O920" s="71"/>
      <c r="P920" s="71"/>
      <c r="Q920" s="71"/>
      <c r="R920" s="71"/>
      <c r="S920" s="71"/>
      <c r="T920" s="72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T920" s="18" t="s">
        <v>251</v>
      </c>
      <c r="AU920" s="18" t="s">
        <v>101</v>
      </c>
    </row>
    <row r="921" s="2" customFormat="1" ht="24.15" customHeight="1">
      <c r="A921" s="37"/>
      <c r="B921" s="171"/>
      <c r="C921" s="172" t="s">
        <v>2222</v>
      </c>
      <c r="D921" s="172" t="s">
        <v>238</v>
      </c>
      <c r="E921" s="173" t="s">
        <v>2223</v>
      </c>
      <c r="F921" s="174" t="s">
        <v>2224</v>
      </c>
      <c r="G921" s="175" t="s">
        <v>416</v>
      </c>
      <c r="H921" s="176">
        <v>93.471999999999994</v>
      </c>
      <c r="I921" s="177"/>
      <c r="J921" s="178">
        <f>ROUND(I921*H921,2)</f>
        <v>0</v>
      </c>
      <c r="K921" s="174" t="s">
        <v>242</v>
      </c>
      <c r="L921" s="38"/>
      <c r="M921" s="179" t="s">
        <v>3</v>
      </c>
      <c r="N921" s="180" t="s">
        <v>43</v>
      </c>
      <c r="O921" s="71"/>
      <c r="P921" s="181">
        <f>O921*H921</f>
        <v>0</v>
      </c>
      <c r="Q921" s="181">
        <v>0.00017000000000000001</v>
      </c>
      <c r="R921" s="181">
        <f>Q921*H921</f>
        <v>0.01589024</v>
      </c>
      <c r="S921" s="181">
        <v>0</v>
      </c>
      <c r="T921" s="182">
        <f>S921*H921</f>
        <v>0</v>
      </c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R921" s="183" t="s">
        <v>314</v>
      </c>
      <c r="AT921" s="183" t="s">
        <v>238</v>
      </c>
      <c r="AU921" s="183" t="s">
        <v>101</v>
      </c>
      <c r="AY921" s="18" t="s">
        <v>234</v>
      </c>
      <c r="BE921" s="184">
        <f>IF(N921="základní",J921,0)</f>
        <v>0</v>
      </c>
      <c r="BF921" s="184">
        <f>IF(N921="snížená",J921,0)</f>
        <v>0</v>
      </c>
      <c r="BG921" s="184">
        <f>IF(N921="zákl. přenesená",J921,0)</f>
        <v>0</v>
      </c>
      <c r="BH921" s="184">
        <f>IF(N921="sníž. přenesená",J921,0)</f>
        <v>0</v>
      </c>
      <c r="BI921" s="184">
        <f>IF(N921="nulová",J921,0)</f>
        <v>0</v>
      </c>
      <c r="BJ921" s="18" t="s">
        <v>79</v>
      </c>
      <c r="BK921" s="184">
        <f>ROUND(I921*H921,2)</f>
        <v>0</v>
      </c>
      <c r="BL921" s="18" t="s">
        <v>314</v>
      </c>
      <c r="BM921" s="183" t="s">
        <v>2225</v>
      </c>
    </row>
    <row r="922" s="2" customFormat="1">
      <c r="A922" s="37"/>
      <c r="B922" s="38"/>
      <c r="C922" s="37"/>
      <c r="D922" s="185" t="s">
        <v>244</v>
      </c>
      <c r="E922" s="37"/>
      <c r="F922" s="186" t="s">
        <v>2226</v>
      </c>
      <c r="G922" s="37"/>
      <c r="H922" s="37"/>
      <c r="I922" s="187"/>
      <c r="J922" s="37"/>
      <c r="K922" s="37"/>
      <c r="L922" s="38"/>
      <c r="M922" s="188"/>
      <c r="N922" s="189"/>
      <c r="O922" s="71"/>
      <c r="P922" s="71"/>
      <c r="Q922" s="71"/>
      <c r="R922" s="71"/>
      <c r="S922" s="71"/>
      <c r="T922" s="72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T922" s="18" t="s">
        <v>244</v>
      </c>
      <c r="AU922" s="18" t="s">
        <v>101</v>
      </c>
    </row>
    <row r="923" s="2" customFormat="1" ht="16.5" customHeight="1">
      <c r="A923" s="37"/>
      <c r="B923" s="171"/>
      <c r="C923" s="192" t="s">
        <v>2227</v>
      </c>
      <c r="D923" s="192" t="s">
        <v>310</v>
      </c>
      <c r="E923" s="193" t="s">
        <v>2228</v>
      </c>
      <c r="F923" s="194" t="s">
        <v>2229</v>
      </c>
      <c r="G923" s="195" t="s">
        <v>416</v>
      </c>
      <c r="H923" s="196">
        <v>108.895</v>
      </c>
      <c r="I923" s="197"/>
      <c r="J923" s="198">
        <f>ROUND(I923*H923,2)</f>
        <v>0</v>
      </c>
      <c r="K923" s="194" t="s">
        <v>242</v>
      </c>
      <c r="L923" s="199"/>
      <c r="M923" s="200" t="s">
        <v>3</v>
      </c>
      <c r="N923" s="201" t="s">
        <v>43</v>
      </c>
      <c r="O923" s="71"/>
      <c r="P923" s="181">
        <f>O923*H923</f>
        <v>0</v>
      </c>
      <c r="Q923" s="181">
        <v>0.00091</v>
      </c>
      <c r="R923" s="181">
        <f>Q923*H923</f>
        <v>0.099094450000000001</v>
      </c>
      <c r="S923" s="181">
        <v>0</v>
      </c>
      <c r="T923" s="182">
        <f>S923*H923</f>
        <v>0</v>
      </c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R923" s="183" t="s">
        <v>392</v>
      </c>
      <c r="AT923" s="183" t="s">
        <v>310</v>
      </c>
      <c r="AU923" s="183" t="s">
        <v>101</v>
      </c>
      <c r="AY923" s="18" t="s">
        <v>234</v>
      </c>
      <c r="BE923" s="184">
        <f>IF(N923="základní",J923,0)</f>
        <v>0</v>
      </c>
      <c r="BF923" s="184">
        <f>IF(N923="snížená",J923,0)</f>
        <v>0</v>
      </c>
      <c r="BG923" s="184">
        <f>IF(N923="zákl. přenesená",J923,0)</f>
        <v>0</v>
      </c>
      <c r="BH923" s="184">
        <f>IF(N923="sníž. přenesená",J923,0)</f>
        <v>0</v>
      </c>
      <c r="BI923" s="184">
        <f>IF(N923="nulová",J923,0)</f>
        <v>0</v>
      </c>
      <c r="BJ923" s="18" t="s">
        <v>79</v>
      </c>
      <c r="BK923" s="184">
        <f>ROUND(I923*H923,2)</f>
        <v>0</v>
      </c>
      <c r="BL923" s="18" t="s">
        <v>314</v>
      </c>
      <c r="BM923" s="183" t="s">
        <v>2230</v>
      </c>
    </row>
    <row r="924" s="12" customFormat="1" ht="20.88" customHeight="1">
      <c r="A924" s="12"/>
      <c r="B924" s="158"/>
      <c r="C924" s="12"/>
      <c r="D924" s="159" t="s">
        <v>71</v>
      </c>
      <c r="E924" s="169" t="s">
        <v>2231</v>
      </c>
      <c r="F924" s="169" t="s">
        <v>2232</v>
      </c>
      <c r="G924" s="12"/>
      <c r="H924" s="12"/>
      <c r="I924" s="161"/>
      <c r="J924" s="170">
        <f>BK924</f>
        <v>0</v>
      </c>
      <c r="K924" s="12"/>
      <c r="L924" s="158"/>
      <c r="M924" s="163"/>
      <c r="N924" s="164"/>
      <c r="O924" s="164"/>
      <c r="P924" s="165">
        <f>SUM(P925:P943)</f>
        <v>0</v>
      </c>
      <c r="Q924" s="164"/>
      <c r="R924" s="165">
        <f>SUM(R925:R943)</f>
        <v>0.94513199999999997</v>
      </c>
      <c r="S924" s="164"/>
      <c r="T924" s="166">
        <f>SUM(T925:T943)</f>
        <v>0</v>
      </c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R924" s="159" t="s">
        <v>76</v>
      </c>
      <c r="AT924" s="167" t="s">
        <v>71</v>
      </c>
      <c r="AU924" s="167" t="s">
        <v>76</v>
      </c>
      <c r="AY924" s="159" t="s">
        <v>234</v>
      </c>
      <c r="BK924" s="168">
        <f>SUM(BK925:BK943)</f>
        <v>0</v>
      </c>
    </row>
    <row r="925" s="2" customFormat="1" ht="24.15" customHeight="1">
      <c r="A925" s="37"/>
      <c r="B925" s="171"/>
      <c r="C925" s="172" t="s">
        <v>2233</v>
      </c>
      <c r="D925" s="172" t="s">
        <v>238</v>
      </c>
      <c r="E925" s="173" t="s">
        <v>2234</v>
      </c>
      <c r="F925" s="174" t="s">
        <v>2235</v>
      </c>
      <c r="G925" s="175" t="s">
        <v>416</v>
      </c>
      <c r="H925" s="176">
        <v>48</v>
      </c>
      <c r="I925" s="177"/>
      <c r="J925" s="178">
        <f>ROUND(I925*H925,2)</f>
        <v>0</v>
      </c>
      <c r="K925" s="174" t="s">
        <v>242</v>
      </c>
      <c r="L925" s="38"/>
      <c r="M925" s="179" t="s">
        <v>3</v>
      </c>
      <c r="N925" s="180" t="s">
        <v>43</v>
      </c>
      <c r="O925" s="71"/>
      <c r="P925" s="181">
        <f>O925*H925</f>
        <v>0</v>
      </c>
      <c r="Q925" s="181">
        <v>0</v>
      </c>
      <c r="R925" s="181">
        <f>Q925*H925</f>
        <v>0</v>
      </c>
      <c r="S925" s="181">
        <v>0</v>
      </c>
      <c r="T925" s="182">
        <f>S925*H925</f>
        <v>0</v>
      </c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R925" s="183" t="s">
        <v>314</v>
      </c>
      <c r="AT925" s="183" t="s">
        <v>238</v>
      </c>
      <c r="AU925" s="183" t="s">
        <v>101</v>
      </c>
      <c r="AY925" s="18" t="s">
        <v>234</v>
      </c>
      <c r="BE925" s="184">
        <f>IF(N925="základní",J925,0)</f>
        <v>0</v>
      </c>
      <c r="BF925" s="184">
        <f>IF(N925="snížená",J925,0)</f>
        <v>0</v>
      </c>
      <c r="BG925" s="184">
        <f>IF(N925="zákl. přenesená",J925,0)</f>
        <v>0</v>
      </c>
      <c r="BH925" s="184">
        <f>IF(N925="sníž. přenesená",J925,0)</f>
        <v>0</v>
      </c>
      <c r="BI925" s="184">
        <f>IF(N925="nulová",J925,0)</f>
        <v>0</v>
      </c>
      <c r="BJ925" s="18" t="s">
        <v>79</v>
      </c>
      <c r="BK925" s="184">
        <f>ROUND(I925*H925,2)</f>
        <v>0</v>
      </c>
      <c r="BL925" s="18" t="s">
        <v>314</v>
      </c>
      <c r="BM925" s="183" t="s">
        <v>2236</v>
      </c>
    </row>
    <row r="926" s="2" customFormat="1">
      <c r="A926" s="37"/>
      <c r="B926" s="38"/>
      <c r="C926" s="37"/>
      <c r="D926" s="185" t="s">
        <v>244</v>
      </c>
      <c r="E926" s="37"/>
      <c r="F926" s="186" t="s">
        <v>2237</v>
      </c>
      <c r="G926" s="37"/>
      <c r="H926" s="37"/>
      <c r="I926" s="187"/>
      <c r="J926" s="37"/>
      <c r="K926" s="37"/>
      <c r="L926" s="38"/>
      <c r="M926" s="188"/>
      <c r="N926" s="189"/>
      <c r="O926" s="71"/>
      <c r="P926" s="71"/>
      <c r="Q926" s="71"/>
      <c r="R926" s="71"/>
      <c r="S926" s="71"/>
      <c r="T926" s="72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T926" s="18" t="s">
        <v>244</v>
      </c>
      <c r="AU926" s="18" t="s">
        <v>101</v>
      </c>
    </row>
    <row r="927" s="2" customFormat="1" ht="24.15" customHeight="1">
      <c r="A927" s="37"/>
      <c r="B927" s="171"/>
      <c r="C927" s="172" t="s">
        <v>2238</v>
      </c>
      <c r="D927" s="172" t="s">
        <v>238</v>
      </c>
      <c r="E927" s="173" t="s">
        <v>2239</v>
      </c>
      <c r="F927" s="174" t="s">
        <v>2240</v>
      </c>
      <c r="G927" s="175" t="s">
        <v>241</v>
      </c>
      <c r="H927" s="176">
        <v>20.399999999999999</v>
      </c>
      <c r="I927" s="177"/>
      <c r="J927" s="178">
        <f>ROUND(I927*H927,2)</f>
        <v>0</v>
      </c>
      <c r="K927" s="174" t="s">
        <v>242</v>
      </c>
      <c r="L927" s="38"/>
      <c r="M927" s="179" t="s">
        <v>3</v>
      </c>
      <c r="N927" s="180" t="s">
        <v>43</v>
      </c>
      <c r="O927" s="71"/>
      <c r="P927" s="181">
        <f>O927*H927</f>
        <v>0</v>
      </c>
      <c r="Q927" s="181">
        <v>0.00050000000000000001</v>
      </c>
      <c r="R927" s="181">
        <f>Q927*H927</f>
        <v>0.010199999999999999</v>
      </c>
      <c r="S927" s="181">
        <v>0</v>
      </c>
      <c r="T927" s="182">
        <f>S927*H927</f>
        <v>0</v>
      </c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R927" s="183" t="s">
        <v>314</v>
      </c>
      <c r="AT927" s="183" t="s">
        <v>238</v>
      </c>
      <c r="AU927" s="183" t="s">
        <v>101</v>
      </c>
      <c r="AY927" s="18" t="s">
        <v>234</v>
      </c>
      <c r="BE927" s="184">
        <f>IF(N927="základní",J927,0)</f>
        <v>0</v>
      </c>
      <c r="BF927" s="184">
        <f>IF(N927="snížená",J927,0)</f>
        <v>0</v>
      </c>
      <c r="BG927" s="184">
        <f>IF(N927="zákl. přenesená",J927,0)</f>
        <v>0</v>
      </c>
      <c r="BH927" s="184">
        <f>IF(N927="sníž. přenesená",J927,0)</f>
        <v>0</v>
      </c>
      <c r="BI927" s="184">
        <f>IF(N927="nulová",J927,0)</f>
        <v>0</v>
      </c>
      <c r="BJ927" s="18" t="s">
        <v>79</v>
      </c>
      <c r="BK927" s="184">
        <f>ROUND(I927*H927,2)</f>
        <v>0</v>
      </c>
      <c r="BL927" s="18" t="s">
        <v>314</v>
      </c>
      <c r="BM927" s="183" t="s">
        <v>2241</v>
      </c>
    </row>
    <row r="928" s="2" customFormat="1">
      <c r="A928" s="37"/>
      <c r="B928" s="38"/>
      <c r="C928" s="37"/>
      <c r="D928" s="185" t="s">
        <v>244</v>
      </c>
      <c r="E928" s="37"/>
      <c r="F928" s="186" t="s">
        <v>2242</v>
      </c>
      <c r="G928" s="37"/>
      <c r="H928" s="37"/>
      <c r="I928" s="187"/>
      <c r="J928" s="37"/>
      <c r="K928" s="37"/>
      <c r="L928" s="38"/>
      <c r="M928" s="188"/>
      <c r="N928" s="189"/>
      <c r="O928" s="71"/>
      <c r="P928" s="71"/>
      <c r="Q928" s="71"/>
      <c r="R928" s="71"/>
      <c r="S928" s="71"/>
      <c r="T928" s="72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T928" s="18" t="s">
        <v>244</v>
      </c>
      <c r="AU928" s="18" t="s">
        <v>101</v>
      </c>
    </row>
    <row r="929" s="2" customFormat="1" ht="37.8" customHeight="1">
      <c r="A929" s="37"/>
      <c r="B929" s="171"/>
      <c r="C929" s="172" t="s">
        <v>2243</v>
      </c>
      <c r="D929" s="172" t="s">
        <v>238</v>
      </c>
      <c r="E929" s="173" t="s">
        <v>2244</v>
      </c>
      <c r="F929" s="174" t="s">
        <v>2245</v>
      </c>
      <c r="G929" s="175" t="s">
        <v>416</v>
      </c>
      <c r="H929" s="176">
        <v>48</v>
      </c>
      <c r="I929" s="177"/>
      <c r="J929" s="178">
        <f>ROUND(I929*H929,2)</f>
        <v>0</v>
      </c>
      <c r="K929" s="174" t="s">
        <v>242</v>
      </c>
      <c r="L929" s="38"/>
      <c r="M929" s="179" t="s">
        <v>3</v>
      </c>
      <c r="N929" s="180" t="s">
        <v>43</v>
      </c>
      <c r="O929" s="71"/>
      <c r="P929" s="181">
        <f>O929*H929</f>
        <v>0</v>
      </c>
      <c r="Q929" s="181">
        <v>0.00033500000000000001</v>
      </c>
      <c r="R929" s="181">
        <f>Q929*H929</f>
        <v>0.016080000000000001</v>
      </c>
      <c r="S929" s="181">
        <v>0</v>
      </c>
      <c r="T929" s="182">
        <f>S929*H929</f>
        <v>0</v>
      </c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R929" s="183" t="s">
        <v>314</v>
      </c>
      <c r="AT929" s="183" t="s">
        <v>238</v>
      </c>
      <c r="AU929" s="183" t="s">
        <v>101</v>
      </c>
      <c r="AY929" s="18" t="s">
        <v>234</v>
      </c>
      <c r="BE929" s="184">
        <f>IF(N929="základní",J929,0)</f>
        <v>0</v>
      </c>
      <c r="BF929" s="184">
        <f>IF(N929="snížená",J929,0)</f>
        <v>0</v>
      </c>
      <c r="BG929" s="184">
        <f>IF(N929="zákl. přenesená",J929,0)</f>
        <v>0</v>
      </c>
      <c r="BH929" s="184">
        <f>IF(N929="sníž. přenesená",J929,0)</f>
        <v>0</v>
      </c>
      <c r="BI929" s="184">
        <f>IF(N929="nulová",J929,0)</f>
        <v>0</v>
      </c>
      <c r="BJ929" s="18" t="s">
        <v>79</v>
      </c>
      <c r="BK929" s="184">
        <f>ROUND(I929*H929,2)</f>
        <v>0</v>
      </c>
      <c r="BL929" s="18" t="s">
        <v>314</v>
      </c>
      <c r="BM929" s="183" t="s">
        <v>2246</v>
      </c>
    </row>
    <row r="930" s="2" customFormat="1">
      <c r="A930" s="37"/>
      <c r="B930" s="38"/>
      <c r="C930" s="37"/>
      <c r="D930" s="185" t="s">
        <v>244</v>
      </c>
      <c r="E930" s="37"/>
      <c r="F930" s="186" t="s">
        <v>2247</v>
      </c>
      <c r="G930" s="37"/>
      <c r="H930" s="37"/>
      <c r="I930" s="187"/>
      <c r="J930" s="37"/>
      <c r="K930" s="37"/>
      <c r="L930" s="38"/>
      <c r="M930" s="188"/>
      <c r="N930" s="189"/>
      <c r="O930" s="71"/>
      <c r="P930" s="71"/>
      <c r="Q930" s="71"/>
      <c r="R930" s="71"/>
      <c r="S930" s="71"/>
      <c r="T930" s="72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T930" s="18" t="s">
        <v>244</v>
      </c>
      <c r="AU930" s="18" t="s">
        <v>101</v>
      </c>
    </row>
    <row r="931" s="2" customFormat="1" ht="24.15" customHeight="1">
      <c r="A931" s="37"/>
      <c r="B931" s="171"/>
      <c r="C931" s="192" t="s">
        <v>2248</v>
      </c>
      <c r="D931" s="192" t="s">
        <v>310</v>
      </c>
      <c r="E931" s="193" t="s">
        <v>2249</v>
      </c>
      <c r="F931" s="194" t="s">
        <v>2250</v>
      </c>
      <c r="G931" s="195" t="s">
        <v>416</v>
      </c>
      <c r="H931" s="196">
        <v>55.200000000000003</v>
      </c>
      <c r="I931" s="197"/>
      <c r="J931" s="198">
        <f>ROUND(I931*H931,2)</f>
        <v>0</v>
      </c>
      <c r="K931" s="194" t="s">
        <v>242</v>
      </c>
      <c r="L931" s="199"/>
      <c r="M931" s="200" t="s">
        <v>3</v>
      </c>
      <c r="N931" s="201" t="s">
        <v>43</v>
      </c>
      <c r="O931" s="71"/>
      <c r="P931" s="181">
        <f>O931*H931</f>
        <v>0</v>
      </c>
      <c r="Q931" s="181">
        <v>0.00036000000000000002</v>
      </c>
      <c r="R931" s="181">
        <f>Q931*H931</f>
        <v>0.019872000000000001</v>
      </c>
      <c r="S931" s="181">
        <v>0</v>
      </c>
      <c r="T931" s="182">
        <f>S931*H931</f>
        <v>0</v>
      </c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R931" s="183" t="s">
        <v>392</v>
      </c>
      <c r="AT931" s="183" t="s">
        <v>310</v>
      </c>
      <c r="AU931" s="183" t="s">
        <v>101</v>
      </c>
      <c r="AY931" s="18" t="s">
        <v>234</v>
      </c>
      <c r="BE931" s="184">
        <f>IF(N931="základní",J931,0)</f>
        <v>0</v>
      </c>
      <c r="BF931" s="184">
        <f>IF(N931="snížená",J931,0)</f>
        <v>0</v>
      </c>
      <c r="BG931" s="184">
        <f>IF(N931="zákl. přenesená",J931,0)</f>
        <v>0</v>
      </c>
      <c r="BH931" s="184">
        <f>IF(N931="sníž. přenesená",J931,0)</f>
        <v>0</v>
      </c>
      <c r="BI931" s="184">
        <f>IF(N931="nulová",J931,0)</f>
        <v>0</v>
      </c>
      <c r="BJ931" s="18" t="s">
        <v>79</v>
      </c>
      <c r="BK931" s="184">
        <f>ROUND(I931*H931,2)</f>
        <v>0</v>
      </c>
      <c r="BL931" s="18" t="s">
        <v>314</v>
      </c>
      <c r="BM931" s="183" t="s">
        <v>2251</v>
      </c>
    </row>
    <row r="932" s="2" customFormat="1" ht="37.8" customHeight="1">
      <c r="A932" s="37"/>
      <c r="B932" s="171"/>
      <c r="C932" s="172" t="s">
        <v>2252</v>
      </c>
      <c r="D932" s="172" t="s">
        <v>238</v>
      </c>
      <c r="E932" s="173" t="s">
        <v>2253</v>
      </c>
      <c r="F932" s="174" t="s">
        <v>2254</v>
      </c>
      <c r="G932" s="175" t="s">
        <v>416</v>
      </c>
      <c r="H932" s="176">
        <v>48</v>
      </c>
      <c r="I932" s="177"/>
      <c r="J932" s="178">
        <f>ROUND(I932*H932,2)</f>
        <v>0</v>
      </c>
      <c r="K932" s="174" t="s">
        <v>242</v>
      </c>
      <c r="L932" s="38"/>
      <c r="M932" s="179" t="s">
        <v>3</v>
      </c>
      <c r="N932" s="180" t="s">
        <v>43</v>
      </c>
      <c r="O932" s="71"/>
      <c r="P932" s="181">
        <f>O932*H932</f>
        <v>0</v>
      </c>
      <c r="Q932" s="181">
        <v>0.0015299999999999999</v>
      </c>
      <c r="R932" s="181">
        <f>Q932*H932</f>
        <v>0.073439999999999991</v>
      </c>
      <c r="S932" s="181">
        <v>0</v>
      </c>
      <c r="T932" s="182">
        <f>S932*H932</f>
        <v>0</v>
      </c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R932" s="183" t="s">
        <v>314</v>
      </c>
      <c r="AT932" s="183" t="s">
        <v>238</v>
      </c>
      <c r="AU932" s="183" t="s">
        <v>101</v>
      </c>
      <c r="AY932" s="18" t="s">
        <v>234</v>
      </c>
      <c r="BE932" s="184">
        <f>IF(N932="základní",J932,0)</f>
        <v>0</v>
      </c>
      <c r="BF932" s="184">
        <f>IF(N932="snížená",J932,0)</f>
        <v>0</v>
      </c>
      <c r="BG932" s="184">
        <f>IF(N932="zákl. přenesená",J932,0)</f>
        <v>0</v>
      </c>
      <c r="BH932" s="184">
        <f>IF(N932="sníž. přenesená",J932,0)</f>
        <v>0</v>
      </c>
      <c r="BI932" s="184">
        <f>IF(N932="nulová",J932,0)</f>
        <v>0</v>
      </c>
      <c r="BJ932" s="18" t="s">
        <v>79</v>
      </c>
      <c r="BK932" s="184">
        <f>ROUND(I932*H932,2)</f>
        <v>0</v>
      </c>
      <c r="BL932" s="18" t="s">
        <v>314</v>
      </c>
      <c r="BM932" s="183" t="s">
        <v>2255</v>
      </c>
    </row>
    <row r="933" s="2" customFormat="1">
      <c r="A933" s="37"/>
      <c r="B933" s="38"/>
      <c r="C933" s="37"/>
      <c r="D933" s="185" t="s">
        <v>244</v>
      </c>
      <c r="E933" s="37"/>
      <c r="F933" s="186" t="s">
        <v>2256</v>
      </c>
      <c r="G933" s="37"/>
      <c r="H933" s="37"/>
      <c r="I933" s="187"/>
      <c r="J933" s="37"/>
      <c r="K933" s="37"/>
      <c r="L933" s="38"/>
      <c r="M933" s="188"/>
      <c r="N933" s="189"/>
      <c r="O933" s="71"/>
      <c r="P933" s="71"/>
      <c r="Q933" s="71"/>
      <c r="R933" s="71"/>
      <c r="S933" s="71"/>
      <c r="T933" s="72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T933" s="18" t="s">
        <v>244</v>
      </c>
      <c r="AU933" s="18" t="s">
        <v>101</v>
      </c>
    </row>
    <row r="934" s="2" customFormat="1" ht="37.8" customHeight="1">
      <c r="A934" s="37"/>
      <c r="B934" s="171"/>
      <c r="C934" s="192" t="s">
        <v>2257</v>
      </c>
      <c r="D934" s="192" t="s">
        <v>310</v>
      </c>
      <c r="E934" s="193" t="s">
        <v>2258</v>
      </c>
      <c r="F934" s="194" t="s">
        <v>2259</v>
      </c>
      <c r="G934" s="195" t="s">
        <v>241</v>
      </c>
      <c r="H934" s="196">
        <v>33.119999999999997</v>
      </c>
      <c r="I934" s="197"/>
      <c r="J934" s="198">
        <f>ROUND(I934*H934,2)</f>
        <v>0</v>
      </c>
      <c r="K934" s="194" t="s">
        <v>242</v>
      </c>
      <c r="L934" s="199"/>
      <c r="M934" s="200" t="s">
        <v>3</v>
      </c>
      <c r="N934" s="201" t="s">
        <v>43</v>
      </c>
      <c r="O934" s="71"/>
      <c r="P934" s="181">
        <f>O934*H934</f>
        <v>0</v>
      </c>
      <c r="Q934" s="181">
        <v>0.021999999999999999</v>
      </c>
      <c r="R934" s="181">
        <f>Q934*H934</f>
        <v>0.72863999999999995</v>
      </c>
      <c r="S934" s="181">
        <v>0</v>
      </c>
      <c r="T934" s="182">
        <f>S934*H934</f>
        <v>0</v>
      </c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R934" s="183" t="s">
        <v>392</v>
      </c>
      <c r="AT934" s="183" t="s">
        <v>310</v>
      </c>
      <c r="AU934" s="183" t="s">
        <v>101</v>
      </c>
      <c r="AY934" s="18" t="s">
        <v>234</v>
      </c>
      <c r="BE934" s="184">
        <f>IF(N934="základní",J934,0)</f>
        <v>0</v>
      </c>
      <c r="BF934" s="184">
        <f>IF(N934="snížená",J934,0)</f>
        <v>0</v>
      </c>
      <c r="BG934" s="184">
        <f>IF(N934="zákl. přenesená",J934,0)</f>
        <v>0</v>
      </c>
      <c r="BH934" s="184">
        <f>IF(N934="sníž. přenesená",J934,0)</f>
        <v>0</v>
      </c>
      <c r="BI934" s="184">
        <f>IF(N934="nulová",J934,0)</f>
        <v>0</v>
      </c>
      <c r="BJ934" s="18" t="s">
        <v>79</v>
      </c>
      <c r="BK934" s="184">
        <f>ROUND(I934*H934,2)</f>
        <v>0</v>
      </c>
      <c r="BL934" s="18" t="s">
        <v>314</v>
      </c>
      <c r="BM934" s="183" t="s">
        <v>2260</v>
      </c>
    </row>
    <row r="935" s="2" customFormat="1" ht="37.8" customHeight="1">
      <c r="A935" s="37"/>
      <c r="B935" s="171"/>
      <c r="C935" s="172" t="s">
        <v>2261</v>
      </c>
      <c r="D935" s="172" t="s">
        <v>238</v>
      </c>
      <c r="E935" s="173" t="s">
        <v>2262</v>
      </c>
      <c r="F935" s="174" t="s">
        <v>2263</v>
      </c>
      <c r="G935" s="175" t="s">
        <v>416</v>
      </c>
      <c r="H935" s="176">
        <v>48</v>
      </c>
      <c r="I935" s="177"/>
      <c r="J935" s="178">
        <f>ROUND(I935*H935,2)</f>
        <v>0</v>
      </c>
      <c r="K935" s="174" t="s">
        <v>242</v>
      </c>
      <c r="L935" s="38"/>
      <c r="M935" s="179" t="s">
        <v>3</v>
      </c>
      <c r="N935" s="180" t="s">
        <v>43</v>
      </c>
      <c r="O935" s="71"/>
      <c r="P935" s="181">
        <f>O935*H935</f>
        <v>0</v>
      </c>
      <c r="Q935" s="181">
        <v>0.0010200000000000001</v>
      </c>
      <c r="R935" s="181">
        <f>Q935*H935</f>
        <v>0.048960000000000004</v>
      </c>
      <c r="S935" s="181">
        <v>0</v>
      </c>
      <c r="T935" s="182">
        <f>S935*H935</f>
        <v>0</v>
      </c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R935" s="183" t="s">
        <v>314</v>
      </c>
      <c r="AT935" s="183" t="s">
        <v>238</v>
      </c>
      <c r="AU935" s="183" t="s">
        <v>101</v>
      </c>
      <c r="AY935" s="18" t="s">
        <v>234</v>
      </c>
      <c r="BE935" s="184">
        <f>IF(N935="základní",J935,0)</f>
        <v>0</v>
      </c>
      <c r="BF935" s="184">
        <f>IF(N935="snížená",J935,0)</f>
        <v>0</v>
      </c>
      <c r="BG935" s="184">
        <f>IF(N935="zákl. přenesená",J935,0)</f>
        <v>0</v>
      </c>
      <c r="BH935" s="184">
        <f>IF(N935="sníž. přenesená",J935,0)</f>
        <v>0</v>
      </c>
      <c r="BI935" s="184">
        <f>IF(N935="nulová",J935,0)</f>
        <v>0</v>
      </c>
      <c r="BJ935" s="18" t="s">
        <v>79</v>
      </c>
      <c r="BK935" s="184">
        <f>ROUND(I935*H935,2)</f>
        <v>0</v>
      </c>
      <c r="BL935" s="18" t="s">
        <v>314</v>
      </c>
      <c r="BM935" s="183" t="s">
        <v>2264</v>
      </c>
    </row>
    <row r="936" s="2" customFormat="1">
      <c r="A936" s="37"/>
      <c r="B936" s="38"/>
      <c r="C936" s="37"/>
      <c r="D936" s="185" t="s">
        <v>244</v>
      </c>
      <c r="E936" s="37"/>
      <c r="F936" s="186" t="s">
        <v>2265</v>
      </c>
      <c r="G936" s="37"/>
      <c r="H936" s="37"/>
      <c r="I936" s="187"/>
      <c r="J936" s="37"/>
      <c r="K936" s="37"/>
      <c r="L936" s="38"/>
      <c r="M936" s="188"/>
      <c r="N936" s="189"/>
      <c r="O936" s="71"/>
      <c r="P936" s="71"/>
      <c r="Q936" s="71"/>
      <c r="R936" s="71"/>
      <c r="S936" s="71"/>
      <c r="T936" s="72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T936" s="18" t="s">
        <v>244</v>
      </c>
      <c r="AU936" s="18" t="s">
        <v>101</v>
      </c>
    </row>
    <row r="937" s="2" customFormat="1" ht="37.8" customHeight="1">
      <c r="A937" s="37"/>
      <c r="B937" s="171"/>
      <c r="C937" s="172" t="s">
        <v>2266</v>
      </c>
      <c r="D937" s="172" t="s">
        <v>238</v>
      </c>
      <c r="E937" s="173" t="s">
        <v>2267</v>
      </c>
      <c r="F937" s="174" t="s">
        <v>2268</v>
      </c>
      <c r="G937" s="175" t="s">
        <v>416</v>
      </c>
      <c r="H937" s="176">
        <v>17</v>
      </c>
      <c r="I937" s="177"/>
      <c r="J937" s="178">
        <f>ROUND(I937*H937,2)</f>
        <v>0</v>
      </c>
      <c r="K937" s="174" t="s">
        <v>242</v>
      </c>
      <c r="L937" s="38"/>
      <c r="M937" s="179" t="s">
        <v>3</v>
      </c>
      <c r="N937" s="180" t="s">
        <v>43</v>
      </c>
      <c r="O937" s="71"/>
      <c r="P937" s="181">
        <f>O937*H937</f>
        <v>0</v>
      </c>
      <c r="Q937" s="181">
        <v>0.00030299999999999999</v>
      </c>
      <c r="R937" s="181">
        <f>Q937*H937</f>
        <v>0.0051510000000000002</v>
      </c>
      <c r="S937" s="181">
        <v>0</v>
      </c>
      <c r="T937" s="182">
        <f>S937*H937</f>
        <v>0</v>
      </c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R937" s="183" t="s">
        <v>314</v>
      </c>
      <c r="AT937" s="183" t="s">
        <v>238</v>
      </c>
      <c r="AU937" s="183" t="s">
        <v>101</v>
      </c>
      <c r="AY937" s="18" t="s">
        <v>234</v>
      </c>
      <c r="BE937" s="184">
        <f>IF(N937="základní",J937,0)</f>
        <v>0</v>
      </c>
      <c r="BF937" s="184">
        <f>IF(N937="snížená",J937,0)</f>
        <v>0</v>
      </c>
      <c r="BG937" s="184">
        <f>IF(N937="zákl. přenesená",J937,0)</f>
        <v>0</v>
      </c>
      <c r="BH937" s="184">
        <f>IF(N937="sníž. přenesená",J937,0)</f>
        <v>0</v>
      </c>
      <c r="BI937" s="184">
        <f>IF(N937="nulová",J937,0)</f>
        <v>0</v>
      </c>
      <c r="BJ937" s="18" t="s">
        <v>79</v>
      </c>
      <c r="BK937" s="184">
        <f>ROUND(I937*H937,2)</f>
        <v>0</v>
      </c>
      <c r="BL937" s="18" t="s">
        <v>314</v>
      </c>
      <c r="BM937" s="183" t="s">
        <v>2269</v>
      </c>
    </row>
    <row r="938" s="2" customFormat="1">
      <c r="A938" s="37"/>
      <c r="B938" s="38"/>
      <c r="C938" s="37"/>
      <c r="D938" s="185" t="s">
        <v>244</v>
      </c>
      <c r="E938" s="37"/>
      <c r="F938" s="186" t="s">
        <v>2270</v>
      </c>
      <c r="G938" s="37"/>
      <c r="H938" s="37"/>
      <c r="I938" s="187"/>
      <c r="J938" s="37"/>
      <c r="K938" s="37"/>
      <c r="L938" s="38"/>
      <c r="M938" s="188"/>
      <c r="N938" s="189"/>
      <c r="O938" s="71"/>
      <c r="P938" s="71"/>
      <c r="Q938" s="71"/>
      <c r="R938" s="71"/>
      <c r="S938" s="71"/>
      <c r="T938" s="72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T938" s="18" t="s">
        <v>244</v>
      </c>
      <c r="AU938" s="18" t="s">
        <v>101</v>
      </c>
    </row>
    <row r="939" s="2" customFormat="1" ht="33" customHeight="1">
      <c r="A939" s="37"/>
      <c r="B939" s="171"/>
      <c r="C939" s="192" t="s">
        <v>2271</v>
      </c>
      <c r="D939" s="192" t="s">
        <v>310</v>
      </c>
      <c r="E939" s="193" t="s">
        <v>2272</v>
      </c>
      <c r="F939" s="194" t="s">
        <v>2273</v>
      </c>
      <c r="G939" s="195" t="s">
        <v>416</v>
      </c>
      <c r="H939" s="196">
        <v>18.699999999999999</v>
      </c>
      <c r="I939" s="197"/>
      <c r="J939" s="198">
        <f>ROUND(I939*H939,2)</f>
        <v>0</v>
      </c>
      <c r="K939" s="194" t="s">
        <v>242</v>
      </c>
      <c r="L939" s="199"/>
      <c r="M939" s="200" t="s">
        <v>3</v>
      </c>
      <c r="N939" s="201" t="s">
        <v>43</v>
      </c>
      <c r="O939" s="71"/>
      <c r="P939" s="181">
        <f>O939*H939</f>
        <v>0</v>
      </c>
      <c r="Q939" s="181">
        <v>0.00198</v>
      </c>
      <c r="R939" s="181">
        <f>Q939*H939</f>
        <v>0.037025999999999996</v>
      </c>
      <c r="S939" s="181">
        <v>0</v>
      </c>
      <c r="T939" s="182">
        <f>S939*H939</f>
        <v>0</v>
      </c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R939" s="183" t="s">
        <v>392</v>
      </c>
      <c r="AT939" s="183" t="s">
        <v>310</v>
      </c>
      <c r="AU939" s="183" t="s">
        <v>101</v>
      </c>
      <c r="AY939" s="18" t="s">
        <v>234</v>
      </c>
      <c r="BE939" s="184">
        <f>IF(N939="základní",J939,0)</f>
        <v>0</v>
      </c>
      <c r="BF939" s="184">
        <f>IF(N939="snížená",J939,0)</f>
        <v>0</v>
      </c>
      <c r="BG939" s="184">
        <f>IF(N939="zákl. přenesená",J939,0)</f>
        <v>0</v>
      </c>
      <c r="BH939" s="184">
        <f>IF(N939="sníž. přenesená",J939,0)</f>
        <v>0</v>
      </c>
      <c r="BI939" s="184">
        <f>IF(N939="nulová",J939,0)</f>
        <v>0</v>
      </c>
      <c r="BJ939" s="18" t="s">
        <v>79</v>
      </c>
      <c r="BK939" s="184">
        <f>ROUND(I939*H939,2)</f>
        <v>0</v>
      </c>
      <c r="BL939" s="18" t="s">
        <v>314</v>
      </c>
      <c r="BM939" s="183" t="s">
        <v>2274</v>
      </c>
    </row>
    <row r="940" s="2" customFormat="1" ht="16.5" customHeight="1">
      <c r="A940" s="37"/>
      <c r="B940" s="171"/>
      <c r="C940" s="172" t="s">
        <v>2275</v>
      </c>
      <c r="D940" s="172" t="s">
        <v>238</v>
      </c>
      <c r="E940" s="173" t="s">
        <v>2187</v>
      </c>
      <c r="F940" s="174" t="s">
        <v>2188</v>
      </c>
      <c r="G940" s="175" t="s">
        <v>416</v>
      </c>
      <c r="H940" s="176">
        <v>17</v>
      </c>
      <c r="I940" s="177"/>
      <c r="J940" s="178">
        <f>ROUND(I940*H940,2)</f>
        <v>0</v>
      </c>
      <c r="K940" s="174" t="s">
        <v>242</v>
      </c>
      <c r="L940" s="38"/>
      <c r="M940" s="179" t="s">
        <v>3</v>
      </c>
      <c r="N940" s="180" t="s">
        <v>43</v>
      </c>
      <c r="O940" s="71"/>
      <c r="P940" s="181">
        <f>O940*H940</f>
        <v>0</v>
      </c>
      <c r="Q940" s="181">
        <v>9.0000000000000006E-05</v>
      </c>
      <c r="R940" s="181">
        <f>Q940*H940</f>
        <v>0.0015300000000000001</v>
      </c>
      <c r="S940" s="181">
        <v>0</v>
      </c>
      <c r="T940" s="182">
        <f>S940*H940</f>
        <v>0</v>
      </c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R940" s="183" t="s">
        <v>314</v>
      </c>
      <c r="AT940" s="183" t="s">
        <v>238</v>
      </c>
      <c r="AU940" s="183" t="s">
        <v>101</v>
      </c>
      <c r="AY940" s="18" t="s">
        <v>234</v>
      </c>
      <c r="BE940" s="184">
        <f>IF(N940="základní",J940,0)</f>
        <v>0</v>
      </c>
      <c r="BF940" s="184">
        <f>IF(N940="snížená",J940,0)</f>
        <v>0</v>
      </c>
      <c r="BG940" s="184">
        <f>IF(N940="zákl. přenesená",J940,0)</f>
        <v>0</v>
      </c>
      <c r="BH940" s="184">
        <f>IF(N940="sníž. přenesená",J940,0)</f>
        <v>0</v>
      </c>
      <c r="BI940" s="184">
        <f>IF(N940="nulová",J940,0)</f>
        <v>0</v>
      </c>
      <c r="BJ940" s="18" t="s">
        <v>79</v>
      </c>
      <c r="BK940" s="184">
        <f>ROUND(I940*H940,2)</f>
        <v>0</v>
      </c>
      <c r="BL940" s="18" t="s">
        <v>314</v>
      </c>
      <c r="BM940" s="183" t="s">
        <v>2276</v>
      </c>
    </row>
    <row r="941" s="2" customFormat="1">
      <c r="A941" s="37"/>
      <c r="B941" s="38"/>
      <c r="C941" s="37"/>
      <c r="D941" s="185" t="s">
        <v>244</v>
      </c>
      <c r="E941" s="37"/>
      <c r="F941" s="186" t="s">
        <v>2190</v>
      </c>
      <c r="G941" s="37"/>
      <c r="H941" s="37"/>
      <c r="I941" s="187"/>
      <c r="J941" s="37"/>
      <c r="K941" s="37"/>
      <c r="L941" s="38"/>
      <c r="M941" s="188"/>
      <c r="N941" s="189"/>
      <c r="O941" s="71"/>
      <c r="P941" s="71"/>
      <c r="Q941" s="71"/>
      <c r="R941" s="71"/>
      <c r="S941" s="71"/>
      <c r="T941" s="72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T941" s="18" t="s">
        <v>244</v>
      </c>
      <c r="AU941" s="18" t="s">
        <v>101</v>
      </c>
    </row>
    <row r="942" s="2" customFormat="1" ht="16.5" customHeight="1">
      <c r="A942" s="37"/>
      <c r="B942" s="171"/>
      <c r="C942" s="172" t="s">
        <v>2277</v>
      </c>
      <c r="D942" s="172" t="s">
        <v>238</v>
      </c>
      <c r="E942" s="173" t="s">
        <v>2192</v>
      </c>
      <c r="F942" s="174" t="s">
        <v>2193</v>
      </c>
      <c r="G942" s="175" t="s">
        <v>416</v>
      </c>
      <c r="H942" s="176">
        <v>17</v>
      </c>
      <c r="I942" s="177"/>
      <c r="J942" s="178">
        <f>ROUND(I942*H942,2)</f>
        <v>0</v>
      </c>
      <c r="K942" s="174" t="s">
        <v>242</v>
      </c>
      <c r="L942" s="38"/>
      <c r="M942" s="179" t="s">
        <v>3</v>
      </c>
      <c r="N942" s="180" t="s">
        <v>43</v>
      </c>
      <c r="O942" s="71"/>
      <c r="P942" s="181">
        <f>O942*H942</f>
        <v>0</v>
      </c>
      <c r="Q942" s="181">
        <v>0.00024899999999999998</v>
      </c>
      <c r="R942" s="181">
        <f>Q942*H942</f>
        <v>0.0042329999999999998</v>
      </c>
      <c r="S942" s="181">
        <v>0</v>
      </c>
      <c r="T942" s="182">
        <f>S942*H942</f>
        <v>0</v>
      </c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R942" s="183" t="s">
        <v>314</v>
      </c>
      <c r="AT942" s="183" t="s">
        <v>238</v>
      </c>
      <c r="AU942" s="183" t="s">
        <v>101</v>
      </c>
      <c r="AY942" s="18" t="s">
        <v>234</v>
      </c>
      <c r="BE942" s="184">
        <f>IF(N942="základní",J942,0)</f>
        <v>0</v>
      </c>
      <c r="BF942" s="184">
        <f>IF(N942="snížená",J942,0)</f>
        <v>0</v>
      </c>
      <c r="BG942" s="184">
        <f>IF(N942="zákl. přenesená",J942,0)</f>
        <v>0</v>
      </c>
      <c r="BH942" s="184">
        <f>IF(N942="sníž. přenesená",J942,0)</f>
        <v>0</v>
      </c>
      <c r="BI942" s="184">
        <f>IF(N942="nulová",J942,0)</f>
        <v>0</v>
      </c>
      <c r="BJ942" s="18" t="s">
        <v>79</v>
      </c>
      <c r="BK942" s="184">
        <f>ROUND(I942*H942,2)</f>
        <v>0</v>
      </c>
      <c r="BL942" s="18" t="s">
        <v>314</v>
      </c>
      <c r="BM942" s="183" t="s">
        <v>2278</v>
      </c>
    </row>
    <row r="943" s="2" customFormat="1">
      <c r="A943" s="37"/>
      <c r="B943" s="38"/>
      <c r="C943" s="37"/>
      <c r="D943" s="185" t="s">
        <v>244</v>
      </c>
      <c r="E943" s="37"/>
      <c r="F943" s="186" t="s">
        <v>2195</v>
      </c>
      <c r="G943" s="37"/>
      <c r="H943" s="37"/>
      <c r="I943" s="187"/>
      <c r="J943" s="37"/>
      <c r="K943" s="37"/>
      <c r="L943" s="38"/>
      <c r="M943" s="188"/>
      <c r="N943" s="189"/>
      <c r="O943" s="71"/>
      <c r="P943" s="71"/>
      <c r="Q943" s="71"/>
      <c r="R943" s="71"/>
      <c r="S943" s="71"/>
      <c r="T943" s="72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T943" s="18" t="s">
        <v>244</v>
      </c>
      <c r="AU943" s="18" t="s">
        <v>101</v>
      </c>
    </row>
    <row r="944" s="12" customFormat="1" ht="22.8" customHeight="1">
      <c r="A944" s="12"/>
      <c r="B944" s="158"/>
      <c r="C944" s="12"/>
      <c r="D944" s="159" t="s">
        <v>71</v>
      </c>
      <c r="E944" s="169" t="s">
        <v>2279</v>
      </c>
      <c r="F944" s="169" t="s">
        <v>2280</v>
      </c>
      <c r="G944" s="12"/>
      <c r="H944" s="12"/>
      <c r="I944" s="161"/>
      <c r="J944" s="170">
        <f>BK944</f>
        <v>0</v>
      </c>
      <c r="K944" s="12"/>
      <c r="L944" s="158"/>
      <c r="M944" s="163"/>
      <c r="N944" s="164"/>
      <c r="O944" s="164"/>
      <c r="P944" s="165">
        <f>SUM(P945:P964)</f>
        <v>0</v>
      </c>
      <c r="Q944" s="164"/>
      <c r="R944" s="165">
        <f>SUM(R945:R964)</f>
        <v>0.28028483111199998</v>
      </c>
      <c r="S944" s="164"/>
      <c r="T944" s="166">
        <f>SUM(T945:T964)</f>
        <v>0</v>
      </c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R944" s="159" t="s">
        <v>76</v>
      </c>
      <c r="AT944" s="167" t="s">
        <v>71</v>
      </c>
      <c r="AU944" s="167" t="s">
        <v>79</v>
      </c>
      <c r="AY944" s="159" t="s">
        <v>234</v>
      </c>
      <c r="BK944" s="168">
        <f>SUM(BK945:BK964)</f>
        <v>0</v>
      </c>
    </row>
    <row r="945" s="2" customFormat="1" ht="24.15" customHeight="1">
      <c r="A945" s="37"/>
      <c r="B945" s="171"/>
      <c r="C945" s="172" t="s">
        <v>2281</v>
      </c>
      <c r="D945" s="172" t="s">
        <v>238</v>
      </c>
      <c r="E945" s="173" t="s">
        <v>2282</v>
      </c>
      <c r="F945" s="174" t="s">
        <v>2283</v>
      </c>
      <c r="G945" s="175" t="s">
        <v>241</v>
      </c>
      <c r="H945" s="176">
        <v>315.33699999999999</v>
      </c>
      <c r="I945" s="177"/>
      <c r="J945" s="178">
        <f>ROUND(I945*H945,2)</f>
        <v>0</v>
      </c>
      <c r="K945" s="174" t="s">
        <v>242</v>
      </c>
      <c r="L945" s="38"/>
      <c r="M945" s="179" t="s">
        <v>3</v>
      </c>
      <c r="N945" s="180" t="s">
        <v>43</v>
      </c>
      <c r="O945" s="71"/>
      <c r="P945" s="181">
        <f>O945*H945</f>
        <v>0</v>
      </c>
      <c r="Q945" s="181">
        <v>5.7599999999999997E-07</v>
      </c>
      <c r="R945" s="181">
        <f>Q945*H945</f>
        <v>0.00018163411199999998</v>
      </c>
      <c r="S945" s="181">
        <v>0</v>
      </c>
      <c r="T945" s="182">
        <f>S945*H945</f>
        <v>0</v>
      </c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R945" s="183" t="s">
        <v>314</v>
      </c>
      <c r="AT945" s="183" t="s">
        <v>238</v>
      </c>
      <c r="AU945" s="183" t="s">
        <v>76</v>
      </c>
      <c r="AY945" s="18" t="s">
        <v>234</v>
      </c>
      <c r="BE945" s="184">
        <f>IF(N945="základní",J945,0)</f>
        <v>0</v>
      </c>
      <c r="BF945" s="184">
        <f>IF(N945="snížená",J945,0)</f>
        <v>0</v>
      </c>
      <c r="BG945" s="184">
        <f>IF(N945="zákl. přenesená",J945,0)</f>
        <v>0</v>
      </c>
      <c r="BH945" s="184">
        <f>IF(N945="sníž. přenesená",J945,0)</f>
        <v>0</v>
      </c>
      <c r="BI945" s="184">
        <f>IF(N945="nulová",J945,0)</f>
        <v>0</v>
      </c>
      <c r="BJ945" s="18" t="s">
        <v>79</v>
      </c>
      <c r="BK945" s="184">
        <f>ROUND(I945*H945,2)</f>
        <v>0</v>
      </c>
      <c r="BL945" s="18" t="s">
        <v>314</v>
      </c>
      <c r="BM945" s="183" t="s">
        <v>2284</v>
      </c>
    </row>
    <row r="946" s="2" customFormat="1">
      <c r="A946" s="37"/>
      <c r="B946" s="38"/>
      <c r="C946" s="37"/>
      <c r="D946" s="185" t="s">
        <v>244</v>
      </c>
      <c r="E946" s="37"/>
      <c r="F946" s="186" t="s">
        <v>2285</v>
      </c>
      <c r="G946" s="37"/>
      <c r="H946" s="37"/>
      <c r="I946" s="187"/>
      <c r="J946" s="37"/>
      <c r="K946" s="37"/>
      <c r="L946" s="38"/>
      <c r="M946" s="188"/>
      <c r="N946" s="189"/>
      <c r="O946" s="71"/>
      <c r="P946" s="71"/>
      <c r="Q946" s="71"/>
      <c r="R946" s="71"/>
      <c r="S946" s="71"/>
      <c r="T946" s="72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T946" s="18" t="s">
        <v>244</v>
      </c>
      <c r="AU946" s="18" t="s">
        <v>76</v>
      </c>
    </row>
    <row r="947" s="2" customFormat="1" ht="24.15" customHeight="1">
      <c r="A947" s="37"/>
      <c r="B947" s="171"/>
      <c r="C947" s="172" t="s">
        <v>2286</v>
      </c>
      <c r="D947" s="172" t="s">
        <v>238</v>
      </c>
      <c r="E947" s="173" t="s">
        <v>2287</v>
      </c>
      <c r="F947" s="174" t="s">
        <v>2288</v>
      </c>
      <c r="G947" s="175" t="s">
        <v>241</v>
      </c>
      <c r="H947" s="176">
        <v>315.33699999999999</v>
      </c>
      <c r="I947" s="177"/>
      <c r="J947" s="178">
        <f>ROUND(I947*H947,2)</f>
        <v>0</v>
      </c>
      <c r="K947" s="174" t="s">
        <v>242</v>
      </c>
      <c r="L947" s="38"/>
      <c r="M947" s="179" t="s">
        <v>3</v>
      </c>
      <c r="N947" s="180" t="s">
        <v>43</v>
      </c>
      <c r="O947" s="71"/>
      <c r="P947" s="181">
        <f>O947*H947</f>
        <v>0</v>
      </c>
      <c r="Q947" s="181">
        <v>0</v>
      </c>
      <c r="R947" s="181">
        <f>Q947*H947</f>
        <v>0</v>
      </c>
      <c r="S947" s="181">
        <v>0</v>
      </c>
      <c r="T947" s="182">
        <f>S947*H947</f>
        <v>0</v>
      </c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R947" s="183" t="s">
        <v>314</v>
      </c>
      <c r="AT947" s="183" t="s">
        <v>238</v>
      </c>
      <c r="AU947" s="183" t="s">
        <v>76</v>
      </c>
      <c r="AY947" s="18" t="s">
        <v>234</v>
      </c>
      <c r="BE947" s="184">
        <f>IF(N947="základní",J947,0)</f>
        <v>0</v>
      </c>
      <c r="BF947" s="184">
        <f>IF(N947="snížená",J947,0)</f>
        <v>0</v>
      </c>
      <c r="BG947" s="184">
        <f>IF(N947="zákl. přenesená",J947,0)</f>
        <v>0</v>
      </c>
      <c r="BH947" s="184">
        <f>IF(N947="sníž. přenesená",J947,0)</f>
        <v>0</v>
      </c>
      <c r="BI947" s="184">
        <f>IF(N947="nulová",J947,0)</f>
        <v>0</v>
      </c>
      <c r="BJ947" s="18" t="s">
        <v>79</v>
      </c>
      <c r="BK947" s="184">
        <f>ROUND(I947*H947,2)</f>
        <v>0</v>
      </c>
      <c r="BL947" s="18" t="s">
        <v>314</v>
      </c>
      <c r="BM947" s="183" t="s">
        <v>2289</v>
      </c>
    </row>
    <row r="948" s="2" customFormat="1">
      <c r="A948" s="37"/>
      <c r="B948" s="38"/>
      <c r="C948" s="37"/>
      <c r="D948" s="185" t="s">
        <v>244</v>
      </c>
      <c r="E948" s="37"/>
      <c r="F948" s="186" t="s">
        <v>2290</v>
      </c>
      <c r="G948" s="37"/>
      <c r="H948" s="37"/>
      <c r="I948" s="187"/>
      <c r="J948" s="37"/>
      <c r="K948" s="37"/>
      <c r="L948" s="38"/>
      <c r="M948" s="188"/>
      <c r="N948" s="189"/>
      <c r="O948" s="71"/>
      <c r="P948" s="71"/>
      <c r="Q948" s="71"/>
      <c r="R948" s="71"/>
      <c r="S948" s="71"/>
      <c r="T948" s="72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T948" s="18" t="s">
        <v>244</v>
      </c>
      <c r="AU948" s="18" t="s">
        <v>76</v>
      </c>
    </row>
    <row r="949" s="2" customFormat="1" ht="24.15" customHeight="1">
      <c r="A949" s="37"/>
      <c r="B949" s="171"/>
      <c r="C949" s="172" t="s">
        <v>2291</v>
      </c>
      <c r="D949" s="172" t="s">
        <v>238</v>
      </c>
      <c r="E949" s="173" t="s">
        <v>2292</v>
      </c>
      <c r="F949" s="174" t="s">
        <v>2293</v>
      </c>
      <c r="G949" s="175" t="s">
        <v>241</v>
      </c>
      <c r="H949" s="176">
        <v>315.33699999999999</v>
      </c>
      <c r="I949" s="177"/>
      <c r="J949" s="178">
        <f>ROUND(I949*H949,2)</f>
        <v>0</v>
      </c>
      <c r="K949" s="174" t="s">
        <v>242</v>
      </c>
      <c r="L949" s="38"/>
      <c r="M949" s="179" t="s">
        <v>3</v>
      </c>
      <c r="N949" s="180" t="s">
        <v>43</v>
      </c>
      <c r="O949" s="71"/>
      <c r="P949" s="181">
        <f>O949*H949</f>
        <v>0</v>
      </c>
      <c r="Q949" s="181">
        <v>3.3000000000000003E-05</v>
      </c>
      <c r="R949" s="181">
        <f>Q949*H949</f>
        <v>0.010406121000000001</v>
      </c>
      <c r="S949" s="181">
        <v>0</v>
      </c>
      <c r="T949" s="182">
        <f>S949*H949</f>
        <v>0</v>
      </c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R949" s="183" t="s">
        <v>314</v>
      </c>
      <c r="AT949" s="183" t="s">
        <v>238</v>
      </c>
      <c r="AU949" s="183" t="s">
        <v>76</v>
      </c>
      <c r="AY949" s="18" t="s">
        <v>234</v>
      </c>
      <c r="BE949" s="184">
        <f>IF(N949="základní",J949,0)</f>
        <v>0</v>
      </c>
      <c r="BF949" s="184">
        <f>IF(N949="snížená",J949,0)</f>
        <v>0</v>
      </c>
      <c r="BG949" s="184">
        <f>IF(N949="zákl. přenesená",J949,0)</f>
        <v>0</v>
      </c>
      <c r="BH949" s="184">
        <f>IF(N949="sníž. přenesená",J949,0)</f>
        <v>0</v>
      </c>
      <c r="BI949" s="184">
        <f>IF(N949="nulová",J949,0)</f>
        <v>0</v>
      </c>
      <c r="BJ949" s="18" t="s">
        <v>79</v>
      </c>
      <c r="BK949" s="184">
        <f>ROUND(I949*H949,2)</f>
        <v>0</v>
      </c>
      <c r="BL949" s="18" t="s">
        <v>314</v>
      </c>
      <c r="BM949" s="183" t="s">
        <v>2294</v>
      </c>
    </row>
    <row r="950" s="2" customFormat="1">
      <c r="A950" s="37"/>
      <c r="B950" s="38"/>
      <c r="C950" s="37"/>
      <c r="D950" s="185" t="s">
        <v>244</v>
      </c>
      <c r="E950" s="37"/>
      <c r="F950" s="186" t="s">
        <v>2295</v>
      </c>
      <c r="G950" s="37"/>
      <c r="H950" s="37"/>
      <c r="I950" s="187"/>
      <c r="J950" s="37"/>
      <c r="K950" s="37"/>
      <c r="L950" s="38"/>
      <c r="M950" s="188"/>
      <c r="N950" s="189"/>
      <c r="O950" s="71"/>
      <c r="P950" s="71"/>
      <c r="Q950" s="71"/>
      <c r="R950" s="71"/>
      <c r="S950" s="71"/>
      <c r="T950" s="72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T950" s="18" t="s">
        <v>244</v>
      </c>
      <c r="AU950" s="18" t="s">
        <v>76</v>
      </c>
    </row>
    <row r="951" s="2" customFormat="1" ht="24.15" customHeight="1">
      <c r="A951" s="37"/>
      <c r="B951" s="171"/>
      <c r="C951" s="172" t="s">
        <v>2296</v>
      </c>
      <c r="D951" s="172" t="s">
        <v>238</v>
      </c>
      <c r="E951" s="173" t="s">
        <v>2297</v>
      </c>
      <c r="F951" s="174" t="s">
        <v>2298</v>
      </c>
      <c r="G951" s="175" t="s">
        <v>241</v>
      </c>
      <c r="H951" s="176">
        <v>315.33699999999999</v>
      </c>
      <c r="I951" s="177"/>
      <c r="J951" s="178">
        <f>ROUND(I951*H951,2)</f>
        <v>0</v>
      </c>
      <c r="K951" s="174" t="s">
        <v>242</v>
      </c>
      <c r="L951" s="38"/>
      <c r="M951" s="179" t="s">
        <v>3</v>
      </c>
      <c r="N951" s="180" t="s">
        <v>43</v>
      </c>
      <c r="O951" s="71"/>
      <c r="P951" s="181">
        <f>O951*H951</f>
        <v>0</v>
      </c>
      <c r="Q951" s="181">
        <v>0.00029999999999999997</v>
      </c>
      <c r="R951" s="181">
        <f>Q951*H951</f>
        <v>0.094601099999999994</v>
      </c>
      <c r="S951" s="181">
        <v>0</v>
      </c>
      <c r="T951" s="182">
        <f>S951*H951</f>
        <v>0</v>
      </c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R951" s="183" t="s">
        <v>314</v>
      </c>
      <c r="AT951" s="183" t="s">
        <v>238</v>
      </c>
      <c r="AU951" s="183" t="s">
        <v>76</v>
      </c>
      <c r="AY951" s="18" t="s">
        <v>234</v>
      </c>
      <c r="BE951" s="184">
        <f>IF(N951="základní",J951,0)</f>
        <v>0</v>
      </c>
      <c r="BF951" s="184">
        <f>IF(N951="snížená",J951,0)</f>
        <v>0</v>
      </c>
      <c r="BG951" s="184">
        <f>IF(N951="zákl. přenesená",J951,0)</f>
        <v>0</v>
      </c>
      <c r="BH951" s="184">
        <f>IF(N951="sníž. přenesená",J951,0)</f>
        <v>0</v>
      </c>
      <c r="BI951" s="184">
        <f>IF(N951="nulová",J951,0)</f>
        <v>0</v>
      </c>
      <c r="BJ951" s="18" t="s">
        <v>79</v>
      </c>
      <c r="BK951" s="184">
        <f>ROUND(I951*H951,2)</f>
        <v>0</v>
      </c>
      <c r="BL951" s="18" t="s">
        <v>314</v>
      </c>
      <c r="BM951" s="183" t="s">
        <v>2299</v>
      </c>
    </row>
    <row r="952" s="2" customFormat="1">
      <c r="A952" s="37"/>
      <c r="B952" s="38"/>
      <c r="C952" s="37"/>
      <c r="D952" s="185" t="s">
        <v>244</v>
      </c>
      <c r="E952" s="37"/>
      <c r="F952" s="186" t="s">
        <v>2300</v>
      </c>
      <c r="G952" s="37"/>
      <c r="H952" s="37"/>
      <c r="I952" s="187"/>
      <c r="J952" s="37"/>
      <c r="K952" s="37"/>
      <c r="L952" s="38"/>
      <c r="M952" s="188"/>
      <c r="N952" s="189"/>
      <c r="O952" s="71"/>
      <c r="P952" s="71"/>
      <c r="Q952" s="71"/>
      <c r="R952" s="71"/>
      <c r="S952" s="71"/>
      <c r="T952" s="72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T952" s="18" t="s">
        <v>244</v>
      </c>
      <c r="AU952" s="18" t="s">
        <v>76</v>
      </c>
    </row>
    <row r="953" s="2" customFormat="1" ht="16.5" customHeight="1">
      <c r="A953" s="37"/>
      <c r="B953" s="171"/>
      <c r="C953" s="192" t="s">
        <v>2301</v>
      </c>
      <c r="D953" s="192" t="s">
        <v>310</v>
      </c>
      <c r="E953" s="193" t="s">
        <v>2302</v>
      </c>
      <c r="F953" s="194" t="s">
        <v>2303</v>
      </c>
      <c r="G953" s="195" t="s">
        <v>241</v>
      </c>
      <c r="H953" s="196">
        <v>257.83999999999997</v>
      </c>
      <c r="I953" s="197"/>
      <c r="J953" s="198">
        <f>ROUND(I953*H953,2)</f>
        <v>0</v>
      </c>
      <c r="K953" s="194" t="s">
        <v>1067</v>
      </c>
      <c r="L953" s="199"/>
      <c r="M953" s="200" t="s">
        <v>3</v>
      </c>
      <c r="N953" s="201" t="s">
        <v>43</v>
      </c>
      <c r="O953" s="71"/>
      <c r="P953" s="181">
        <f>O953*H953</f>
        <v>0</v>
      </c>
      <c r="Q953" s="181">
        <v>0</v>
      </c>
      <c r="R953" s="181">
        <f>Q953*H953</f>
        <v>0</v>
      </c>
      <c r="S953" s="181">
        <v>0</v>
      </c>
      <c r="T953" s="182">
        <f>S953*H953</f>
        <v>0</v>
      </c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R953" s="183" t="s">
        <v>392</v>
      </c>
      <c r="AT953" s="183" t="s">
        <v>310</v>
      </c>
      <c r="AU953" s="183" t="s">
        <v>76</v>
      </c>
      <c r="AY953" s="18" t="s">
        <v>234</v>
      </c>
      <c r="BE953" s="184">
        <f>IF(N953="základní",J953,0)</f>
        <v>0</v>
      </c>
      <c r="BF953" s="184">
        <f>IF(N953="snížená",J953,0)</f>
        <v>0</v>
      </c>
      <c r="BG953" s="184">
        <f>IF(N953="zákl. přenesená",J953,0)</f>
        <v>0</v>
      </c>
      <c r="BH953" s="184">
        <f>IF(N953="sníž. přenesená",J953,0)</f>
        <v>0</v>
      </c>
      <c r="BI953" s="184">
        <f>IF(N953="nulová",J953,0)</f>
        <v>0</v>
      </c>
      <c r="BJ953" s="18" t="s">
        <v>79</v>
      </c>
      <c r="BK953" s="184">
        <f>ROUND(I953*H953,2)</f>
        <v>0</v>
      </c>
      <c r="BL953" s="18" t="s">
        <v>314</v>
      </c>
      <c r="BM953" s="183" t="s">
        <v>2304</v>
      </c>
    </row>
    <row r="954" s="2" customFormat="1">
      <c r="A954" s="37"/>
      <c r="B954" s="38"/>
      <c r="C954" s="37"/>
      <c r="D954" s="190" t="s">
        <v>251</v>
      </c>
      <c r="E954" s="37"/>
      <c r="F954" s="191" t="s">
        <v>2305</v>
      </c>
      <c r="G954" s="37"/>
      <c r="H954" s="37"/>
      <c r="I954" s="187"/>
      <c r="J954" s="37"/>
      <c r="K954" s="37"/>
      <c r="L954" s="38"/>
      <c r="M954" s="188"/>
      <c r="N954" s="189"/>
      <c r="O954" s="71"/>
      <c r="P954" s="71"/>
      <c r="Q954" s="71"/>
      <c r="R954" s="71"/>
      <c r="S954" s="71"/>
      <c r="T954" s="72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T954" s="18" t="s">
        <v>251</v>
      </c>
      <c r="AU954" s="18" t="s">
        <v>76</v>
      </c>
    </row>
    <row r="955" s="2" customFormat="1" ht="16.5" customHeight="1">
      <c r="A955" s="37"/>
      <c r="B955" s="171"/>
      <c r="C955" s="192" t="s">
        <v>2306</v>
      </c>
      <c r="D955" s="192" t="s">
        <v>310</v>
      </c>
      <c r="E955" s="193" t="s">
        <v>2307</v>
      </c>
      <c r="F955" s="194" t="s">
        <v>2308</v>
      </c>
      <c r="G955" s="195" t="s">
        <v>241</v>
      </c>
      <c r="H955" s="196">
        <v>40.149999999999999</v>
      </c>
      <c r="I955" s="197"/>
      <c r="J955" s="198">
        <f>ROUND(I955*H955,2)</f>
        <v>0</v>
      </c>
      <c r="K955" s="194" t="s">
        <v>1067</v>
      </c>
      <c r="L955" s="199"/>
      <c r="M955" s="200" t="s">
        <v>3</v>
      </c>
      <c r="N955" s="201" t="s">
        <v>43</v>
      </c>
      <c r="O955" s="71"/>
      <c r="P955" s="181">
        <f>O955*H955</f>
        <v>0</v>
      </c>
      <c r="Q955" s="181">
        <v>0</v>
      </c>
      <c r="R955" s="181">
        <f>Q955*H955</f>
        <v>0</v>
      </c>
      <c r="S955" s="181">
        <v>0</v>
      </c>
      <c r="T955" s="182">
        <f>S955*H955</f>
        <v>0</v>
      </c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R955" s="183" t="s">
        <v>392</v>
      </c>
      <c r="AT955" s="183" t="s">
        <v>310</v>
      </c>
      <c r="AU955" s="183" t="s">
        <v>76</v>
      </c>
      <c r="AY955" s="18" t="s">
        <v>234</v>
      </c>
      <c r="BE955" s="184">
        <f>IF(N955="základní",J955,0)</f>
        <v>0</v>
      </c>
      <c r="BF955" s="184">
        <f>IF(N955="snížená",J955,0)</f>
        <v>0</v>
      </c>
      <c r="BG955" s="184">
        <f>IF(N955="zákl. přenesená",J955,0)</f>
        <v>0</v>
      </c>
      <c r="BH955" s="184">
        <f>IF(N955="sníž. přenesená",J955,0)</f>
        <v>0</v>
      </c>
      <c r="BI955" s="184">
        <f>IF(N955="nulová",J955,0)</f>
        <v>0</v>
      </c>
      <c r="BJ955" s="18" t="s">
        <v>79</v>
      </c>
      <c r="BK955" s="184">
        <f>ROUND(I955*H955,2)</f>
        <v>0</v>
      </c>
      <c r="BL955" s="18" t="s">
        <v>314</v>
      </c>
      <c r="BM955" s="183" t="s">
        <v>2309</v>
      </c>
    </row>
    <row r="956" s="2" customFormat="1">
      <c r="A956" s="37"/>
      <c r="B956" s="38"/>
      <c r="C956" s="37"/>
      <c r="D956" s="190" t="s">
        <v>251</v>
      </c>
      <c r="E956" s="37"/>
      <c r="F956" s="191" t="s">
        <v>2310</v>
      </c>
      <c r="G956" s="37"/>
      <c r="H956" s="37"/>
      <c r="I956" s="187"/>
      <c r="J956" s="37"/>
      <c r="K956" s="37"/>
      <c r="L956" s="38"/>
      <c r="M956" s="188"/>
      <c r="N956" s="189"/>
      <c r="O956" s="71"/>
      <c r="P956" s="71"/>
      <c r="Q956" s="71"/>
      <c r="R956" s="71"/>
      <c r="S956" s="71"/>
      <c r="T956" s="72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T956" s="18" t="s">
        <v>251</v>
      </c>
      <c r="AU956" s="18" t="s">
        <v>76</v>
      </c>
    </row>
    <row r="957" s="2" customFormat="1" ht="16.5" customHeight="1">
      <c r="A957" s="37"/>
      <c r="B957" s="171"/>
      <c r="C957" s="192" t="s">
        <v>2311</v>
      </c>
      <c r="D957" s="192" t="s">
        <v>310</v>
      </c>
      <c r="E957" s="193" t="s">
        <v>2312</v>
      </c>
      <c r="F957" s="194" t="s">
        <v>2313</v>
      </c>
      <c r="G957" s="195" t="s">
        <v>241</v>
      </c>
      <c r="H957" s="196">
        <v>44.219999999999999</v>
      </c>
      <c r="I957" s="197"/>
      <c r="J957" s="198">
        <f>ROUND(I957*H957,2)</f>
        <v>0</v>
      </c>
      <c r="K957" s="194" t="s">
        <v>1067</v>
      </c>
      <c r="L957" s="199"/>
      <c r="M957" s="200" t="s">
        <v>3</v>
      </c>
      <c r="N957" s="201" t="s">
        <v>43</v>
      </c>
      <c r="O957" s="71"/>
      <c r="P957" s="181">
        <f>O957*H957</f>
        <v>0</v>
      </c>
      <c r="Q957" s="181">
        <v>0</v>
      </c>
      <c r="R957" s="181">
        <f>Q957*H957</f>
        <v>0</v>
      </c>
      <c r="S957" s="181">
        <v>0</v>
      </c>
      <c r="T957" s="182">
        <f>S957*H957</f>
        <v>0</v>
      </c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R957" s="183" t="s">
        <v>392</v>
      </c>
      <c r="AT957" s="183" t="s">
        <v>310</v>
      </c>
      <c r="AU957" s="183" t="s">
        <v>76</v>
      </c>
      <c r="AY957" s="18" t="s">
        <v>234</v>
      </c>
      <c r="BE957" s="184">
        <f>IF(N957="základní",J957,0)</f>
        <v>0</v>
      </c>
      <c r="BF957" s="184">
        <f>IF(N957="snížená",J957,0)</f>
        <v>0</v>
      </c>
      <c r="BG957" s="184">
        <f>IF(N957="zákl. přenesená",J957,0)</f>
        <v>0</v>
      </c>
      <c r="BH957" s="184">
        <f>IF(N957="sníž. přenesená",J957,0)</f>
        <v>0</v>
      </c>
      <c r="BI957" s="184">
        <f>IF(N957="nulová",J957,0)</f>
        <v>0</v>
      </c>
      <c r="BJ957" s="18" t="s">
        <v>79</v>
      </c>
      <c r="BK957" s="184">
        <f>ROUND(I957*H957,2)</f>
        <v>0</v>
      </c>
      <c r="BL957" s="18" t="s">
        <v>314</v>
      </c>
      <c r="BM957" s="183" t="s">
        <v>2314</v>
      </c>
    </row>
    <row r="958" s="2" customFormat="1">
      <c r="A958" s="37"/>
      <c r="B958" s="38"/>
      <c r="C958" s="37"/>
      <c r="D958" s="190" t="s">
        <v>251</v>
      </c>
      <c r="E958" s="37"/>
      <c r="F958" s="191" t="s">
        <v>2310</v>
      </c>
      <c r="G958" s="37"/>
      <c r="H958" s="37"/>
      <c r="I958" s="187"/>
      <c r="J958" s="37"/>
      <c r="K958" s="37"/>
      <c r="L958" s="38"/>
      <c r="M958" s="188"/>
      <c r="N958" s="189"/>
      <c r="O958" s="71"/>
      <c r="P958" s="71"/>
      <c r="Q958" s="71"/>
      <c r="R958" s="71"/>
      <c r="S958" s="71"/>
      <c r="T958" s="72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T958" s="18" t="s">
        <v>251</v>
      </c>
      <c r="AU958" s="18" t="s">
        <v>76</v>
      </c>
    </row>
    <row r="959" s="2" customFormat="1" ht="16.5" customHeight="1">
      <c r="A959" s="37"/>
      <c r="B959" s="171"/>
      <c r="C959" s="172" t="s">
        <v>2315</v>
      </c>
      <c r="D959" s="172" t="s">
        <v>238</v>
      </c>
      <c r="E959" s="173" t="s">
        <v>2316</v>
      </c>
      <c r="F959" s="174" t="s">
        <v>2317</v>
      </c>
      <c r="G959" s="175" t="s">
        <v>416</v>
      </c>
      <c r="H959" s="176">
        <v>308.22000000000003</v>
      </c>
      <c r="I959" s="177"/>
      <c r="J959" s="178">
        <f>ROUND(I959*H959,2)</f>
        <v>0</v>
      </c>
      <c r="K959" s="174" t="s">
        <v>242</v>
      </c>
      <c r="L959" s="38"/>
      <c r="M959" s="179" t="s">
        <v>3</v>
      </c>
      <c r="N959" s="180" t="s">
        <v>43</v>
      </c>
      <c r="O959" s="71"/>
      <c r="P959" s="181">
        <f>O959*H959</f>
        <v>0</v>
      </c>
      <c r="Q959" s="181">
        <v>7.9999999999999996E-07</v>
      </c>
      <c r="R959" s="181">
        <f>Q959*H959</f>
        <v>0.00024657600000000003</v>
      </c>
      <c r="S959" s="181">
        <v>0</v>
      </c>
      <c r="T959" s="182">
        <f>S959*H959</f>
        <v>0</v>
      </c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R959" s="183" t="s">
        <v>314</v>
      </c>
      <c r="AT959" s="183" t="s">
        <v>238</v>
      </c>
      <c r="AU959" s="183" t="s">
        <v>76</v>
      </c>
      <c r="AY959" s="18" t="s">
        <v>234</v>
      </c>
      <c r="BE959" s="184">
        <f>IF(N959="základní",J959,0)</f>
        <v>0</v>
      </c>
      <c r="BF959" s="184">
        <f>IF(N959="snížená",J959,0)</f>
        <v>0</v>
      </c>
      <c r="BG959" s="184">
        <f>IF(N959="zákl. přenesená",J959,0)</f>
        <v>0</v>
      </c>
      <c r="BH959" s="184">
        <f>IF(N959="sníž. přenesená",J959,0)</f>
        <v>0</v>
      </c>
      <c r="BI959" s="184">
        <f>IF(N959="nulová",J959,0)</f>
        <v>0</v>
      </c>
      <c r="BJ959" s="18" t="s">
        <v>79</v>
      </c>
      <c r="BK959" s="184">
        <f>ROUND(I959*H959,2)</f>
        <v>0</v>
      </c>
      <c r="BL959" s="18" t="s">
        <v>314</v>
      </c>
      <c r="BM959" s="183" t="s">
        <v>2318</v>
      </c>
    </row>
    <row r="960" s="2" customFormat="1">
      <c r="A960" s="37"/>
      <c r="B960" s="38"/>
      <c r="C960" s="37"/>
      <c r="D960" s="185" t="s">
        <v>244</v>
      </c>
      <c r="E960" s="37"/>
      <c r="F960" s="186" t="s">
        <v>2319</v>
      </c>
      <c r="G960" s="37"/>
      <c r="H960" s="37"/>
      <c r="I960" s="187"/>
      <c r="J960" s="37"/>
      <c r="K960" s="37"/>
      <c r="L960" s="38"/>
      <c r="M960" s="188"/>
      <c r="N960" s="189"/>
      <c r="O960" s="71"/>
      <c r="P960" s="71"/>
      <c r="Q960" s="71"/>
      <c r="R960" s="71"/>
      <c r="S960" s="71"/>
      <c r="T960" s="72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T960" s="18" t="s">
        <v>244</v>
      </c>
      <c r="AU960" s="18" t="s">
        <v>76</v>
      </c>
    </row>
    <row r="961" s="2" customFormat="1" ht="16.5" customHeight="1">
      <c r="A961" s="37"/>
      <c r="B961" s="171"/>
      <c r="C961" s="192" t="s">
        <v>2320</v>
      </c>
      <c r="D961" s="192" t="s">
        <v>310</v>
      </c>
      <c r="E961" s="193" t="s">
        <v>2321</v>
      </c>
      <c r="F961" s="194" t="s">
        <v>2322</v>
      </c>
      <c r="G961" s="195" t="s">
        <v>416</v>
      </c>
      <c r="H961" s="196">
        <v>74.030000000000001</v>
      </c>
      <c r="I961" s="197"/>
      <c r="J961" s="198">
        <f>ROUND(I961*H961,2)</f>
        <v>0</v>
      </c>
      <c r="K961" s="194" t="s">
        <v>2323</v>
      </c>
      <c r="L961" s="199"/>
      <c r="M961" s="200" t="s">
        <v>3</v>
      </c>
      <c r="N961" s="201" t="s">
        <v>43</v>
      </c>
      <c r="O961" s="71"/>
      <c r="P961" s="181">
        <f>O961*H961</f>
        <v>0</v>
      </c>
      <c r="Q961" s="181">
        <v>0.00038000000000000002</v>
      </c>
      <c r="R961" s="181">
        <f>Q961*H961</f>
        <v>0.028131400000000001</v>
      </c>
      <c r="S961" s="181">
        <v>0</v>
      </c>
      <c r="T961" s="182">
        <f>S961*H961</f>
        <v>0</v>
      </c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R961" s="183" t="s">
        <v>392</v>
      </c>
      <c r="AT961" s="183" t="s">
        <v>310</v>
      </c>
      <c r="AU961" s="183" t="s">
        <v>76</v>
      </c>
      <c r="AY961" s="18" t="s">
        <v>234</v>
      </c>
      <c r="BE961" s="184">
        <f>IF(N961="základní",J961,0)</f>
        <v>0</v>
      </c>
      <c r="BF961" s="184">
        <f>IF(N961="snížená",J961,0)</f>
        <v>0</v>
      </c>
      <c r="BG961" s="184">
        <f>IF(N961="zákl. přenesená",J961,0)</f>
        <v>0</v>
      </c>
      <c r="BH961" s="184">
        <f>IF(N961="sníž. přenesená",J961,0)</f>
        <v>0</v>
      </c>
      <c r="BI961" s="184">
        <f>IF(N961="nulová",J961,0)</f>
        <v>0</v>
      </c>
      <c r="BJ961" s="18" t="s">
        <v>79</v>
      </c>
      <c r="BK961" s="184">
        <f>ROUND(I961*H961,2)</f>
        <v>0</v>
      </c>
      <c r="BL961" s="18" t="s">
        <v>314</v>
      </c>
      <c r="BM961" s="183" t="s">
        <v>2324</v>
      </c>
    </row>
    <row r="962" s="2" customFormat="1" ht="16.5" customHeight="1">
      <c r="A962" s="37"/>
      <c r="B962" s="171"/>
      <c r="C962" s="192" t="s">
        <v>2325</v>
      </c>
      <c r="D962" s="192" t="s">
        <v>310</v>
      </c>
      <c r="E962" s="193" t="s">
        <v>2326</v>
      </c>
      <c r="F962" s="194" t="s">
        <v>2327</v>
      </c>
      <c r="G962" s="195" t="s">
        <v>416</v>
      </c>
      <c r="H962" s="196">
        <v>386.10000000000002</v>
      </c>
      <c r="I962" s="197"/>
      <c r="J962" s="198">
        <f>ROUND(I962*H962,2)</f>
        <v>0</v>
      </c>
      <c r="K962" s="194" t="s">
        <v>242</v>
      </c>
      <c r="L962" s="199"/>
      <c r="M962" s="200" t="s">
        <v>3</v>
      </c>
      <c r="N962" s="201" t="s">
        <v>43</v>
      </c>
      <c r="O962" s="71"/>
      <c r="P962" s="181">
        <f>O962*H962</f>
        <v>0</v>
      </c>
      <c r="Q962" s="181">
        <v>0.00038000000000000002</v>
      </c>
      <c r="R962" s="181">
        <f>Q962*H962</f>
        <v>0.14671800000000002</v>
      </c>
      <c r="S962" s="181">
        <v>0</v>
      </c>
      <c r="T962" s="182">
        <f>S962*H962</f>
        <v>0</v>
      </c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R962" s="183" t="s">
        <v>392</v>
      </c>
      <c r="AT962" s="183" t="s">
        <v>310</v>
      </c>
      <c r="AU962" s="183" t="s">
        <v>76</v>
      </c>
      <c r="AY962" s="18" t="s">
        <v>234</v>
      </c>
      <c r="BE962" s="184">
        <f>IF(N962="základní",J962,0)</f>
        <v>0</v>
      </c>
      <c r="BF962" s="184">
        <f>IF(N962="snížená",J962,0)</f>
        <v>0</v>
      </c>
      <c r="BG962" s="184">
        <f>IF(N962="zákl. přenesená",J962,0)</f>
        <v>0</v>
      </c>
      <c r="BH962" s="184">
        <f>IF(N962="sníž. přenesená",J962,0)</f>
        <v>0</v>
      </c>
      <c r="BI962" s="184">
        <f>IF(N962="nulová",J962,0)</f>
        <v>0</v>
      </c>
      <c r="BJ962" s="18" t="s">
        <v>79</v>
      </c>
      <c r="BK962" s="184">
        <f>ROUND(I962*H962,2)</f>
        <v>0</v>
      </c>
      <c r="BL962" s="18" t="s">
        <v>314</v>
      </c>
      <c r="BM962" s="183" t="s">
        <v>2328</v>
      </c>
    </row>
    <row r="963" s="2" customFormat="1" ht="49.05" customHeight="1">
      <c r="A963" s="37"/>
      <c r="B963" s="171"/>
      <c r="C963" s="172" t="s">
        <v>2329</v>
      </c>
      <c r="D963" s="172" t="s">
        <v>238</v>
      </c>
      <c r="E963" s="173" t="s">
        <v>2330</v>
      </c>
      <c r="F963" s="174" t="s">
        <v>2331</v>
      </c>
      <c r="G963" s="175" t="s">
        <v>298</v>
      </c>
      <c r="H963" s="176">
        <v>0.28000000000000003</v>
      </c>
      <c r="I963" s="177"/>
      <c r="J963" s="178">
        <f>ROUND(I963*H963,2)</f>
        <v>0</v>
      </c>
      <c r="K963" s="174" t="s">
        <v>242</v>
      </c>
      <c r="L963" s="38"/>
      <c r="M963" s="179" t="s">
        <v>3</v>
      </c>
      <c r="N963" s="180" t="s">
        <v>43</v>
      </c>
      <c r="O963" s="71"/>
      <c r="P963" s="181">
        <f>O963*H963</f>
        <v>0</v>
      </c>
      <c r="Q963" s="181">
        <v>0</v>
      </c>
      <c r="R963" s="181">
        <f>Q963*H963</f>
        <v>0</v>
      </c>
      <c r="S963" s="181">
        <v>0</v>
      </c>
      <c r="T963" s="182">
        <f>S963*H963</f>
        <v>0</v>
      </c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R963" s="183" t="s">
        <v>314</v>
      </c>
      <c r="AT963" s="183" t="s">
        <v>238</v>
      </c>
      <c r="AU963" s="183" t="s">
        <v>76</v>
      </c>
      <c r="AY963" s="18" t="s">
        <v>234</v>
      </c>
      <c r="BE963" s="184">
        <f>IF(N963="základní",J963,0)</f>
        <v>0</v>
      </c>
      <c r="BF963" s="184">
        <f>IF(N963="snížená",J963,0)</f>
        <v>0</v>
      </c>
      <c r="BG963" s="184">
        <f>IF(N963="zákl. přenesená",J963,0)</f>
        <v>0</v>
      </c>
      <c r="BH963" s="184">
        <f>IF(N963="sníž. přenesená",J963,0)</f>
        <v>0</v>
      </c>
      <c r="BI963" s="184">
        <f>IF(N963="nulová",J963,0)</f>
        <v>0</v>
      </c>
      <c r="BJ963" s="18" t="s">
        <v>79</v>
      </c>
      <c r="BK963" s="184">
        <f>ROUND(I963*H963,2)</f>
        <v>0</v>
      </c>
      <c r="BL963" s="18" t="s">
        <v>314</v>
      </c>
      <c r="BM963" s="183" t="s">
        <v>2332</v>
      </c>
    </row>
    <row r="964" s="2" customFormat="1">
      <c r="A964" s="37"/>
      <c r="B964" s="38"/>
      <c r="C964" s="37"/>
      <c r="D964" s="185" t="s">
        <v>244</v>
      </c>
      <c r="E964" s="37"/>
      <c r="F964" s="186" t="s">
        <v>2333</v>
      </c>
      <c r="G964" s="37"/>
      <c r="H964" s="37"/>
      <c r="I964" s="187"/>
      <c r="J964" s="37"/>
      <c r="K964" s="37"/>
      <c r="L964" s="38"/>
      <c r="M964" s="188"/>
      <c r="N964" s="189"/>
      <c r="O964" s="71"/>
      <c r="P964" s="71"/>
      <c r="Q964" s="71"/>
      <c r="R964" s="71"/>
      <c r="S964" s="71"/>
      <c r="T964" s="72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T964" s="18" t="s">
        <v>244</v>
      </c>
      <c r="AU964" s="18" t="s">
        <v>76</v>
      </c>
    </row>
    <row r="965" s="12" customFormat="1" ht="22.8" customHeight="1">
      <c r="A965" s="12"/>
      <c r="B965" s="158"/>
      <c r="C965" s="12"/>
      <c r="D965" s="159" t="s">
        <v>71</v>
      </c>
      <c r="E965" s="169" t="s">
        <v>2334</v>
      </c>
      <c r="F965" s="169" t="s">
        <v>2335</v>
      </c>
      <c r="G965" s="12"/>
      <c r="H965" s="12"/>
      <c r="I965" s="161"/>
      <c r="J965" s="170">
        <f>BK965</f>
        <v>0</v>
      </c>
      <c r="K965" s="12"/>
      <c r="L965" s="158"/>
      <c r="M965" s="163"/>
      <c r="N965" s="164"/>
      <c r="O965" s="164"/>
      <c r="P965" s="165">
        <f>P966+SUM(P967:P988)</f>
        <v>0</v>
      </c>
      <c r="Q965" s="164"/>
      <c r="R965" s="165">
        <f>R966+SUM(R967:R988)</f>
        <v>8.8386223300000015</v>
      </c>
      <c r="S965" s="164"/>
      <c r="T965" s="166">
        <f>T966+SUM(T967:T988)</f>
        <v>0</v>
      </c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R965" s="159" t="s">
        <v>76</v>
      </c>
      <c r="AT965" s="167" t="s">
        <v>71</v>
      </c>
      <c r="AU965" s="167" t="s">
        <v>79</v>
      </c>
      <c r="AY965" s="159" t="s">
        <v>234</v>
      </c>
      <c r="BK965" s="168">
        <f>BK966+SUM(BK967:BK988)</f>
        <v>0</v>
      </c>
    </row>
    <row r="966" s="2" customFormat="1" ht="24.15" customHeight="1">
      <c r="A966" s="37"/>
      <c r="B966" s="171"/>
      <c r="C966" s="172" t="s">
        <v>2336</v>
      </c>
      <c r="D966" s="172" t="s">
        <v>238</v>
      </c>
      <c r="E966" s="173" t="s">
        <v>2337</v>
      </c>
      <c r="F966" s="174" t="s">
        <v>2338</v>
      </c>
      <c r="G966" s="175" t="s">
        <v>241</v>
      </c>
      <c r="H966" s="176">
        <v>286.42000000000002</v>
      </c>
      <c r="I966" s="177"/>
      <c r="J966" s="178">
        <f>ROUND(I966*H966,2)</f>
        <v>0</v>
      </c>
      <c r="K966" s="174" t="s">
        <v>242</v>
      </c>
      <c r="L966" s="38"/>
      <c r="M966" s="179" t="s">
        <v>3</v>
      </c>
      <c r="N966" s="180" t="s">
        <v>43</v>
      </c>
      <c r="O966" s="71"/>
      <c r="P966" s="181">
        <f>O966*H966</f>
        <v>0</v>
      </c>
      <c r="Q966" s="181">
        <v>0.00029999999999999997</v>
      </c>
      <c r="R966" s="181">
        <f>Q966*H966</f>
        <v>0.085926000000000002</v>
      </c>
      <c r="S966" s="181">
        <v>0</v>
      </c>
      <c r="T966" s="182">
        <f>S966*H966</f>
        <v>0</v>
      </c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R966" s="183" t="s">
        <v>314</v>
      </c>
      <c r="AT966" s="183" t="s">
        <v>238</v>
      </c>
      <c r="AU966" s="183" t="s">
        <v>76</v>
      </c>
      <c r="AY966" s="18" t="s">
        <v>234</v>
      </c>
      <c r="BE966" s="184">
        <f>IF(N966="základní",J966,0)</f>
        <v>0</v>
      </c>
      <c r="BF966" s="184">
        <f>IF(N966="snížená",J966,0)</f>
        <v>0</v>
      </c>
      <c r="BG966" s="184">
        <f>IF(N966="zákl. přenesená",J966,0)</f>
        <v>0</v>
      </c>
      <c r="BH966" s="184">
        <f>IF(N966="sníž. přenesená",J966,0)</f>
        <v>0</v>
      </c>
      <c r="BI966" s="184">
        <f>IF(N966="nulová",J966,0)</f>
        <v>0</v>
      </c>
      <c r="BJ966" s="18" t="s">
        <v>79</v>
      </c>
      <c r="BK966" s="184">
        <f>ROUND(I966*H966,2)</f>
        <v>0</v>
      </c>
      <c r="BL966" s="18" t="s">
        <v>314</v>
      </c>
      <c r="BM966" s="183" t="s">
        <v>2339</v>
      </c>
    </row>
    <row r="967" s="2" customFormat="1">
      <c r="A967" s="37"/>
      <c r="B967" s="38"/>
      <c r="C967" s="37"/>
      <c r="D967" s="185" t="s">
        <v>244</v>
      </c>
      <c r="E967" s="37"/>
      <c r="F967" s="186" t="s">
        <v>2340</v>
      </c>
      <c r="G967" s="37"/>
      <c r="H967" s="37"/>
      <c r="I967" s="187"/>
      <c r="J967" s="37"/>
      <c r="K967" s="37"/>
      <c r="L967" s="38"/>
      <c r="M967" s="188"/>
      <c r="N967" s="189"/>
      <c r="O967" s="71"/>
      <c r="P967" s="71"/>
      <c r="Q967" s="71"/>
      <c r="R967" s="71"/>
      <c r="S967" s="71"/>
      <c r="T967" s="72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T967" s="18" t="s">
        <v>244</v>
      </c>
      <c r="AU967" s="18" t="s">
        <v>76</v>
      </c>
    </row>
    <row r="968" s="2" customFormat="1" ht="44.25" customHeight="1">
      <c r="A968" s="37"/>
      <c r="B968" s="171"/>
      <c r="C968" s="172" t="s">
        <v>2341</v>
      </c>
      <c r="D968" s="172" t="s">
        <v>238</v>
      </c>
      <c r="E968" s="173" t="s">
        <v>2342</v>
      </c>
      <c r="F968" s="174" t="s">
        <v>2343</v>
      </c>
      <c r="G968" s="175" t="s">
        <v>241</v>
      </c>
      <c r="H968" s="176">
        <v>38.359999999999999</v>
      </c>
      <c r="I968" s="177"/>
      <c r="J968" s="178">
        <f>ROUND(I968*H968,2)</f>
        <v>0</v>
      </c>
      <c r="K968" s="174" t="s">
        <v>242</v>
      </c>
      <c r="L968" s="38"/>
      <c r="M968" s="179" t="s">
        <v>3</v>
      </c>
      <c r="N968" s="180" t="s">
        <v>43</v>
      </c>
      <c r="O968" s="71"/>
      <c r="P968" s="181">
        <f>O968*H968</f>
        <v>0</v>
      </c>
      <c r="Q968" s="181">
        <v>0.0089700000000000005</v>
      </c>
      <c r="R968" s="181">
        <f>Q968*H968</f>
        <v>0.34408920000000004</v>
      </c>
      <c r="S968" s="181">
        <v>0</v>
      </c>
      <c r="T968" s="182">
        <f>S968*H968</f>
        <v>0</v>
      </c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R968" s="183" t="s">
        <v>314</v>
      </c>
      <c r="AT968" s="183" t="s">
        <v>238</v>
      </c>
      <c r="AU968" s="183" t="s">
        <v>76</v>
      </c>
      <c r="AY968" s="18" t="s">
        <v>234</v>
      </c>
      <c r="BE968" s="184">
        <f>IF(N968="základní",J968,0)</f>
        <v>0</v>
      </c>
      <c r="BF968" s="184">
        <f>IF(N968="snížená",J968,0)</f>
        <v>0</v>
      </c>
      <c r="BG968" s="184">
        <f>IF(N968="zákl. přenesená",J968,0)</f>
        <v>0</v>
      </c>
      <c r="BH968" s="184">
        <f>IF(N968="sníž. přenesená",J968,0)</f>
        <v>0</v>
      </c>
      <c r="BI968" s="184">
        <f>IF(N968="nulová",J968,0)</f>
        <v>0</v>
      </c>
      <c r="BJ968" s="18" t="s">
        <v>79</v>
      </c>
      <c r="BK968" s="184">
        <f>ROUND(I968*H968,2)</f>
        <v>0</v>
      </c>
      <c r="BL968" s="18" t="s">
        <v>314</v>
      </c>
      <c r="BM968" s="183" t="s">
        <v>2344</v>
      </c>
    </row>
    <row r="969" s="2" customFormat="1">
      <c r="A969" s="37"/>
      <c r="B969" s="38"/>
      <c r="C969" s="37"/>
      <c r="D969" s="185" t="s">
        <v>244</v>
      </c>
      <c r="E969" s="37"/>
      <c r="F969" s="186" t="s">
        <v>2345</v>
      </c>
      <c r="G969" s="37"/>
      <c r="H969" s="37"/>
      <c r="I969" s="187"/>
      <c r="J969" s="37"/>
      <c r="K969" s="37"/>
      <c r="L969" s="38"/>
      <c r="M969" s="188"/>
      <c r="N969" s="189"/>
      <c r="O969" s="71"/>
      <c r="P969" s="71"/>
      <c r="Q969" s="71"/>
      <c r="R969" s="71"/>
      <c r="S969" s="71"/>
      <c r="T969" s="72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T969" s="18" t="s">
        <v>244</v>
      </c>
      <c r="AU969" s="18" t="s">
        <v>76</v>
      </c>
    </row>
    <row r="970" s="2" customFormat="1" ht="24.15" customHeight="1">
      <c r="A970" s="37"/>
      <c r="B970" s="171"/>
      <c r="C970" s="192" t="s">
        <v>2346</v>
      </c>
      <c r="D970" s="192" t="s">
        <v>310</v>
      </c>
      <c r="E970" s="193" t="s">
        <v>2347</v>
      </c>
      <c r="F970" s="194" t="s">
        <v>2348</v>
      </c>
      <c r="G970" s="195" t="s">
        <v>241</v>
      </c>
      <c r="H970" s="196">
        <v>42.963000000000001</v>
      </c>
      <c r="I970" s="197"/>
      <c r="J970" s="198">
        <f>ROUND(I970*H970,2)</f>
        <v>0</v>
      </c>
      <c r="K970" s="194" t="s">
        <v>2349</v>
      </c>
      <c r="L970" s="199"/>
      <c r="M970" s="200" t="s">
        <v>3</v>
      </c>
      <c r="N970" s="201" t="s">
        <v>43</v>
      </c>
      <c r="O970" s="71"/>
      <c r="P970" s="181">
        <f>O970*H970</f>
        <v>0</v>
      </c>
      <c r="Q970" s="181">
        <v>0.02</v>
      </c>
      <c r="R970" s="181">
        <f>Q970*H970</f>
        <v>0.85926000000000002</v>
      </c>
      <c r="S970" s="181">
        <v>0</v>
      </c>
      <c r="T970" s="182">
        <f>S970*H970</f>
        <v>0</v>
      </c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R970" s="183" t="s">
        <v>392</v>
      </c>
      <c r="AT970" s="183" t="s">
        <v>310</v>
      </c>
      <c r="AU970" s="183" t="s">
        <v>76</v>
      </c>
      <c r="AY970" s="18" t="s">
        <v>234</v>
      </c>
      <c r="BE970" s="184">
        <f>IF(N970="základní",J970,0)</f>
        <v>0</v>
      </c>
      <c r="BF970" s="184">
        <f>IF(N970="snížená",J970,0)</f>
        <v>0</v>
      </c>
      <c r="BG970" s="184">
        <f>IF(N970="zákl. přenesená",J970,0)</f>
        <v>0</v>
      </c>
      <c r="BH970" s="184">
        <f>IF(N970="sníž. přenesená",J970,0)</f>
        <v>0</v>
      </c>
      <c r="BI970" s="184">
        <f>IF(N970="nulová",J970,0)</f>
        <v>0</v>
      </c>
      <c r="BJ970" s="18" t="s">
        <v>79</v>
      </c>
      <c r="BK970" s="184">
        <f>ROUND(I970*H970,2)</f>
        <v>0</v>
      </c>
      <c r="BL970" s="18" t="s">
        <v>314</v>
      </c>
      <c r="BM970" s="183" t="s">
        <v>2350</v>
      </c>
    </row>
    <row r="971" s="2" customFormat="1" ht="37.8" customHeight="1">
      <c r="A971" s="37"/>
      <c r="B971" s="171"/>
      <c r="C971" s="172" t="s">
        <v>2351</v>
      </c>
      <c r="D971" s="172" t="s">
        <v>238</v>
      </c>
      <c r="E971" s="173" t="s">
        <v>2352</v>
      </c>
      <c r="F971" s="174" t="s">
        <v>2353</v>
      </c>
      <c r="G971" s="175" t="s">
        <v>241</v>
      </c>
      <c r="H971" s="176">
        <v>248.06</v>
      </c>
      <c r="I971" s="177"/>
      <c r="J971" s="178">
        <f>ROUND(I971*H971,2)</f>
        <v>0</v>
      </c>
      <c r="K971" s="174" t="s">
        <v>242</v>
      </c>
      <c r="L971" s="38"/>
      <c r="M971" s="179" t="s">
        <v>3</v>
      </c>
      <c r="N971" s="180" t="s">
        <v>43</v>
      </c>
      <c r="O971" s="71"/>
      <c r="P971" s="181">
        <f>O971*H971</f>
        <v>0</v>
      </c>
      <c r="Q971" s="181">
        <v>0.0090880000000000006</v>
      </c>
      <c r="R971" s="181">
        <f>Q971*H971</f>
        <v>2.2543692800000001</v>
      </c>
      <c r="S971" s="181">
        <v>0</v>
      </c>
      <c r="T971" s="182">
        <f>S971*H971</f>
        <v>0</v>
      </c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R971" s="183" t="s">
        <v>314</v>
      </c>
      <c r="AT971" s="183" t="s">
        <v>238</v>
      </c>
      <c r="AU971" s="183" t="s">
        <v>76</v>
      </c>
      <c r="AY971" s="18" t="s">
        <v>234</v>
      </c>
      <c r="BE971" s="184">
        <f>IF(N971="základní",J971,0)</f>
        <v>0</v>
      </c>
      <c r="BF971" s="184">
        <f>IF(N971="snížená",J971,0)</f>
        <v>0</v>
      </c>
      <c r="BG971" s="184">
        <f>IF(N971="zákl. přenesená",J971,0)</f>
        <v>0</v>
      </c>
      <c r="BH971" s="184">
        <f>IF(N971="sníž. přenesená",J971,0)</f>
        <v>0</v>
      </c>
      <c r="BI971" s="184">
        <f>IF(N971="nulová",J971,0)</f>
        <v>0</v>
      </c>
      <c r="BJ971" s="18" t="s">
        <v>79</v>
      </c>
      <c r="BK971" s="184">
        <f>ROUND(I971*H971,2)</f>
        <v>0</v>
      </c>
      <c r="BL971" s="18" t="s">
        <v>314</v>
      </c>
      <c r="BM971" s="183" t="s">
        <v>2354</v>
      </c>
    </row>
    <row r="972" s="2" customFormat="1">
      <c r="A972" s="37"/>
      <c r="B972" s="38"/>
      <c r="C972" s="37"/>
      <c r="D972" s="185" t="s">
        <v>244</v>
      </c>
      <c r="E972" s="37"/>
      <c r="F972" s="186" t="s">
        <v>2355</v>
      </c>
      <c r="G972" s="37"/>
      <c r="H972" s="37"/>
      <c r="I972" s="187"/>
      <c r="J972" s="37"/>
      <c r="K972" s="37"/>
      <c r="L972" s="38"/>
      <c r="M972" s="188"/>
      <c r="N972" s="189"/>
      <c r="O972" s="71"/>
      <c r="P972" s="71"/>
      <c r="Q972" s="71"/>
      <c r="R972" s="71"/>
      <c r="S972" s="71"/>
      <c r="T972" s="72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T972" s="18" t="s">
        <v>244</v>
      </c>
      <c r="AU972" s="18" t="s">
        <v>76</v>
      </c>
    </row>
    <row r="973" s="2" customFormat="1" ht="33" customHeight="1">
      <c r="A973" s="37"/>
      <c r="B973" s="171"/>
      <c r="C973" s="192" t="s">
        <v>2356</v>
      </c>
      <c r="D973" s="192" t="s">
        <v>310</v>
      </c>
      <c r="E973" s="193" t="s">
        <v>2357</v>
      </c>
      <c r="F973" s="194" t="s">
        <v>2358</v>
      </c>
      <c r="G973" s="195" t="s">
        <v>241</v>
      </c>
      <c r="H973" s="196">
        <v>272.86599999999999</v>
      </c>
      <c r="I973" s="197"/>
      <c r="J973" s="198">
        <f>ROUND(I973*H973,2)</f>
        <v>0</v>
      </c>
      <c r="K973" s="194" t="s">
        <v>242</v>
      </c>
      <c r="L973" s="199"/>
      <c r="M973" s="200" t="s">
        <v>3</v>
      </c>
      <c r="N973" s="201" t="s">
        <v>43</v>
      </c>
      <c r="O973" s="71"/>
      <c r="P973" s="181">
        <f>O973*H973</f>
        <v>0</v>
      </c>
      <c r="Q973" s="181">
        <v>0.019</v>
      </c>
      <c r="R973" s="181">
        <f>Q973*H973</f>
        <v>5.1844539999999997</v>
      </c>
      <c r="S973" s="181">
        <v>0</v>
      </c>
      <c r="T973" s="182">
        <f>S973*H973</f>
        <v>0</v>
      </c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R973" s="183" t="s">
        <v>392</v>
      </c>
      <c r="AT973" s="183" t="s">
        <v>310</v>
      </c>
      <c r="AU973" s="183" t="s">
        <v>76</v>
      </c>
      <c r="AY973" s="18" t="s">
        <v>234</v>
      </c>
      <c r="BE973" s="184">
        <f>IF(N973="základní",J973,0)</f>
        <v>0</v>
      </c>
      <c r="BF973" s="184">
        <f>IF(N973="snížená",J973,0)</f>
        <v>0</v>
      </c>
      <c r="BG973" s="184">
        <f>IF(N973="zákl. přenesená",J973,0)</f>
        <v>0</v>
      </c>
      <c r="BH973" s="184">
        <f>IF(N973="sníž. přenesená",J973,0)</f>
        <v>0</v>
      </c>
      <c r="BI973" s="184">
        <f>IF(N973="nulová",J973,0)</f>
        <v>0</v>
      </c>
      <c r="BJ973" s="18" t="s">
        <v>79</v>
      </c>
      <c r="BK973" s="184">
        <f>ROUND(I973*H973,2)</f>
        <v>0</v>
      </c>
      <c r="BL973" s="18" t="s">
        <v>314</v>
      </c>
      <c r="BM973" s="183" t="s">
        <v>2359</v>
      </c>
    </row>
    <row r="974" s="2" customFormat="1" ht="24.15" customHeight="1">
      <c r="A974" s="37"/>
      <c r="B974" s="171"/>
      <c r="C974" s="172" t="s">
        <v>2360</v>
      </c>
      <c r="D974" s="172" t="s">
        <v>238</v>
      </c>
      <c r="E974" s="173" t="s">
        <v>2361</v>
      </c>
      <c r="F974" s="174" t="s">
        <v>2362</v>
      </c>
      <c r="G974" s="175" t="s">
        <v>416</v>
      </c>
      <c r="H974" s="176">
        <v>19.739999999999998</v>
      </c>
      <c r="I974" s="177"/>
      <c r="J974" s="178">
        <f>ROUND(I974*H974,2)</f>
        <v>0</v>
      </c>
      <c r="K974" s="174" t="s">
        <v>242</v>
      </c>
      <c r="L974" s="38"/>
      <c r="M974" s="179" t="s">
        <v>3</v>
      </c>
      <c r="N974" s="180" t="s">
        <v>43</v>
      </c>
      <c r="O974" s="71"/>
      <c r="P974" s="181">
        <f>O974*H974</f>
        <v>0</v>
      </c>
      <c r="Q974" s="181">
        <v>0.00033500000000000001</v>
      </c>
      <c r="R974" s="181">
        <f>Q974*H974</f>
        <v>0.0066128999999999997</v>
      </c>
      <c r="S974" s="181">
        <v>0</v>
      </c>
      <c r="T974" s="182">
        <f>S974*H974</f>
        <v>0</v>
      </c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R974" s="183" t="s">
        <v>314</v>
      </c>
      <c r="AT974" s="183" t="s">
        <v>238</v>
      </c>
      <c r="AU974" s="183" t="s">
        <v>76</v>
      </c>
      <c r="AY974" s="18" t="s">
        <v>234</v>
      </c>
      <c r="BE974" s="184">
        <f>IF(N974="základní",J974,0)</f>
        <v>0</v>
      </c>
      <c r="BF974" s="184">
        <f>IF(N974="snížená",J974,0)</f>
        <v>0</v>
      </c>
      <c r="BG974" s="184">
        <f>IF(N974="zákl. přenesená",J974,0)</f>
        <v>0</v>
      </c>
      <c r="BH974" s="184">
        <f>IF(N974="sníž. přenesená",J974,0)</f>
        <v>0</v>
      </c>
      <c r="BI974" s="184">
        <f>IF(N974="nulová",J974,0)</f>
        <v>0</v>
      </c>
      <c r="BJ974" s="18" t="s">
        <v>79</v>
      </c>
      <c r="BK974" s="184">
        <f>ROUND(I974*H974,2)</f>
        <v>0</v>
      </c>
      <c r="BL974" s="18" t="s">
        <v>314</v>
      </c>
      <c r="BM974" s="183" t="s">
        <v>2363</v>
      </c>
    </row>
    <row r="975" s="2" customFormat="1">
      <c r="A975" s="37"/>
      <c r="B975" s="38"/>
      <c r="C975" s="37"/>
      <c r="D975" s="185" t="s">
        <v>244</v>
      </c>
      <c r="E975" s="37"/>
      <c r="F975" s="186" t="s">
        <v>2364</v>
      </c>
      <c r="G975" s="37"/>
      <c r="H975" s="37"/>
      <c r="I975" s="187"/>
      <c r="J975" s="37"/>
      <c r="K975" s="37"/>
      <c r="L975" s="38"/>
      <c r="M975" s="188"/>
      <c r="N975" s="189"/>
      <c r="O975" s="71"/>
      <c r="P975" s="71"/>
      <c r="Q975" s="71"/>
      <c r="R975" s="71"/>
      <c r="S975" s="71"/>
      <c r="T975" s="72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T975" s="18" t="s">
        <v>244</v>
      </c>
      <c r="AU975" s="18" t="s">
        <v>76</v>
      </c>
    </row>
    <row r="976" s="2" customFormat="1" ht="24.15" customHeight="1">
      <c r="A976" s="37"/>
      <c r="B976" s="171"/>
      <c r="C976" s="192" t="s">
        <v>2365</v>
      </c>
      <c r="D976" s="192" t="s">
        <v>310</v>
      </c>
      <c r="E976" s="193" t="s">
        <v>2366</v>
      </c>
      <c r="F976" s="194" t="s">
        <v>2367</v>
      </c>
      <c r="G976" s="195" t="s">
        <v>416</v>
      </c>
      <c r="H976" s="196">
        <v>21.713999999999999</v>
      </c>
      <c r="I976" s="197"/>
      <c r="J976" s="198">
        <f>ROUND(I976*H976,2)</f>
        <v>0</v>
      </c>
      <c r="K976" s="194" t="s">
        <v>242</v>
      </c>
      <c r="L976" s="199"/>
      <c r="M976" s="200" t="s">
        <v>3</v>
      </c>
      <c r="N976" s="201" t="s">
        <v>43</v>
      </c>
      <c r="O976" s="71"/>
      <c r="P976" s="181">
        <f>O976*H976</f>
        <v>0</v>
      </c>
      <c r="Q976" s="181">
        <v>0.00025999999999999998</v>
      </c>
      <c r="R976" s="181">
        <f>Q976*H976</f>
        <v>0.0056456399999999995</v>
      </c>
      <c r="S976" s="181">
        <v>0</v>
      </c>
      <c r="T976" s="182">
        <f>S976*H976</f>
        <v>0</v>
      </c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R976" s="183" t="s">
        <v>392</v>
      </c>
      <c r="AT976" s="183" t="s">
        <v>310</v>
      </c>
      <c r="AU976" s="183" t="s">
        <v>76</v>
      </c>
      <c r="AY976" s="18" t="s">
        <v>234</v>
      </c>
      <c r="BE976" s="184">
        <f>IF(N976="základní",J976,0)</f>
        <v>0</v>
      </c>
      <c r="BF976" s="184">
        <f>IF(N976="snížená",J976,0)</f>
        <v>0</v>
      </c>
      <c r="BG976" s="184">
        <f>IF(N976="zákl. přenesená",J976,0)</f>
        <v>0</v>
      </c>
      <c r="BH976" s="184">
        <f>IF(N976="sníž. přenesená",J976,0)</f>
        <v>0</v>
      </c>
      <c r="BI976" s="184">
        <f>IF(N976="nulová",J976,0)</f>
        <v>0</v>
      </c>
      <c r="BJ976" s="18" t="s">
        <v>79</v>
      </c>
      <c r="BK976" s="184">
        <f>ROUND(I976*H976,2)</f>
        <v>0</v>
      </c>
      <c r="BL976" s="18" t="s">
        <v>314</v>
      </c>
      <c r="BM976" s="183" t="s">
        <v>2368</v>
      </c>
    </row>
    <row r="977" s="2" customFormat="1" ht="24.15" customHeight="1">
      <c r="A977" s="37"/>
      <c r="B977" s="171"/>
      <c r="C977" s="172" t="s">
        <v>2369</v>
      </c>
      <c r="D977" s="172" t="s">
        <v>238</v>
      </c>
      <c r="E977" s="173" t="s">
        <v>2370</v>
      </c>
      <c r="F977" s="174" t="s">
        <v>2371</v>
      </c>
      <c r="G977" s="175" t="s">
        <v>416</v>
      </c>
      <c r="H977" s="176">
        <v>243.37200000000001</v>
      </c>
      <c r="I977" s="177"/>
      <c r="J977" s="178">
        <f>ROUND(I977*H977,2)</f>
        <v>0</v>
      </c>
      <c r="K977" s="174" t="s">
        <v>242</v>
      </c>
      <c r="L977" s="38"/>
      <c r="M977" s="179" t="s">
        <v>3</v>
      </c>
      <c r="N977" s="180" t="s">
        <v>43</v>
      </c>
      <c r="O977" s="71"/>
      <c r="P977" s="181">
        <f>O977*H977</f>
        <v>0</v>
      </c>
      <c r="Q977" s="181">
        <v>9.0000000000000006E-05</v>
      </c>
      <c r="R977" s="181">
        <f>Q977*H977</f>
        <v>0.021903480000000003</v>
      </c>
      <c r="S977" s="181">
        <v>0</v>
      </c>
      <c r="T977" s="182">
        <f>S977*H977</f>
        <v>0</v>
      </c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R977" s="183" t="s">
        <v>314</v>
      </c>
      <c r="AT977" s="183" t="s">
        <v>238</v>
      </c>
      <c r="AU977" s="183" t="s">
        <v>76</v>
      </c>
      <c r="AY977" s="18" t="s">
        <v>234</v>
      </c>
      <c r="BE977" s="184">
        <f>IF(N977="základní",J977,0)</f>
        <v>0</v>
      </c>
      <c r="BF977" s="184">
        <f>IF(N977="snížená",J977,0)</f>
        <v>0</v>
      </c>
      <c r="BG977" s="184">
        <f>IF(N977="zákl. přenesená",J977,0)</f>
        <v>0</v>
      </c>
      <c r="BH977" s="184">
        <f>IF(N977="sníž. přenesená",J977,0)</f>
        <v>0</v>
      </c>
      <c r="BI977" s="184">
        <f>IF(N977="nulová",J977,0)</f>
        <v>0</v>
      </c>
      <c r="BJ977" s="18" t="s">
        <v>79</v>
      </c>
      <c r="BK977" s="184">
        <f>ROUND(I977*H977,2)</f>
        <v>0</v>
      </c>
      <c r="BL977" s="18" t="s">
        <v>314</v>
      </c>
      <c r="BM977" s="183" t="s">
        <v>2372</v>
      </c>
    </row>
    <row r="978" s="2" customFormat="1">
      <c r="A978" s="37"/>
      <c r="B978" s="38"/>
      <c r="C978" s="37"/>
      <c r="D978" s="185" t="s">
        <v>244</v>
      </c>
      <c r="E978" s="37"/>
      <c r="F978" s="186" t="s">
        <v>2373</v>
      </c>
      <c r="G978" s="37"/>
      <c r="H978" s="37"/>
      <c r="I978" s="187"/>
      <c r="J978" s="37"/>
      <c r="K978" s="37"/>
      <c r="L978" s="38"/>
      <c r="M978" s="188"/>
      <c r="N978" s="189"/>
      <c r="O978" s="71"/>
      <c r="P978" s="71"/>
      <c r="Q978" s="71"/>
      <c r="R978" s="71"/>
      <c r="S978" s="71"/>
      <c r="T978" s="72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T978" s="18" t="s">
        <v>244</v>
      </c>
      <c r="AU978" s="18" t="s">
        <v>76</v>
      </c>
    </row>
    <row r="979" s="2" customFormat="1" ht="24.15" customHeight="1">
      <c r="A979" s="37"/>
      <c r="B979" s="171"/>
      <c r="C979" s="172" t="s">
        <v>2374</v>
      </c>
      <c r="D979" s="172" t="s">
        <v>238</v>
      </c>
      <c r="E979" s="173" t="s">
        <v>2375</v>
      </c>
      <c r="F979" s="174" t="s">
        <v>2376</v>
      </c>
      <c r="G979" s="175" t="s">
        <v>358</v>
      </c>
      <c r="H979" s="176">
        <v>70</v>
      </c>
      <c r="I979" s="177"/>
      <c r="J979" s="178">
        <f>ROUND(I979*H979,2)</f>
        <v>0</v>
      </c>
      <c r="K979" s="174" t="s">
        <v>242</v>
      </c>
      <c r="L979" s="38"/>
      <c r="M979" s="179" t="s">
        <v>3</v>
      </c>
      <c r="N979" s="180" t="s">
        <v>43</v>
      </c>
      <c r="O979" s="71"/>
      <c r="P979" s="181">
        <f>O979*H979</f>
        <v>0</v>
      </c>
      <c r="Q979" s="181">
        <v>0</v>
      </c>
      <c r="R979" s="181">
        <f>Q979*H979</f>
        <v>0</v>
      </c>
      <c r="S979" s="181">
        <v>0</v>
      </c>
      <c r="T979" s="182">
        <f>S979*H979</f>
        <v>0</v>
      </c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R979" s="183" t="s">
        <v>314</v>
      </c>
      <c r="AT979" s="183" t="s">
        <v>238</v>
      </c>
      <c r="AU979" s="183" t="s">
        <v>76</v>
      </c>
      <c r="AY979" s="18" t="s">
        <v>234</v>
      </c>
      <c r="BE979" s="184">
        <f>IF(N979="základní",J979,0)</f>
        <v>0</v>
      </c>
      <c r="BF979" s="184">
        <f>IF(N979="snížená",J979,0)</f>
        <v>0</v>
      </c>
      <c r="BG979" s="184">
        <f>IF(N979="zákl. přenesená",J979,0)</f>
        <v>0</v>
      </c>
      <c r="BH979" s="184">
        <f>IF(N979="sníž. přenesená",J979,0)</f>
        <v>0</v>
      </c>
      <c r="BI979" s="184">
        <f>IF(N979="nulová",J979,0)</f>
        <v>0</v>
      </c>
      <c r="BJ979" s="18" t="s">
        <v>79</v>
      </c>
      <c r="BK979" s="184">
        <f>ROUND(I979*H979,2)</f>
        <v>0</v>
      </c>
      <c r="BL979" s="18" t="s">
        <v>314</v>
      </c>
      <c r="BM979" s="183" t="s">
        <v>2377</v>
      </c>
    </row>
    <row r="980" s="2" customFormat="1">
      <c r="A980" s="37"/>
      <c r="B980" s="38"/>
      <c r="C980" s="37"/>
      <c r="D980" s="185" t="s">
        <v>244</v>
      </c>
      <c r="E980" s="37"/>
      <c r="F980" s="186" t="s">
        <v>2378</v>
      </c>
      <c r="G980" s="37"/>
      <c r="H980" s="37"/>
      <c r="I980" s="187"/>
      <c r="J980" s="37"/>
      <c r="K980" s="37"/>
      <c r="L980" s="38"/>
      <c r="M980" s="188"/>
      <c r="N980" s="189"/>
      <c r="O980" s="71"/>
      <c r="P980" s="71"/>
      <c r="Q980" s="71"/>
      <c r="R980" s="71"/>
      <c r="S980" s="71"/>
      <c r="T980" s="72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T980" s="18" t="s">
        <v>244</v>
      </c>
      <c r="AU980" s="18" t="s">
        <v>76</v>
      </c>
    </row>
    <row r="981" s="2" customFormat="1" ht="24.15" customHeight="1">
      <c r="A981" s="37"/>
      <c r="B981" s="171"/>
      <c r="C981" s="172" t="s">
        <v>2379</v>
      </c>
      <c r="D981" s="172" t="s">
        <v>238</v>
      </c>
      <c r="E981" s="173" t="s">
        <v>2380</v>
      </c>
      <c r="F981" s="174" t="s">
        <v>2381</v>
      </c>
      <c r="G981" s="175" t="s">
        <v>358</v>
      </c>
      <c r="H981" s="176">
        <v>9</v>
      </c>
      <c r="I981" s="177"/>
      <c r="J981" s="178">
        <f>ROUND(I981*H981,2)</f>
        <v>0</v>
      </c>
      <c r="K981" s="174" t="s">
        <v>242</v>
      </c>
      <c r="L981" s="38"/>
      <c r="M981" s="179" t="s">
        <v>3</v>
      </c>
      <c r="N981" s="180" t="s">
        <v>43</v>
      </c>
      <c r="O981" s="71"/>
      <c r="P981" s="181">
        <f>O981*H981</f>
        <v>0</v>
      </c>
      <c r="Q981" s="181">
        <v>0</v>
      </c>
      <c r="R981" s="181">
        <f>Q981*H981</f>
        <v>0</v>
      </c>
      <c r="S981" s="181">
        <v>0</v>
      </c>
      <c r="T981" s="182">
        <f>S981*H981</f>
        <v>0</v>
      </c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R981" s="183" t="s">
        <v>314</v>
      </c>
      <c r="AT981" s="183" t="s">
        <v>238</v>
      </c>
      <c r="AU981" s="183" t="s">
        <v>76</v>
      </c>
      <c r="AY981" s="18" t="s">
        <v>234</v>
      </c>
      <c r="BE981" s="184">
        <f>IF(N981="základní",J981,0)</f>
        <v>0</v>
      </c>
      <c r="BF981" s="184">
        <f>IF(N981="snížená",J981,0)</f>
        <v>0</v>
      </c>
      <c r="BG981" s="184">
        <f>IF(N981="zákl. přenesená",J981,0)</f>
        <v>0</v>
      </c>
      <c r="BH981" s="184">
        <f>IF(N981="sníž. přenesená",J981,0)</f>
        <v>0</v>
      </c>
      <c r="BI981" s="184">
        <f>IF(N981="nulová",J981,0)</f>
        <v>0</v>
      </c>
      <c r="BJ981" s="18" t="s">
        <v>79</v>
      </c>
      <c r="BK981" s="184">
        <f>ROUND(I981*H981,2)</f>
        <v>0</v>
      </c>
      <c r="BL981" s="18" t="s">
        <v>314</v>
      </c>
      <c r="BM981" s="183" t="s">
        <v>2382</v>
      </c>
    </row>
    <row r="982" s="2" customFormat="1">
      <c r="A982" s="37"/>
      <c r="B982" s="38"/>
      <c r="C982" s="37"/>
      <c r="D982" s="185" t="s">
        <v>244</v>
      </c>
      <c r="E982" s="37"/>
      <c r="F982" s="186" t="s">
        <v>2383</v>
      </c>
      <c r="G982" s="37"/>
      <c r="H982" s="37"/>
      <c r="I982" s="187"/>
      <c r="J982" s="37"/>
      <c r="K982" s="37"/>
      <c r="L982" s="38"/>
      <c r="M982" s="188"/>
      <c r="N982" s="189"/>
      <c r="O982" s="71"/>
      <c r="P982" s="71"/>
      <c r="Q982" s="71"/>
      <c r="R982" s="71"/>
      <c r="S982" s="71"/>
      <c r="T982" s="72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T982" s="18" t="s">
        <v>244</v>
      </c>
      <c r="AU982" s="18" t="s">
        <v>76</v>
      </c>
    </row>
    <row r="983" s="2" customFormat="1" ht="24.15" customHeight="1">
      <c r="A983" s="37"/>
      <c r="B983" s="171"/>
      <c r="C983" s="172" t="s">
        <v>2384</v>
      </c>
      <c r="D983" s="172" t="s">
        <v>238</v>
      </c>
      <c r="E983" s="173" t="s">
        <v>2385</v>
      </c>
      <c r="F983" s="174" t="s">
        <v>2386</v>
      </c>
      <c r="G983" s="175" t="s">
        <v>416</v>
      </c>
      <c r="H983" s="176">
        <v>3.8999999999999999</v>
      </c>
      <c r="I983" s="177"/>
      <c r="J983" s="178">
        <f>ROUND(I983*H983,2)</f>
        <v>0</v>
      </c>
      <c r="K983" s="174" t="s">
        <v>242</v>
      </c>
      <c r="L983" s="38"/>
      <c r="M983" s="179" t="s">
        <v>3</v>
      </c>
      <c r="N983" s="180" t="s">
        <v>43</v>
      </c>
      <c r="O983" s="71"/>
      <c r="P983" s="181">
        <f>O983*H983</f>
        <v>0</v>
      </c>
      <c r="Q983" s="181">
        <v>0.00095200000000000005</v>
      </c>
      <c r="R983" s="181">
        <f>Q983*H983</f>
        <v>0.0037128</v>
      </c>
      <c r="S983" s="181">
        <v>0</v>
      </c>
      <c r="T983" s="182">
        <f>S983*H983</f>
        <v>0</v>
      </c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R983" s="183" t="s">
        <v>314</v>
      </c>
      <c r="AT983" s="183" t="s">
        <v>238</v>
      </c>
      <c r="AU983" s="183" t="s">
        <v>76</v>
      </c>
      <c r="AY983" s="18" t="s">
        <v>234</v>
      </c>
      <c r="BE983" s="184">
        <f>IF(N983="základní",J983,0)</f>
        <v>0</v>
      </c>
      <c r="BF983" s="184">
        <f>IF(N983="snížená",J983,0)</f>
        <v>0</v>
      </c>
      <c r="BG983" s="184">
        <f>IF(N983="zákl. přenesená",J983,0)</f>
        <v>0</v>
      </c>
      <c r="BH983" s="184">
        <f>IF(N983="sníž. přenesená",J983,0)</f>
        <v>0</v>
      </c>
      <c r="BI983" s="184">
        <f>IF(N983="nulová",J983,0)</f>
        <v>0</v>
      </c>
      <c r="BJ983" s="18" t="s">
        <v>79</v>
      </c>
      <c r="BK983" s="184">
        <f>ROUND(I983*H983,2)</f>
        <v>0</v>
      </c>
      <c r="BL983" s="18" t="s">
        <v>314</v>
      </c>
      <c r="BM983" s="183" t="s">
        <v>2387</v>
      </c>
    </row>
    <row r="984" s="2" customFormat="1">
      <c r="A984" s="37"/>
      <c r="B984" s="38"/>
      <c r="C984" s="37"/>
      <c r="D984" s="185" t="s">
        <v>244</v>
      </c>
      <c r="E984" s="37"/>
      <c r="F984" s="186" t="s">
        <v>2388</v>
      </c>
      <c r="G984" s="37"/>
      <c r="H984" s="37"/>
      <c r="I984" s="187"/>
      <c r="J984" s="37"/>
      <c r="K984" s="37"/>
      <c r="L984" s="38"/>
      <c r="M984" s="188"/>
      <c r="N984" s="189"/>
      <c r="O984" s="71"/>
      <c r="P984" s="71"/>
      <c r="Q984" s="71"/>
      <c r="R984" s="71"/>
      <c r="S984" s="71"/>
      <c r="T984" s="72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T984" s="18" t="s">
        <v>244</v>
      </c>
      <c r="AU984" s="18" t="s">
        <v>76</v>
      </c>
    </row>
    <row r="985" s="2" customFormat="1" ht="33" customHeight="1">
      <c r="A985" s="37"/>
      <c r="B985" s="171"/>
      <c r="C985" s="192" t="s">
        <v>2389</v>
      </c>
      <c r="D985" s="192" t="s">
        <v>310</v>
      </c>
      <c r="E985" s="193" t="s">
        <v>2357</v>
      </c>
      <c r="F985" s="194" t="s">
        <v>2358</v>
      </c>
      <c r="G985" s="195" t="s">
        <v>241</v>
      </c>
      <c r="H985" s="196">
        <v>1.1699999999999999</v>
      </c>
      <c r="I985" s="197"/>
      <c r="J985" s="198">
        <f>ROUND(I985*H985,2)</f>
        <v>0</v>
      </c>
      <c r="K985" s="194" t="s">
        <v>242</v>
      </c>
      <c r="L985" s="199"/>
      <c r="M985" s="200" t="s">
        <v>3</v>
      </c>
      <c r="N985" s="201" t="s">
        <v>43</v>
      </c>
      <c r="O985" s="71"/>
      <c r="P985" s="181">
        <f>O985*H985</f>
        <v>0</v>
      </c>
      <c r="Q985" s="181">
        <v>0.019</v>
      </c>
      <c r="R985" s="181">
        <f>Q985*H985</f>
        <v>0.02223</v>
      </c>
      <c r="S985" s="181">
        <v>0</v>
      </c>
      <c r="T985" s="182">
        <f>S985*H985</f>
        <v>0</v>
      </c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R985" s="183" t="s">
        <v>392</v>
      </c>
      <c r="AT985" s="183" t="s">
        <v>310</v>
      </c>
      <c r="AU985" s="183" t="s">
        <v>76</v>
      </c>
      <c r="AY985" s="18" t="s">
        <v>234</v>
      </c>
      <c r="BE985" s="184">
        <f>IF(N985="základní",J985,0)</f>
        <v>0</v>
      </c>
      <c r="BF985" s="184">
        <f>IF(N985="snížená",J985,0)</f>
        <v>0</v>
      </c>
      <c r="BG985" s="184">
        <f>IF(N985="zákl. přenesená",J985,0)</f>
        <v>0</v>
      </c>
      <c r="BH985" s="184">
        <f>IF(N985="sníž. přenesená",J985,0)</f>
        <v>0</v>
      </c>
      <c r="BI985" s="184">
        <f>IF(N985="nulová",J985,0)</f>
        <v>0</v>
      </c>
      <c r="BJ985" s="18" t="s">
        <v>79</v>
      </c>
      <c r="BK985" s="184">
        <f>ROUND(I985*H985,2)</f>
        <v>0</v>
      </c>
      <c r="BL985" s="18" t="s">
        <v>314</v>
      </c>
      <c r="BM985" s="183" t="s">
        <v>2390</v>
      </c>
    </row>
    <row r="986" s="2" customFormat="1" ht="49.05" customHeight="1">
      <c r="A986" s="37"/>
      <c r="B986" s="171"/>
      <c r="C986" s="172" t="s">
        <v>2391</v>
      </c>
      <c r="D986" s="172" t="s">
        <v>238</v>
      </c>
      <c r="E986" s="173" t="s">
        <v>2392</v>
      </c>
      <c r="F986" s="174" t="s">
        <v>2393</v>
      </c>
      <c r="G986" s="175" t="s">
        <v>298</v>
      </c>
      <c r="H986" s="176">
        <v>8.8390000000000004</v>
      </c>
      <c r="I986" s="177"/>
      <c r="J986" s="178">
        <f>ROUND(I986*H986,2)</f>
        <v>0</v>
      </c>
      <c r="K986" s="174" t="s">
        <v>242</v>
      </c>
      <c r="L986" s="38"/>
      <c r="M986" s="179" t="s">
        <v>3</v>
      </c>
      <c r="N986" s="180" t="s">
        <v>43</v>
      </c>
      <c r="O986" s="71"/>
      <c r="P986" s="181">
        <f>O986*H986</f>
        <v>0</v>
      </c>
      <c r="Q986" s="181">
        <v>0</v>
      </c>
      <c r="R986" s="181">
        <f>Q986*H986</f>
        <v>0</v>
      </c>
      <c r="S986" s="181">
        <v>0</v>
      </c>
      <c r="T986" s="182">
        <f>S986*H986</f>
        <v>0</v>
      </c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R986" s="183" t="s">
        <v>314</v>
      </c>
      <c r="AT986" s="183" t="s">
        <v>238</v>
      </c>
      <c r="AU986" s="183" t="s">
        <v>76</v>
      </c>
      <c r="AY986" s="18" t="s">
        <v>234</v>
      </c>
      <c r="BE986" s="184">
        <f>IF(N986="základní",J986,0)</f>
        <v>0</v>
      </c>
      <c r="BF986" s="184">
        <f>IF(N986="snížená",J986,0)</f>
        <v>0</v>
      </c>
      <c r="BG986" s="184">
        <f>IF(N986="zákl. přenesená",J986,0)</f>
        <v>0</v>
      </c>
      <c r="BH986" s="184">
        <f>IF(N986="sníž. přenesená",J986,0)</f>
        <v>0</v>
      </c>
      <c r="BI986" s="184">
        <f>IF(N986="nulová",J986,0)</f>
        <v>0</v>
      </c>
      <c r="BJ986" s="18" t="s">
        <v>79</v>
      </c>
      <c r="BK986" s="184">
        <f>ROUND(I986*H986,2)</f>
        <v>0</v>
      </c>
      <c r="BL986" s="18" t="s">
        <v>314</v>
      </c>
      <c r="BM986" s="183" t="s">
        <v>2394</v>
      </c>
    </row>
    <row r="987" s="2" customFormat="1">
      <c r="A987" s="37"/>
      <c r="B987" s="38"/>
      <c r="C987" s="37"/>
      <c r="D987" s="185" t="s">
        <v>244</v>
      </c>
      <c r="E987" s="37"/>
      <c r="F987" s="186" t="s">
        <v>2395</v>
      </c>
      <c r="G987" s="37"/>
      <c r="H987" s="37"/>
      <c r="I987" s="187"/>
      <c r="J987" s="37"/>
      <c r="K987" s="37"/>
      <c r="L987" s="38"/>
      <c r="M987" s="188"/>
      <c r="N987" s="189"/>
      <c r="O987" s="71"/>
      <c r="P987" s="71"/>
      <c r="Q987" s="71"/>
      <c r="R987" s="71"/>
      <c r="S987" s="71"/>
      <c r="T987" s="72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T987" s="18" t="s">
        <v>244</v>
      </c>
      <c r="AU987" s="18" t="s">
        <v>76</v>
      </c>
    </row>
    <row r="988" s="12" customFormat="1" ht="20.88" customHeight="1">
      <c r="A988" s="12"/>
      <c r="B988" s="158"/>
      <c r="C988" s="12"/>
      <c r="D988" s="159" t="s">
        <v>71</v>
      </c>
      <c r="E988" s="169" t="s">
        <v>2396</v>
      </c>
      <c r="F988" s="169" t="s">
        <v>2397</v>
      </c>
      <c r="G988" s="12"/>
      <c r="H988" s="12"/>
      <c r="I988" s="161"/>
      <c r="J988" s="170">
        <f>BK988</f>
        <v>0</v>
      </c>
      <c r="K988" s="12"/>
      <c r="L988" s="158"/>
      <c r="M988" s="163"/>
      <c r="N988" s="164"/>
      <c r="O988" s="164"/>
      <c r="P988" s="165">
        <f>SUM(P989:P995)</f>
        <v>0</v>
      </c>
      <c r="Q988" s="164"/>
      <c r="R988" s="165">
        <f>SUM(R989:R995)</f>
        <v>0.050419030000000004</v>
      </c>
      <c r="S988" s="164"/>
      <c r="T988" s="166">
        <f>SUM(T989:T995)</f>
        <v>0</v>
      </c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R988" s="159" t="s">
        <v>76</v>
      </c>
      <c r="AT988" s="167" t="s">
        <v>71</v>
      </c>
      <c r="AU988" s="167" t="s">
        <v>76</v>
      </c>
      <c r="AY988" s="159" t="s">
        <v>234</v>
      </c>
      <c r="BK988" s="168">
        <f>SUM(BK989:BK995)</f>
        <v>0</v>
      </c>
    </row>
    <row r="989" s="2" customFormat="1" ht="24.15" customHeight="1">
      <c r="A989" s="37"/>
      <c r="B989" s="171"/>
      <c r="C989" s="172" t="s">
        <v>2398</v>
      </c>
      <c r="D989" s="172" t="s">
        <v>238</v>
      </c>
      <c r="E989" s="173" t="s">
        <v>2399</v>
      </c>
      <c r="F989" s="174" t="s">
        <v>2400</v>
      </c>
      <c r="G989" s="175" t="s">
        <v>241</v>
      </c>
      <c r="H989" s="176">
        <v>33.640999999999998</v>
      </c>
      <c r="I989" s="177"/>
      <c r="J989" s="178">
        <f>ROUND(I989*H989,2)</f>
        <v>0</v>
      </c>
      <c r="K989" s="174" t="s">
        <v>242</v>
      </c>
      <c r="L989" s="38"/>
      <c r="M989" s="179" t="s">
        <v>3</v>
      </c>
      <c r="N989" s="180" t="s">
        <v>43</v>
      </c>
      <c r="O989" s="71"/>
      <c r="P989" s="181">
        <f>O989*H989</f>
        <v>0</v>
      </c>
      <c r="Q989" s="181">
        <v>0</v>
      </c>
      <c r="R989" s="181">
        <f>Q989*H989</f>
        <v>0</v>
      </c>
      <c r="S989" s="181">
        <v>0</v>
      </c>
      <c r="T989" s="182">
        <f>S989*H989</f>
        <v>0</v>
      </c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R989" s="183" t="s">
        <v>314</v>
      </c>
      <c r="AT989" s="183" t="s">
        <v>238</v>
      </c>
      <c r="AU989" s="183" t="s">
        <v>101</v>
      </c>
      <c r="AY989" s="18" t="s">
        <v>234</v>
      </c>
      <c r="BE989" s="184">
        <f>IF(N989="základní",J989,0)</f>
        <v>0</v>
      </c>
      <c r="BF989" s="184">
        <f>IF(N989="snížená",J989,0)</f>
        <v>0</v>
      </c>
      <c r="BG989" s="184">
        <f>IF(N989="zákl. přenesená",J989,0)</f>
        <v>0</v>
      </c>
      <c r="BH989" s="184">
        <f>IF(N989="sníž. přenesená",J989,0)</f>
        <v>0</v>
      </c>
      <c r="BI989" s="184">
        <f>IF(N989="nulová",J989,0)</f>
        <v>0</v>
      </c>
      <c r="BJ989" s="18" t="s">
        <v>79</v>
      </c>
      <c r="BK989" s="184">
        <f>ROUND(I989*H989,2)</f>
        <v>0</v>
      </c>
      <c r="BL989" s="18" t="s">
        <v>314</v>
      </c>
      <c r="BM989" s="183" t="s">
        <v>2401</v>
      </c>
    </row>
    <row r="990" s="2" customFormat="1">
      <c r="A990" s="37"/>
      <c r="B990" s="38"/>
      <c r="C990" s="37"/>
      <c r="D990" s="185" t="s">
        <v>244</v>
      </c>
      <c r="E990" s="37"/>
      <c r="F990" s="186" t="s">
        <v>2402</v>
      </c>
      <c r="G990" s="37"/>
      <c r="H990" s="37"/>
      <c r="I990" s="187"/>
      <c r="J990" s="37"/>
      <c r="K990" s="37"/>
      <c r="L990" s="38"/>
      <c r="M990" s="188"/>
      <c r="N990" s="189"/>
      <c r="O990" s="71"/>
      <c r="P990" s="71"/>
      <c r="Q990" s="71"/>
      <c r="R990" s="71"/>
      <c r="S990" s="71"/>
      <c r="T990" s="72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T990" s="18" t="s">
        <v>244</v>
      </c>
      <c r="AU990" s="18" t="s">
        <v>101</v>
      </c>
    </row>
    <row r="991" s="2" customFormat="1" ht="24.15" customHeight="1">
      <c r="A991" s="37"/>
      <c r="B991" s="171"/>
      <c r="C991" s="192" t="s">
        <v>2403</v>
      </c>
      <c r="D991" s="192" t="s">
        <v>310</v>
      </c>
      <c r="E991" s="193" t="s">
        <v>2218</v>
      </c>
      <c r="F991" s="194" t="s">
        <v>2219</v>
      </c>
      <c r="G991" s="195" t="s">
        <v>422</v>
      </c>
      <c r="H991" s="196">
        <v>37.502000000000002</v>
      </c>
      <c r="I991" s="197"/>
      <c r="J991" s="198">
        <f>ROUND(I991*H991,2)</f>
        <v>0</v>
      </c>
      <c r="K991" s="194" t="s">
        <v>242</v>
      </c>
      <c r="L991" s="199"/>
      <c r="M991" s="200" t="s">
        <v>3</v>
      </c>
      <c r="N991" s="201" t="s">
        <v>43</v>
      </c>
      <c r="O991" s="71"/>
      <c r="P991" s="181">
        <f>O991*H991</f>
        <v>0</v>
      </c>
      <c r="Q991" s="181">
        <v>0.001</v>
      </c>
      <c r="R991" s="181">
        <f>Q991*H991</f>
        <v>0.037502000000000001</v>
      </c>
      <c r="S991" s="181">
        <v>0</v>
      </c>
      <c r="T991" s="182">
        <f>S991*H991</f>
        <v>0</v>
      </c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R991" s="183" t="s">
        <v>392</v>
      </c>
      <c r="AT991" s="183" t="s">
        <v>310</v>
      </c>
      <c r="AU991" s="183" t="s">
        <v>101</v>
      </c>
      <c r="AY991" s="18" t="s">
        <v>234</v>
      </c>
      <c r="BE991" s="184">
        <f>IF(N991="základní",J991,0)</f>
        <v>0</v>
      </c>
      <c r="BF991" s="184">
        <f>IF(N991="snížená",J991,0)</f>
        <v>0</v>
      </c>
      <c r="BG991" s="184">
        <f>IF(N991="zákl. přenesená",J991,0)</f>
        <v>0</v>
      </c>
      <c r="BH991" s="184">
        <f>IF(N991="sníž. přenesená",J991,0)</f>
        <v>0</v>
      </c>
      <c r="BI991" s="184">
        <f>IF(N991="nulová",J991,0)</f>
        <v>0</v>
      </c>
      <c r="BJ991" s="18" t="s">
        <v>79</v>
      </c>
      <c r="BK991" s="184">
        <f>ROUND(I991*H991,2)</f>
        <v>0</v>
      </c>
      <c r="BL991" s="18" t="s">
        <v>314</v>
      </c>
      <c r="BM991" s="183" t="s">
        <v>2404</v>
      </c>
    </row>
    <row r="992" s="2" customFormat="1">
      <c r="A992" s="37"/>
      <c r="B992" s="38"/>
      <c r="C992" s="37"/>
      <c r="D992" s="190" t="s">
        <v>251</v>
      </c>
      <c r="E992" s="37"/>
      <c r="F992" s="191" t="s">
        <v>2405</v>
      </c>
      <c r="G992" s="37"/>
      <c r="H992" s="37"/>
      <c r="I992" s="187"/>
      <c r="J992" s="37"/>
      <c r="K992" s="37"/>
      <c r="L992" s="38"/>
      <c r="M992" s="188"/>
      <c r="N992" s="189"/>
      <c r="O992" s="71"/>
      <c r="P992" s="71"/>
      <c r="Q992" s="71"/>
      <c r="R992" s="71"/>
      <c r="S992" s="71"/>
      <c r="T992" s="72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T992" s="18" t="s">
        <v>251</v>
      </c>
      <c r="AU992" s="18" t="s">
        <v>101</v>
      </c>
    </row>
    <row r="993" s="2" customFormat="1" ht="24.15" customHeight="1">
      <c r="A993" s="37"/>
      <c r="B993" s="171"/>
      <c r="C993" s="172" t="s">
        <v>2406</v>
      </c>
      <c r="D993" s="172" t="s">
        <v>238</v>
      </c>
      <c r="E993" s="173" t="s">
        <v>2223</v>
      </c>
      <c r="F993" s="174" t="s">
        <v>2224</v>
      </c>
      <c r="G993" s="175" t="s">
        <v>416</v>
      </c>
      <c r="H993" s="176">
        <v>10.5</v>
      </c>
      <c r="I993" s="177"/>
      <c r="J993" s="178">
        <f>ROUND(I993*H993,2)</f>
        <v>0</v>
      </c>
      <c r="K993" s="174" t="s">
        <v>242</v>
      </c>
      <c r="L993" s="38"/>
      <c r="M993" s="179" t="s">
        <v>3</v>
      </c>
      <c r="N993" s="180" t="s">
        <v>43</v>
      </c>
      <c r="O993" s="71"/>
      <c r="P993" s="181">
        <f>O993*H993</f>
        <v>0</v>
      </c>
      <c r="Q993" s="181">
        <v>0.00017000000000000001</v>
      </c>
      <c r="R993" s="181">
        <f>Q993*H993</f>
        <v>0.0017850000000000001</v>
      </c>
      <c r="S993" s="181">
        <v>0</v>
      </c>
      <c r="T993" s="182">
        <f>S993*H993</f>
        <v>0</v>
      </c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R993" s="183" t="s">
        <v>314</v>
      </c>
      <c r="AT993" s="183" t="s">
        <v>238</v>
      </c>
      <c r="AU993" s="183" t="s">
        <v>101</v>
      </c>
      <c r="AY993" s="18" t="s">
        <v>234</v>
      </c>
      <c r="BE993" s="184">
        <f>IF(N993="základní",J993,0)</f>
        <v>0</v>
      </c>
      <c r="BF993" s="184">
        <f>IF(N993="snížená",J993,0)</f>
        <v>0</v>
      </c>
      <c r="BG993" s="184">
        <f>IF(N993="zákl. přenesená",J993,0)</f>
        <v>0</v>
      </c>
      <c r="BH993" s="184">
        <f>IF(N993="sníž. přenesená",J993,0)</f>
        <v>0</v>
      </c>
      <c r="BI993" s="184">
        <f>IF(N993="nulová",J993,0)</f>
        <v>0</v>
      </c>
      <c r="BJ993" s="18" t="s">
        <v>79</v>
      </c>
      <c r="BK993" s="184">
        <f>ROUND(I993*H993,2)</f>
        <v>0</v>
      </c>
      <c r="BL993" s="18" t="s">
        <v>314</v>
      </c>
      <c r="BM993" s="183" t="s">
        <v>2407</v>
      </c>
    </row>
    <row r="994" s="2" customFormat="1">
      <c r="A994" s="37"/>
      <c r="B994" s="38"/>
      <c r="C994" s="37"/>
      <c r="D994" s="185" t="s">
        <v>244</v>
      </c>
      <c r="E994" s="37"/>
      <c r="F994" s="186" t="s">
        <v>2226</v>
      </c>
      <c r="G994" s="37"/>
      <c r="H994" s="37"/>
      <c r="I994" s="187"/>
      <c r="J994" s="37"/>
      <c r="K994" s="37"/>
      <c r="L994" s="38"/>
      <c r="M994" s="188"/>
      <c r="N994" s="189"/>
      <c r="O994" s="71"/>
      <c r="P994" s="71"/>
      <c r="Q994" s="71"/>
      <c r="R994" s="71"/>
      <c r="S994" s="71"/>
      <c r="T994" s="72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T994" s="18" t="s">
        <v>244</v>
      </c>
      <c r="AU994" s="18" t="s">
        <v>101</v>
      </c>
    </row>
    <row r="995" s="2" customFormat="1" ht="16.5" customHeight="1">
      <c r="A995" s="37"/>
      <c r="B995" s="171"/>
      <c r="C995" s="192" t="s">
        <v>2408</v>
      </c>
      <c r="D995" s="192" t="s">
        <v>310</v>
      </c>
      <c r="E995" s="193" t="s">
        <v>2228</v>
      </c>
      <c r="F995" s="194" t="s">
        <v>2229</v>
      </c>
      <c r="G995" s="195" t="s">
        <v>416</v>
      </c>
      <c r="H995" s="196">
        <v>12.233000000000001</v>
      </c>
      <c r="I995" s="197"/>
      <c r="J995" s="198">
        <f>ROUND(I995*H995,2)</f>
        <v>0</v>
      </c>
      <c r="K995" s="194" t="s">
        <v>242</v>
      </c>
      <c r="L995" s="199"/>
      <c r="M995" s="200" t="s">
        <v>3</v>
      </c>
      <c r="N995" s="201" t="s">
        <v>43</v>
      </c>
      <c r="O995" s="71"/>
      <c r="P995" s="181">
        <f>O995*H995</f>
        <v>0</v>
      </c>
      <c r="Q995" s="181">
        <v>0.00091</v>
      </c>
      <c r="R995" s="181">
        <f>Q995*H995</f>
        <v>0.011132030000000001</v>
      </c>
      <c r="S995" s="181">
        <v>0</v>
      </c>
      <c r="T995" s="182">
        <f>S995*H995</f>
        <v>0</v>
      </c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R995" s="183" t="s">
        <v>392</v>
      </c>
      <c r="AT995" s="183" t="s">
        <v>310</v>
      </c>
      <c r="AU995" s="183" t="s">
        <v>101</v>
      </c>
      <c r="AY995" s="18" t="s">
        <v>234</v>
      </c>
      <c r="BE995" s="184">
        <f>IF(N995="základní",J995,0)</f>
        <v>0</v>
      </c>
      <c r="BF995" s="184">
        <f>IF(N995="snížená",J995,0)</f>
        <v>0</v>
      </c>
      <c r="BG995" s="184">
        <f>IF(N995="zákl. přenesená",J995,0)</f>
        <v>0</v>
      </c>
      <c r="BH995" s="184">
        <f>IF(N995="sníž. přenesená",J995,0)</f>
        <v>0</v>
      </c>
      <c r="BI995" s="184">
        <f>IF(N995="nulová",J995,0)</f>
        <v>0</v>
      </c>
      <c r="BJ995" s="18" t="s">
        <v>79</v>
      </c>
      <c r="BK995" s="184">
        <f>ROUND(I995*H995,2)</f>
        <v>0</v>
      </c>
      <c r="BL995" s="18" t="s">
        <v>314</v>
      </c>
      <c r="BM995" s="183" t="s">
        <v>2409</v>
      </c>
    </row>
    <row r="996" s="12" customFormat="1" ht="22.8" customHeight="1">
      <c r="A996" s="12"/>
      <c r="B996" s="158"/>
      <c r="C996" s="12"/>
      <c r="D996" s="159" t="s">
        <v>71</v>
      </c>
      <c r="E996" s="169" t="s">
        <v>2410</v>
      </c>
      <c r="F996" s="169" t="s">
        <v>2411</v>
      </c>
      <c r="G996" s="12"/>
      <c r="H996" s="12"/>
      <c r="I996" s="161"/>
      <c r="J996" s="170">
        <f>BK996</f>
        <v>0</v>
      </c>
      <c r="K996" s="12"/>
      <c r="L996" s="158"/>
      <c r="M996" s="163"/>
      <c r="N996" s="164"/>
      <c r="O996" s="164"/>
      <c r="P996" s="165">
        <f>SUM(P997:P1003)</f>
        <v>0</v>
      </c>
      <c r="Q996" s="164"/>
      <c r="R996" s="165">
        <f>SUM(R997:R1003)</f>
        <v>3.115183015135</v>
      </c>
      <c r="S996" s="164"/>
      <c r="T996" s="166">
        <f>SUM(T997:T1003)</f>
        <v>0</v>
      </c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R996" s="159" t="s">
        <v>76</v>
      </c>
      <c r="AT996" s="167" t="s">
        <v>71</v>
      </c>
      <c r="AU996" s="167" t="s">
        <v>79</v>
      </c>
      <c r="AY996" s="159" t="s">
        <v>234</v>
      </c>
      <c r="BK996" s="168">
        <f>SUM(BK997:BK1003)</f>
        <v>0</v>
      </c>
    </row>
    <row r="997" s="2" customFormat="1" ht="49.05" customHeight="1">
      <c r="A997" s="37"/>
      <c r="B997" s="171"/>
      <c r="C997" s="172" t="s">
        <v>2412</v>
      </c>
      <c r="D997" s="172" t="s">
        <v>238</v>
      </c>
      <c r="E997" s="173" t="s">
        <v>2413</v>
      </c>
      <c r="F997" s="174" t="s">
        <v>2414</v>
      </c>
      <c r="G997" s="175" t="s">
        <v>241</v>
      </c>
      <c r="H997" s="176">
        <v>79.265000000000001</v>
      </c>
      <c r="I997" s="177"/>
      <c r="J997" s="178">
        <f>ROUND(I997*H997,2)</f>
        <v>0</v>
      </c>
      <c r="K997" s="174" t="s">
        <v>242</v>
      </c>
      <c r="L997" s="38"/>
      <c r="M997" s="179" t="s">
        <v>3</v>
      </c>
      <c r="N997" s="180" t="s">
        <v>43</v>
      </c>
      <c r="O997" s="71"/>
      <c r="P997" s="181">
        <f>O997*H997</f>
        <v>0</v>
      </c>
      <c r="Q997" s="181">
        <v>0.0078009589999999997</v>
      </c>
      <c r="R997" s="181">
        <f>Q997*H997</f>
        <v>0.61834301513500001</v>
      </c>
      <c r="S997" s="181">
        <v>0</v>
      </c>
      <c r="T997" s="182">
        <f>S997*H997</f>
        <v>0</v>
      </c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R997" s="183" t="s">
        <v>314</v>
      </c>
      <c r="AT997" s="183" t="s">
        <v>238</v>
      </c>
      <c r="AU997" s="183" t="s">
        <v>76</v>
      </c>
      <c r="AY997" s="18" t="s">
        <v>234</v>
      </c>
      <c r="BE997" s="184">
        <f>IF(N997="základní",J997,0)</f>
        <v>0</v>
      </c>
      <c r="BF997" s="184">
        <f>IF(N997="snížená",J997,0)</f>
        <v>0</v>
      </c>
      <c r="BG997" s="184">
        <f>IF(N997="zákl. přenesená",J997,0)</f>
        <v>0</v>
      </c>
      <c r="BH997" s="184">
        <f>IF(N997="sníž. přenesená",J997,0)</f>
        <v>0</v>
      </c>
      <c r="BI997" s="184">
        <f>IF(N997="nulová",J997,0)</f>
        <v>0</v>
      </c>
      <c r="BJ997" s="18" t="s">
        <v>79</v>
      </c>
      <c r="BK997" s="184">
        <f>ROUND(I997*H997,2)</f>
        <v>0</v>
      </c>
      <c r="BL997" s="18" t="s">
        <v>314</v>
      </c>
      <c r="BM997" s="183" t="s">
        <v>2415</v>
      </c>
    </row>
    <row r="998" s="2" customFormat="1">
      <c r="A998" s="37"/>
      <c r="B998" s="38"/>
      <c r="C998" s="37"/>
      <c r="D998" s="185" t="s">
        <v>244</v>
      </c>
      <c r="E998" s="37"/>
      <c r="F998" s="186" t="s">
        <v>2416</v>
      </c>
      <c r="G998" s="37"/>
      <c r="H998" s="37"/>
      <c r="I998" s="187"/>
      <c r="J998" s="37"/>
      <c r="K998" s="37"/>
      <c r="L998" s="38"/>
      <c r="M998" s="188"/>
      <c r="N998" s="189"/>
      <c r="O998" s="71"/>
      <c r="P998" s="71"/>
      <c r="Q998" s="71"/>
      <c r="R998" s="71"/>
      <c r="S998" s="71"/>
      <c r="T998" s="72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T998" s="18" t="s">
        <v>244</v>
      </c>
      <c r="AU998" s="18" t="s">
        <v>76</v>
      </c>
    </row>
    <row r="999" s="2" customFormat="1" ht="16.5" customHeight="1">
      <c r="A999" s="37"/>
      <c r="B999" s="171"/>
      <c r="C999" s="192" t="s">
        <v>2417</v>
      </c>
      <c r="D999" s="192" t="s">
        <v>310</v>
      </c>
      <c r="E999" s="193" t="s">
        <v>2418</v>
      </c>
      <c r="F999" s="194" t="s">
        <v>2419</v>
      </c>
      <c r="G999" s="195" t="s">
        <v>241</v>
      </c>
      <c r="H999" s="196">
        <v>83.227999999999994</v>
      </c>
      <c r="I999" s="197"/>
      <c r="J999" s="198">
        <f>ROUND(I999*H999,2)</f>
        <v>0</v>
      </c>
      <c r="K999" s="194" t="s">
        <v>242</v>
      </c>
      <c r="L999" s="199"/>
      <c r="M999" s="200" t="s">
        <v>3</v>
      </c>
      <c r="N999" s="201" t="s">
        <v>43</v>
      </c>
      <c r="O999" s="71"/>
      <c r="P999" s="181">
        <f>O999*H999</f>
        <v>0</v>
      </c>
      <c r="Q999" s="181">
        <v>0.029999999999999999</v>
      </c>
      <c r="R999" s="181">
        <f>Q999*H999</f>
        <v>2.4968399999999997</v>
      </c>
      <c r="S999" s="181">
        <v>0</v>
      </c>
      <c r="T999" s="182">
        <f>S999*H999</f>
        <v>0</v>
      </c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R999" s="183" t="s">
        <v>392</v>
      </c>
      <c r="AT999" s="183" t="s">
        <v>310</v>
      </c>
      <c r="AU999" s="183" t="s">
        <v>76</v>
      </c>
      <c r="AY999" s="18" t="s">
        <v>234</v>
      </c>
      <c r="BE999" s="184">
        <f>IF(N999="základní",J999,0)</f>
        <v>0</v>
      </c>
      <c r="BF999" s="184">
        <f>IF(N999="snížená",J999,0)</f>
        <v>0</v>
      </c>
      <c r="BG999" s="184">
        <f>IF(N999="zákl. přenesená",J999,0)</f>
        <v>0</v>
      </c>
      <c r="BH999" s="184">
        <f>IF(N999="sníž. přenesená",J999,0)</f>
        <v>0</v>
      </c>
      <c r="BI999" s="184">
        <f>IF(N999="nulová",J999,0)</f>
        <v>0</v>
      </c>
      <c r="BJ999" s="18" t="s">
        <v>79</v>
      </c>
      <c r="BK999" s="184">
        <f>ROUND(I999*H999,2)</f>
        <v>0</v>
      </c>
      <c r="BL999" s="18" t="s">
        <v>314</v>
      </c>
      <c r="BM999" s="183" t="s">
        <v>2420</v>
      </c>
    </row>
    <row r="1000" s="2" customFormat="1" ht="24.15" customHeight="1">
      <c r="A1000" s="37"/>
      <c r="B1000" s="171"/>
      <c r="C1000" s="172" t="s">
        <v>2421</v>
      </c>
      <c r="D1000" s="172" t="s">
        <v>238</v>
      </c>
      <c r="E1000" s="173" t="s">
        <v>2422</v>
      </c>
      <c r="F1000" s="174" t="s">
        <v>2423</v>
      </c>
      <c r="G1000" s="175" t="s">
        <v>241</v>
      </c>
      <c r="H1000" s="176">
        <v>39.244999999999997</v>
      </c>
      <c r="I1000" s="177"/>
      <c r="J1000" s="178">
        <f>ROUND(I1000*H1000,2)</f>
        <v>0</v>
      </c>
      <c r="K1000" s="174" t="s">
        <v>242</v>
      </c>
      <c r="L1000" s="38"/>
      <c r="M1000" s="179" t="s">
        <v>3</v>
      </c>
      <c r="N1000" s="180" t="s">
        <v>43</v>
      </c>
      <c r="O1000" s="71"/>
      <c r="P1000" s="181">
        <f>O1000*H1000</f>
        <v>0</v>
      </c>
      <c r="Q1000" s="181">
        <v>0</v>
      </c>
      <c r="R1000" s="181">
        <f>Q1000*H1000</f>
        <v>0</v>
      </c>
      <c r="S1000" s="181">
        <v>0</v>
      </c>
      <c r="T1000" s="182">
        <f>S1000*H1000</f>
        <v>0</v>
      </c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R1000" s="183" t="s">
        <v>314</v>
      </c>
      <c r="AT1000" s="183" t="s">
        <v>238</v>
      </c>
      <c r="AU1000" s="183" t="s">
        <v>76</v>
      </c>
      <c r="AY1000" s="18" t="s">
        <v>234</v>
      </c>
      <c r="BE1000" s="184">
        <f>IF(N1000="základní",J1000,0)</f>
        <v>0</v>
      </c>
      <c r="BF1000" s="184">
        <f>IF(N1000="snížená",J1000,0)</f>
        <v>0</v>
      </c>
      <c r="BG1000" s="184">
        <f>IF(N1000="zákl. přenesená",J1000,0)</f>
        <v>0</v>
      </c>
      <c r="BH1000" s="184">
        <f>IF(N1000="sníž. přenesená",J1000,0)</f>
        <v>0</v>
      </c>
      <c r="BI1000" s="184">
        <f>IF(N1000="nulová",J1000,0)</f>
        <v>0</v>
      </c>
      <c r="BJ1000" s="18" t="s">
        <v>79</v>
      </c>
      <c r="BK1000" s="184">
        <f>ROUND(I1000*H1000,2)</f>
        <v>0</v>
      </c>
      <c r="BL1000" s="18" t="s">
        <v>314</v>
      </c>
      <c r="BM1000" s="183" t="s">
        <v>2424</v>
      </c>
    </row>
    <row r="1001" s="2" customFormat="1">
      <c r="A1001" s="37"/>
      <c r="B1001" s="38"/>
      <c r="C1001" s="37"/>
      <c r="D1001" s="185" t="s">
        <v>244</v>
      </c>
      <c r="E1001" s="37"/>
      <c r="F1001" s="186" t="s">
        <v>2425</v>
      </c>
      <c r="G1001" s="37"/>
      <c r="H1001" s="37"/>
      <c r="I1001" s="187"/>
      <c r="J1001" s="37"/>
      <c r="K1001" s="37"/>
      <c r="L1001" s="38"/>
      <c r="M1001" s="188"/>
      <c r="N1001" s="189"/>
      <c r="O1001" s="71"/>
      <c r="P1001" s="71"/>
      <c r="Q1001" s="71"/>
      <c r="R1001" s="71"/>
      <c r="S1001" s="71"/>
      <c r="T1001" s="72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T1001" s="18" t="s">
        <v>244</v>
      </c>
      <c r="AU1001" s="18" t="s">
        <v>76</v>
      </c>
    </row>
    <row r="1002" s="2" customFormat="1" ht="49.05" customHeight="1">
      <c r="A1002" s="37"/>
      <c r="B1002" s="171"/>
      <c r="C1002" s="172" t="s">
        <v>2426</v>
      </c>
      <c r="D1002" s="172" t="s">
        <v>238</v>
      </c>
      <c r="E1002" s="173" t="s">
        <v>2427</v>
      </c>
      <c r="F1002" s="174" t="s">
        <v>2428</v>
      </c>
      <c r="G1002" s="175" t="s">
        <v>298</v>
      </c>
      <c r="H1002" s="176">
        <v>3.1150000000000002</v>
      </c>
      <c r="I1002" s="177"/>
      <c r="J1002" s="178">
        <f>ROUND(I1002*H1002,2)</f>
        <v>0</v>
      </c>
      <c r="K1002" s="174" t="s">
        <v>242</v>
      </c>
      <c r="L1002" s="38"/>
      <c r="M1002" s="179" t="s">
        <v>3</v>
      </c>
      <c r="N1002" s="180" t="s">
        <v>43</v>
      </c>
      <c r="O1002" s="71"/>
      <c r="P1002" s="181">
        <f>O1002*H1002</f>
        <v>0</v>
      </c>
      <c r="Q1002" s="181">
        <v>0</v>
      </c>
      <c r="R1002" s="181">
        <f>Q1002*H1002</f>
        <v>0</v>
      </c>
      <c r="S1002" s="181">
        <v>0</v>
      </c>
      <c r="T1002" s="182">
        <f>S1002*H1002</f>
        <v>0</v>
      </c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R1002" s="183" t="s">
        <v>314</v>
      </c>
      <c r="AT1002" s="183" t="s">
        <v>238</v>
      </c>
      <c r="AU1002" s="183" t="s">
        <v>76</v>
      </c>
      <c r="AY1002" s="18" t="s">
        <v>234</v>
      </c>
      <c r="BE1002" s="184">
        <f>IF(N1002="základní",J1002,0)</f>
        <v>0</v>
      </c>
      <c r="BF1002" s="184">
        <f>IF(N1002="snížená",J1002,0)</f>
        <v>0</v>
      </c>
      <c r="BG1002" s="184">
        <f>IF(N1002="zákl. přenesená",J1002,0)</f>
        <v>0</v>
      </c>
      <c r="BH1002" s="184">
        <f>IF(N1002="sníž. přenesená",J1002,0)</f>
        <v>0</v>
      </c>
      <c r="BI1002" s="184">
        <f>IF(N1002="nulová",J1002,0)</f>
        <v>0</v>
      </c>
      <c r="BJ1002" s="18" t="s">
        <v>79</v>
      </c>
      <c r="BK1002" s="184">
        <f>ROUND(I1002*H1002,2)</f>
        <v>0</v>
      </c>
      <c r="BL1002" s="18" t="s">
        <v>314</v>
      </c>
      <c r="BM1002" s="183" t="s">
        <v>2429</v>
      </c>
    </row>
    <row r="1003" s="2" customFormat="1">
      <c r="A1003" s="37"/>
      <c r="B1003" s="38"/>
      <c r="C1003" s="37"/>
      <c r="D1003" s="185" t="s">
        <v>244</v>
      </c>
      <c r="E1003" s="37"/>
      <c r="F1003" s="186" t="s">
        <v>2430</v>
      </c>
      <c r="G1003" s="37"/>
      <c r="H1003" s="37"/>
      <c r="I1003" s="187"/>
      <c r="J1003" s="37"/>
      <c r="K1003" s="37"/>
      <c r="L1003" s="38"/>
      <c r="M1003" s="188"/>
      <c r="N1003" s="189"/>
      <c r="O1003" s="71"/>
      <c r="P1003" s="71"/>
      <c r="Q1003" s="71"/>
      <c r="R1003" s="71"/>
      <c r="S1003" s="71"/>
      <c r="T1003" s="72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T1003" s="18" t="s">
        <v>244</v>
      </c>
      <c r="AU1003" s="18" t="s">
        <v>76</v>
      </c>
    </row>
    <row r="1004" s="12" customFormat="1" ht="22.8" customHeight="1">
      <c r="A1004" s="12"/>
      <c r="B1004" s="158"/>
      <c r="C1004" s="12"/>
      <c r="D1004" s="159" t="s">
        <v>71</v>
      </c>
      <c r="E1004" s="169" t="s">
        <v>2431</v>
      </c>
      <c r="F1004" s="169" t="s">
        <v>2432</v>
      </c>
      <c r="G1004" s="12"/>
      <c r="H1004" s="12"/>
      <c r="I1004" s="161"/>
      <c r="J1004" s="170">
        <f>BK1004</f>
        <v>0</v>
      </c>
      <c r="K1004" s="12"/>
      <c r="L1004" s="158"/>
      <c r="M1004" s="163"/>
      <c r="N1004" s="164"/>
      <c r="O1004" s="164"/>
      <c r="P1004" s="165">
        <f>SUM(P1005:P1021)</f>
        <v>0</v>
      </c>
      <c r="Q1004" s="164"/>
      <c r="R1004" s="165">
        <f>SUM(R1005:R1021)</f>
        <v>1.2929010289295</v>
      </c>
      <c r="S1004" s="164"/>
      <c r="T1004" s="166">
        <f>SUM(T1005:T1021)</f>
        <v>0.03119922</v>
      </c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R1004" s="159" t="s">
        <v>76</v>
      </c>
      <c r="AT1004" s="167" t="s">
        <v>71</v>
      </c>
      <c r="AU1004" s="167" t="s">
        <v>79</v>
      </c>
      <c r="AY1004" s="159" t="s">
        <v>234</v>
      </c>
      <c r="BK1004" s="168">
        <f>SUM(BK1005:BK1021)</f>
        <v>0</v>
      </c>
    </row>
    <row r="1005" s="2" customFormat="1" ht="24.15" customHeight="1">
      <c r="A1005" s="37"/>
      <c r="B1005" s="171"/>
      <c r="C1005" s="172" t="s">
        <v>2433</v>
      </c>
      <c r="D1005" s="172" t="s">
        <v>238</v>
      </c>
      <c r="E1005" s="173" t="s">
        <v>2434</v>
      </c>
      <c r="F1005" s="174" t="s">
        <v>2435</v>
      </c>
      <c r="G1005" s="175" t="s">
        <v>241</v>
      </c>
      <c r="H1005" s="176">
        <v>2141.9389999999999</v>
      </c>
      <c r="I1005" s="177"/>
      <c r="J1005" s="178">
        <f>ROUND(I1005*H1005,2)</f>
        <v>0</v>
      </c>
      <c r="K1005" s="174" t="s">
        <v>242</v>
      </c>
      <c r="L1005" s="38"/>
      <c r="M1005" s="179" t="s">
        <v>3</v>
      </c>
      <c r="N1005" s="180" t="s">
        <v>43</v>
      </c>
      <c r="O1005" s="71"/>
      <c r="P1005" s="181">
        <f>O1005*H1005</f>
        <v>0</v>
      </c>
      <c r="Q1005" s="181">
        <v>0</v>
      </c>
      <c r="R1005" s="181">
        <f>Q1005*H1005</f>
        <v>0</v>
      </c>
      <c r="S1005" s="181">
        <v>0</v>
      </c>
      <c r="T1005" s="182">
        <f>S1005*H1005</f>
        <v>0</v>
      </c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R1005" s="183" t="s">
        <v>314</v>
      </c>
      <c r="AT1005" s="183" t="s">
        <v>238</v>
      </c>
      <c r="AU1005" s="183" t="s">
        <v>76</v>
      </c>
      <c r="AY1005" s="18" t="s">
        <v>234</v>
      </c>
      <c r="BE1005" s="184">
        <f>IF(N1005="základní",J1005,0)</f>
        <v>0</v>
      </c>
      <c r="BF1005" s="184">
        <f>IF(N1005="snížená",J1005,0)</f>
        <v>0</v>
      </c>
      <c r="BG1005" s="184">
        <f>IF(N1005="zákl. přenesená",J1005,0)</f>
        <v>0</v>
      </c>
      <c r="BH1005" s="184">
        <f>IF(N1005="sníž. přenesená",J1005,0)</f>
        <v>0</v>
      </c>
      <c r="BI1005" s="184">
        <f>IF(N1005="nulová",J1005,0)</f>
        <v>0</v>
      </c>
      <c r="BJ1005" s="18" t="s">
        <v>79</v>
      </c>
      <c r="BK1005" s="184">
        <f>ROUND(I1005*H1005,2)</f>
        <v>0</v>
      </c>
      <c r="BL1005" s="18" t="s">
        <v>314</v>
      </c>
      <c r="BM1005" s="183" t="s">
        <v>2436</v>
      </c>
    </row>
    <row r="1006" s="2" customFormat="1">
      <c r="A1006" s="37"/>
      <c r="B1006" s="38"/>
      <c r="C1006" s="37"/>
      <c r="D1006" s="185" t="s">
        <v>244</v>
      </c>
      <c r="E1006" s="37"/>
      <c r="F1006" s="186" t="s">
        <v>2437</v>
      </c>
      <c r="G1006" s="37"/>
      <c r="H1006" s="37"/>
      <c r="I1006" s="187"/>
      <c r="J1006" s="37"/>
      <c r="K1006" s="37"/>
      <c r="L1006" s="38"/>
      <c r="M1006" s="188"/>
      <c r="N1006" s="189"/>
      <c r="O1006" s="71"/>
      <c r="P1006" s="71"/>
      <c r="Q1006" s="71"/>
      <c r="R1006" s="71"/>
      <c r="S1006" s="71"/>
      <c r="T1006" s="72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T1006" s="18" t="s">
        <v>244</v>
      </c>
      <c r="AU1006" s="18" t="s">
        <v>76</v>
      </c>
    </row>
    <row r="1007" s="2" customFormat="1" ht="33" customHeight="1">
      <c r="A1007" s="37"/>
      <c r="B1007" s="171"/>
      <c r="C1007" s="172" t="s">
        <v>2438</v>
      </c>
      <c r="D1007" s="172" t="s">
        <v>238</v>
      </c>
      <c r="E1007" s="173" t="s">
        <v>2439</v>
      </c>
      <c r="F1007" s="174" t="s">
        <v>2440</v>
      </c>
      <c r="G1007" s="175" t="s">
        <v>241</v>
      </c>
      <c r="H1007" s="176">
        <v>2141.9389999999999</v>
      </c>
      <c r="I1007" s="177"/>
      <c r="J1007" s="178">
        <f>ROUND(I1007*H1007,2)</f>
        <v>0</v>
      </c>
      <c r="K1007" s="174" t="s">
        <v>242</v>
      </c>
      <c r="L1007" s="38"/>
      <c r="M1007" s="179" t="s">
        <v>3</v>
      </c>
      <c r="N1007" s="180" t="s">
        <v>43</v>
      </c>
      <c r="O1007" s="71"/>
      <c r="P1007" s="181">
        <f>O1007*H1007</f>
        <v>0</v>
      </c>
      <c r="Q1007" s="181">
        <v>0.00020799999999999999</v>
      </c>
      <c r="R1007" s="181">
        <f>Q1007*H1007</f>
        <v>0.44552331199999995</v>
      </c>
      <c r="S1007" s="181">
        <v>0</v>
      </c>
      <c r="T1007" s="182">
        <f>S1007*H1007</f>
        <v>0</v>
      </c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R1007" s="183" t="s">
        <v>314</v>
      </c>
      <c r="AT1007" s="183" t="s">
        <v>238</v>
      </c>
      <c r="AU1007" s="183" t="s">
        <v>76</v>
      </c>
      <c r="AY1007" s="18" t="s">
        <v>234</v>
      </c>
      <c r="BE1007" s="184">
        <f>IF(N1007="základní",J1007,0)</f>
        <v>0</v>
      </c>
      <c r="BF1007" s="184">
        <f>IF(N1007="snížená",J1007,0)</f>
        <v>0</v>
      </c>
      <c r="BG1007" s="184">
        <f>IF(N1007="zákl. přenesená",J1007,0)</f>
        <v>0</v>
      </c>
      <c r="BH1007" s="184">
        <f>IF(N1007="sníž. přenesená",J1007,0)</f>
        <v>0</v>
      </c>
      <c r="BI1007" s="184">
        <f>IF(N1007="nulová",J1007,0)</f>
        <v>0</v>
      </c>
      <c r="BJ1007" s="18" t="s">
        <v>79</v>
      </c>
      <c r="BK1007" s="184">
        <f>ROUND(I1007*H1007,2)</f>
        <v>0</v>
      </c>
      <c r="BL1007" s="18" t="s">
        <v>314</v>
      </c>
      <c r="BM1007" s="183" t="s">
        <v>2441</v>
      </c>
    </row>
    <row r="1008" s="2" customFormat="1">
      <c r="A1008" s="37"/>
      <c r="B1008" s="38"/>
      <c r="C1008" s="37"/>
      <c r="D1008" s="185" t="s">
        <v>244</v>
      </c>
      <c r="E1008" s="37"/>
      <c r="F1008" s="186" t="s">
        <v>2442</v>
      </c>
      <c r="G1008" s="37"/>
      <c r="H1008" s="37"/>
      <c r="I1008" s="187"/>
      <c r="J1008" s="37"/>
      <c r="K1008" s="37"/>
      <c r="L1008" s="38"/>
      <c r="M1008" s="188"/>
      <c r="N1008" s="189"/>
      <c r="O1008" s="71"/>
      <c r="P1008" s="71"/>
      <c r="Q1008" s="71"/>
      <c r="R1008" s="71"/>
      <c r="S1008" s="71"/>
      <c r="T1008" s="72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T1008" s="18" t="s">
        <v>244</v>
      </c>
      <c r="AU1008" s="18" t="s">
        <v>76</v>
      </c>
    </row>
    <row r="1009" s="2" customFormat="1" ht="37.8" customHeight="1">
      <c r="A1009" s="37"/>
      <c r="B1009" s="171"/>
      <c r="C1009" s="172" t="s">
        <v>2443</v>
      </c>
      <c r="D1009" s="172" t="s">
        <v>238</v>
      </c>
      <c r="E1009" s="173" t="s">
        <v>2444</v>
      </c>
      <c r="F1009" s="174" t="s">
        <v>2445</v>
      </c>
      <c r="G1009" s="175" t="s">
        <v>241</v>
      </c>
      <c r="H1009" s="176">
        <v>2141.9389999999999</v>
      </c>
      <c r="I1009" s="177"/>
      <c r="J1009" s="178">
        <f>ROUND(I1009*H1009,2)</f>
        <v>0</v>
      </c>
      <c r="K1009" s="174" t="s">
        <v>242</v>
      </c>
      <c r="L1009" s="38"/>
      <c r="M1009" s="179" t="s">
        <v>3</v>
      </c>
      <c r="N1009" s="180" t="s">
        <v>43</v>
      </c>
      <c r="O1009" s="71"/>
      <c r="P1009" s="181">
        <f>O1009*H1009</f>
        <v>0</v>
      </c>
      <c r="Q1009" s="181">
        <v>0.00028499999999999999</v>
      </c>
      <c r="R1009" s="181">
        <f>Q1009*H1009</f>
        <v>0.61045261499999992</v>
      </c>
      <c r="S1009" s="181">
        <v>0</v>
      </c>
      <c r="T1009" s="182">
        <f>S1009*H1009</f>
        <v>0</v>
      </c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R1009" s="183" t="s">
        <v>314</v>
      </c>
      <c r="AT1009" s="183" t="s">
        <v>238</v>
      </c>
      <c r="AU1009" s="183" t="s">
        <v>76</v>
      </c>
      <c r="AY1009" s="18" t="s">
        <v>234</v>
      </c>
      <c r="BE1009" s="184">
        <f>IF(N1009="základní",J1009,0)</f>
        <v>0</v>
      </c>
      <c r="BF1009" s="184">
        <f>IF(N1009="snížená",J1009,0)</f>
        <v>0</v>
      </c>
      <c r="BG1009" s="184">
        <f>IF(N1009="zákl. přenesená",J1009,0)</f>
        <v>0</v>
      </c>
      <c r="BH1009" s="184">
        <f>IF(N1009="sníž. přenesená",J1009,0)</f>
        <v>0</v>
      </c>
      <c r="BI1009" s="184">
        <f>IF(N1009="nulová",J1009,0)</f>
        <v>0</v>
      </c>
      <c r="BJ1009" s="18" t="s">
        <v>79</v>
      </c>
      <c r="BK1009" s="184">
        <f>ROUND(I1009*H1009,2)</f>
        <v>0</v>
      </c>
      <c r="BL1009" s="18" t="s">
        <v>314</v>
      </c>
      <c r="BM1009" s="183" t="s">
        <v>2446</v>
      </c>
    </row>
    <row r="1010" s="2" customFormat="1">
      <c r="A1010" s="37"/>
      <c r="B1010" s="38"/>
      <c r="C1010" s="37"/>
      <c r="D1010" s="185" t="s">
        <v>244</v>
      </c>
      <c r="E1010" s="37"/>
      <c r="F1010" s="186" t="s">
        <v>2447</v>
      </c>
      <c r="G1010" s="37"/>
      <c r="H1010" s="37"/>
      <c r="I1010" s="187"/>
      <c r="J1010" s="37"/>
      <c r="K1010" s="37"/>
      <c r="L1010" s="38"/>
      <c r="M1010" s="188"/>
      <c r="N1010" s="189"/>
      <c r="O1010" s="71"/>
      <c r="P1010" s="71"/>
      <c r="Q1010" s="71"/>
      <c r="R1010" s="71"/>
      <c r="S1010" s="71"/>
      <c r="T1010" s="72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T1010" s="18" t="s">
        <v>244</v>
      </c>
      <c r="AU1010" s="18" t="s">
        <v>76</v>
      </c>
    </row>
    <row r="1011" s="2" customFormat="1" ht="33" customHeight="1">
      <c r="A1011" s="37"/>
      <c r="B1011" s="171"/>
      <c r="C1011" s="172" t="s">
        <v>2448</v>
      </c>
      <c r="D1011" s="172" t="s">
        <v>238</v>
      </c>
      <c r="E1011" s="173" t="s">
        <v>2449</v>
      </c>
      <c r="F1011" s="174" t="s">
        <v>2450</v>
      </c>
      <c r="G1011" s="175" t="s">
        <v>416</v>
      </c>
      <c r="H1011" s="176">
        <v>1278.7049999999999</v>
      </c>
      <c r="I1011" s="177"/>
      <c r="J1011" s="178">
        <f>ROUND(I1011*H1011,2)</f>
        <v>0</v>
      </c>
      <c r="K1011" s="174" t="s">
        <v>242</v>
      </c>
      <c r="L1011" s="38"/>
      <c r="M1011" s="179" t="s">
        <v>3</v>
      </c>
      <c r="N1011" s="180" t="s">
        <v>43</v>
      </c>
      <c r="O1011" s="71"/>
      <c r="P1011" s="181">
        <f>O1011*H1011</f>
        <v>0</v>
      </c>
      <c r="Q1011" s="181">
        <v>1.1559899999999999E-05</v>
      </c>
      <c r="R1011" s="181">
        <f>Q1011*H1011</f>
        <v>0.014781701929499997</v>
      </c>
      <c r="S1011" s="181">
        <v>0</v>
      </c>
      <c r="T1011" s="182">
        <f>S1011*H1011</f>
        <v>0</v>
      </c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R1011" s="183" t="s">
        <v>314</v>
      </c>
      <c r="AT1011" s="183" t="s">
        <v>238</v>
      </c>
      <c r="AU1011" s="183" t="s">
        <v>76</v>
      </c>
      <c r="AY1011" s="18" t="s">
        <v>234</v>
      </c>
      <c r="BE1011" s="184">
        <f>IF(N1011="základní",J1011,0)</f>
        <v>0</v>
      </c>
      <c r="BF1011" s="184">
        <f>IF(N1011="snížená",J1011,0)</f>
        <v>0</v>
      </c>
      <c r="BG1011" s="184">
        <f>IF(N1011="zákl. přenesená",J1011,0)</f>
        <v>0</v>
      </c>
      <c r="BH1011" s="184">
        <f>IF(N1011="sníž. přenesená",J1011,0)</f>
        <v>0</v>
      </c>
      <c r="BI1011" s="184">
        <f>IF(N1011="nulová",J1011,0)</f>
        <v>0</v>
      </c>
      <c r="BJ1011" s="18" t="s">
        <v>79</v>
      </c>
      <c r="BK1011" s="184">
        <f>ROUND(I1011*H1011,2)</f>
        <v>0</v>
      </c>
      <c r="BL1011" s="18" t="s">
        <v>314</v>
      </c>
      <c r="BM1011" s="183" t="s">
        <v>2451</v>
      </c>
    </row>
    <row r="1012" s="2" customFormat="1">
      <c r="A1012" s="37"/>
      <c r="B1012" s="38"/>
      <c r="C1012" s="37"/>
      <c r="D1012" s="185" t="s">
        <v>244</v>
      </c>
      <c r="E1012" s="37"/>
      <c r="F1012" s="186" t="s">
        <v>2452</v>
      </c>
      <c r="G1012" s="37"/>
      <c r="H1012" s="37"/>
      <c r="I1012" s="187"/>
      <c r="J1012" s="37"/>
      <c r="K1012" s="37"/>
      <c r="L1012" s="38"/>
      <c r="M1012" s="188"/>
      <c r="N1012" s="189"/>
      <c r="O1012" s="71"/>
      <c r="P1012" s="71"/>
      <c r="Q1012" s="71"/>
      <c r="R1012" s="71"/>
      <c r="S1012" s="71"/>
      <c r="T1012" s="72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T1012" s="18" t="s">
        <v>244</v>
      </c>
      <c r="AU1012" s="18" t="s">
        <v>76</v>
      </c>
    </row>
    <row r="1013" s="2" customFormat="1" ht="37.8" customHeight="1">
      <c r="A1013" s="37"/>
      <c r="B1013" s="171"/>
      <c r="C1013" s="172" t="s">
        <v>2453</v>
      </c>
      <c r="D1013" s="172" t="s">
        <v>238</v>
      </c>
      <c r="E1013" s="173" t="s">
        <v>2454</v>
      </c>
      <c r="F1013" s="174" t="s">
        <v>2455</v>
      </c>
      <c r="G1013" s="175" t="s">
        <v>416</v>
      </c>
      <c r="H1013" s="176">
        <v>133.55799999999999</v>
      </c>
      <c r="I1013" s="177"/>
      <c r="J1013" s="178">
        <f>ROUND(I1013*H1013,2)</f>
        <v>0</v>
      </c>
      <c r="K1013" s="174" t="s">
        <v>242</v>
      </c>
      <c r="L1013" s="38"/>
      <c r="M1013" s="179" t="s">
        <v>3</v>
      </c>
      <c r="N1013" s="180" t="s">
        <v>43</v>
      </c>
      <c r="O1013" s="71"/>
      <c r="P1013" s="181">
        <f>O1013*H1013</f>
        <v>0</v>
      </c>
      <c r="Q1013" s="181">
        <v>0</v>
      </c>
      <c r="R1013" s="181">
        <f>Q1013*H1013</f>
        <v>0</v>
      </c>
      <c r="S1013" s="181">
        <v>0</v>
      </c>
      <c r="T1013" s="182">
        <f>S1013*H1013</f>
        <v>0</v>
      </c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R1013" s="183" t="s">
        <v>314</v>
      </c>
      <c r="AT1013" s="183" t="s">
        <v>238</v>
      </c>
      <c r="AU1013" s="183" t="s">
        <v>76</v>
      </c>
      <c r="AY1013" s="18" t="s">
        <v>234</v>
      </c>
      <c r="BE1013" s="184">
        <f>IF(N1013="základní",J1013,0)</f>
        <v>0</v>
      </c>
      <c r="BF1013" s="184">
        <f>IF(N1013="snížená",J1013,0)</f>
        <v>0</v>
      </c>
      <c r="BG1013" s="184">
        <f>IF(N1013="zákl. přenesená",J1013,0)</f>
        <v>0</v>
      </c>
      <c r="BH1013" s="184">
        <f>IF(N1013="sníž. přenesená",J1013,0)</f>
        <v>0</v>
      </c>
      <c r="BI1013" s="184">
        <f>IF(N1013="nulová",J1013,0)</f>
        <v>0</v>
      </c>
      <c r="BJ1013" s="18" t="s">
        <v>79</v>
      </c>
      <c r="BK1013" s="184">
        <f>ROUND(I1013*H1013,2)</f>
        <v>0</v>
      </c>
      <c r="BL1013" s="18" t="s">
        <v>314</v>
      </c>
      <c r="BM1013" s="183" t="s">
        <v>2456</v>
      </c>
    </row>
    <row r="1014" s="2" customFormat="1">
      <c r="A1014" s="37"/>
      <c r="B1014" s="38"/>
      <c r="C1014" s="37"/>
      <c r="D1014" s="185" t="s">
        <v>244</v>
      </c>
      <c r="E1014" s="37"/>
      <c r="F1014" s="186" t="s">
        <v>2457</v>
      </c>
      <c r="G1014" s="37"/>
      <c r="H1014" s="37"/>
      <c r="I1014" s="187"/>
      <c r="J1014" s="37"/>
      <c r="K1014" s="37"/>
      <c r="L1014" s="38"/>
      <c r="M1014" s="188"/>
      <c r="N1014" s="189"/>
      <c r="O1014" s="71"/>
      <c r="P1014" s="71"/>
      <c r="Q1014" s="71"/>
      <c r="R1014" s="71"/>
      <c r="S1014" s="71"/>
      <c r="T1014" s="72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T1014" s="18" t="s">
        <v>244</v>
      </c>
      <c r="AU1014" s="18" t="s">
        <v>76</v>
      </c>
    </row>
    <row r="1015" s="2" customFormat="1" ht="24.15" customHeight="1">
      <c r="A1015" s="37"/>
      <c r="B1015" s="171"/>
      <c r="C1015" s="192" t="s">
        <v>2458</v>
      </c>
      <c r="D1015" s="192" t="s">
        <v>310</v>
      </c>
      <c r="E1015" s="193" t="s">
        <v>2459</v>
      </c>
      <c r="F1015" s="194" t="s">
        <v>2460</v>
      </c>
      <c r="G1015" s="195" t="s">
        <v>416</v>
      </c>
      <c r="H1015" s="196">
        <v>138.602</v>
      </c>
      <c r="I1015" s="197"/>
      <c r="J1015" s="198">
        <f>ROUND(I1015*H1015,2)</f>
        <v>0</v>
      </c>
      <c r="K1015" s="194" t="s">
        <v>242</v>
      </c>
      <c r="L1015" s="199"/>
      <c r="M1015" s="200" t="s">
        <v>3</v>
      </c>
      <c r="N1015" s="201" t="s">
        <v>43</v>
      </c>
      <c r="O1015" s="71"/>
      <c r="P1015" s="181">
        <f>O1015*H1015</f>
        <v>0</v>
      </c>
      <c r="Q1015" s="181">
        <v>0</v>
      </c>
      <c r="R1015" s="181">
        <f>Q1015*H1015</f>
        <v>0</v>
      </c>
      <c r="S1015" s="181">
        <v>0</v>
      </c>
      <c r="T1015" s="182">
        <f>S1015*H1015</f>
        <v>0</v>
      </c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R1015" s="183" t="s">
        <v>392</v>
      </c>
      <c r="AT1015" s="183" t="s">
        <v>310</v>
      </c>
      <c r="AU1015" s="183" t="s">
        <v>76</v>
      </c>
      <c r="AY1015" s="18" t="s">
        <v>234</v>
      </c>
      <c r="BE1015" s="184">
        <f>IF(N1015="základní",J1015,0)</f>
        <v>0</v>
      </c>
      <c r="BF1015" s="184">
        <f>IF(N1015="snížená",J1015,0)</f>
        <v>0</v>
      </c>
      <c r="BG1015" s="184">
        <f>IF(N1015="zákl. přenesená",J1015,0)</f>
        <v>0</v>
      </c>
      <c r="BH1015" s="184">
        <f>IF(N1015="sníž. přenesená",J1015,0)</f>
        <v>0</v>
      </c>
      <c r="BI1015" s="184">
        <f>IF(N1015="nulová",J1015,0)</f>
        <v>0</v>
      </c>
      <c r="BJ1015" s="18" t="s">
        <v>79</v>
      </c>
      <c r="BK1015" s="184">
        <f>ROUND(I1015*H1015,2)</f>
        <v>0</v>
      </c>
      <c r="BL1015" s="18" t="s">
        <v>314</v>
      </c>
      <c r="BM1015" s="183" t="s">
        <v>2461</v>
      </c>
    </row>
    <row r="1016" s="2" customFormat="1" ht="24.15" customHeight="1">
      <c r="A1016" s="37"/>
      <c r="B1016" s="171"/>
      <c r="C1016" s="172" t="s">
        <v>2462</v>
      </c>
      <c r="D1016" s="172" t="s">
        <v>238</v>
      </c>
      <c r="E1016" s="173" t="s">
        <v>2463</v>
      </c>
      <c r="F1016" s="174" t="s">
        <v>2464</v>
      </c>
      <c r="G1016" s="175" t="s">
        <v>241</v>
      </c>
      <c r="H1016" s="176">
        <v>534.23000000000002</v>
      </c>
      <c r="I1016" s="177"/>
      <c r="J1016" s="178">
        <f>ROUND(I1016*H1016,2)</f>
        <v>0</v>
      </c>
      <c r="K1016" s="174" t="s">
        <v>242</v>
      </c>
      <c r="L1016" s="38"/>
      <c r="M1016" s="179" t="s">
        <v>3</v>
      </c>
      <c r="N1016" s="180" t="s">
        <v>43</v>
      </c>
      <c r="O1016" s="71"/>
      <c r="P1016" s="181">
        <f>O1016*H1016</f>
        <v>0</v>
      </c>
      <c r="Q1016" s="181">
        <v>0</v>
      </c>
      <c r="R1016" s="181">
        <f>Q1016*H1016</f>
        <v>0</v>
      </c>
      <c r="S1016" s="181">
        <v>3.0000000000000001E-05</v>
      </c>
      <c r="T1016" s="182">
        <f>S1016*H1016</f>
        <v>0.0160269</v>
      </c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R1016" s="183" t="s">
        <v>314</v>
      </c>
      <c r="AT1016" s="183" t="s">
        <v>238</v>
      </c>
      <c r="AU1016" s="183" t="s">
        <v>76</v>
      </c>
      <c r="AY1016" s="18" t="s">
        <v>234</v>
      </c>
      <c r="BE1016" s="184">
        <f>IF(N1016="základní",J1016,0)</f>
        <v>0</v>
      </c>
      <c r="BF1016" s="184">
        <f>IF(N1016="snížená",J1016,0)</f>
        <v>0</v>
      </c>
      <c r="BG1016" s="184">
        <f>IF(N1016="zákl. přenesená",J1016,0)</f>
        <v>0</v>
      </c>
      <c r="BH1016" s="184">
        <f>IF(N1016="sníž. přenesená",J1016,0)</f>
        <v>0</v>
      </c>
      <c r="BI1016" s="184">
        <f>IF(N1016="nulová",J1016,0)</f>
        <v>0</v>
      </c>
      <c r="BJ1016" s="18" t="s">
        <v>79</v>
      </c>
      <c r="BK1016" s="184">
        <f>ROUND(I1016*H1016,2)</f>
        <v>0</v>
      </c>
      <c r="BL1016" s="18" t="s">
        <v>314</v>
      </c>
      <c r="BM1016" s="183" t="s">
        <v>2465</v>
      </c>
    </row>
    <row r="1017" s="2" customFormat="1">
      <c r="A1017" s="37"/>
      <c r="B1017" s="38"/>
      <c r="C1017" s="37"/>
      <c r="D1017" s="185" t="s">
        <v>244</v>
      </c>
      <c r="E1017" s="37"/>
      <c r="F1017" s="186" t="s">
        <v>2466</v>
      </c>
      <c r="G1017" s="37"/>
      <c r="H1017" s="37"/>
      <c r="I1017" s="187"/>
      <c r="J1017" s="37"/>
      <c r="K1017" s="37"/>
      <c r="L1017" s="38"/>
      <c r="M1017" s="188"/>
      <c r="N1017" s="189"/>
      <c r="O1017" s="71"/>
      <c r="P1017" s="71"/>
      <c r="Q1017" s="71"/>
      <c r="R1017" s="71"/>
      <c r="S1017" s="71"/>
      <c r="T1017" s="72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T1017" s="18" t="s">
        <v>244</v>
      </c>
      <c r="AU1017" s="18" t="s">
        <v>76</v>
      </c>
    </row>
    <row r="1018" s="2" customFormat="1" ht="16.5" customHeight="1">
      <c r="A1018" s="37"/>
      <c r="B1018" s="171"/>
      <c r="C1018" s="192" t="s">
        <v>2467</v>
      </c>
      <c r="D1018" s="192" t="s">
        <v>310</v>
      </c>
      <c r="E1018" s="193" t="s">
        <v>2468</v>
      </c>
      <c r="F1018" s="194" t="s">
        <v>2469</v>
      </c>
      <c r="G1018" s="195" t="s">
        <v>241</v>
      </c>
      <c r="H1018" s="196">
        <v>554.399</v>
      </c>
      <c r="I1018" s="197"/>
      <c r="J1018" s="198">
        <f>ROUND(I1018*H1018,2)</f>
        <v>0</v>
      </c>
      <c r="K1018" s="194" t="s">
        <v>242</v>
      </c>
      <c r="L1018" s="199"/>
      <c r="M1018" s="200" t="s">
        <v>3</v>
      </c>
      <c r="N1018" s="201" t="s">
        <v>43</v>
      </c>
      <c r="O1018" s="71"/>
      <c r="P1018" s="181">
        <f>O1018*H1018</f>
        <v>0</v>
      </c>
      <c r="Q1018" s="181">
        <v>0.00020000000000000001</v>
      </c>
      <c r="R1018" s="181">
        <f>Q1018*H1018</f>
        <v>0.1108798</v>
      </c>
      <c r="S1018" s="181">
        <v>0</v>
      </c>
      <c r="T1018" s="182">
        <f>S1018*H1018</f>
        <v>0</v>
      </c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R1018" s="183" t="s">
        <v>392</v>
      </c>
      <c r="AT1018" s="183" t="s">
        <v>310</v>
      </c>
      <c r="AU1018" s="183" t="s">
        <v>76</v>
      </c>
      <c r="AY1018" s="18" t="s">
        <v>234</v>
      </c>
      <c r="BE1018" s="184">
        <f>IF(N1018="základní",J1018,0)</f>
        <v>0</v>
      </c>
      <c r="BF1018" s="184">
        <f>IF(N1018="snížená",J1018,0)</f>
        <v>0</v>
      </c>
      <c r="BG1018" s="184">
        <f>IF(N1018="zákl. přenesená",J1018,0)</f>
        <v>0</v>
      </c>
      <c r="BH1018" s="184">
        <f>IF(N1018="sníž. přenesená",J1018,0)</f>
        <v>0</v>
      </c>
      <c r="BI1018" s="184">
        <f>IF(N1018="nulová",J1018,0)</f>
        <v>0</v>
      </c>
      <c r="BJ1018" s="18" t="s">
        <v>79</v>
      </c>
      <c r="BK1018" s="184">
        <f>ROUND(I1018*H1018,2)</f>
        <v>0</v>
      </c>
      <c r="BL1018" s="18" t="s">
        <v>314</v>
      </c>
      <c r="BM1018" s="183" t="s">
        <v>2470</v>
      </c>
    </row>
    <row r="1019" s="2" customFormat="1" ht="55.5" customHeight="1">
      <c r="A1019" s="37"/>
      <c r="B1019" s="171"/>
      <c r="C1019" s="172" t="s">
        <v>2471</v>
      </c>
      <c r="D1019" s="172" t="s">
        <v>238</v>
      </c>
      <c r="E1019" s="173" t="s">
        <v>2472</v>
      </c>
      <c r="F1019" s="174" t="s">
        <v>2473</v>
      </c>
      <c r="G1019" s="175" t="s">
        <v>241</v>
      </c>
      <c r="H1019" s="176">
        <v>505.74400000000003</v>
      </c>
      <c r="I1019" s="177"/>
      <c r="J1019" s="178">
        <f>ROUND(I1019*H1019,2)</f>
        <v>0</v>
      </c>
      <c r="K1019" s="174" t="s">
        <v>242</v>
      </c>
      <c r="L1019" s="38"/>
      <c r="M1019" s="179" t="s">
        <v>3</v>
      </c>
      <c r="N1019" s="180" t="s">
        <v>43</v>
      </c>
      <c r="O1019" s="71"/>
      <c r="P1019" s="181">
        <f>O1019*H1019</f>
        <v>0</v>
      </c>
      <c r="Q1019" s="181">
        <v>0</v>
      </c>
      <c r="R1019" s="181">
        <f>Q1019*H1019</f>
        <v>0</v>
      </c>
      <c r="S1019" s="181">
        <v>3.0000000000000001E-05</v>
      </c>
      <c r="T1019" s="182">
        <f>S1019*H1019</f>
        <v>0.015172320000000001</v>
      </c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R1019" s="183" t="s">
        <v>314</v>
      </c>
      <c r="AT1019" s="183" t="s">
        <v>238</v>
      </c>
      <c r="AU1019" s="183" t="s">
        <v>76</v>
      </c>
      <c r="AY1019" s="18" t="s">
        <v>234</v>
      </c>
      <c r="BE1019" s="184">
        <f>IF(N1019="základní",J1019,0)</f>
        <v>0</v>
      </c>
      <c r="BF1019" s="184">
        <f>IF(N1019="snížená",J1019,0)</f>
        <v>0</v>
      </c>
      <c r="BG1019" s="184">
        <f>IF(N1019="zákl. přenesená",J1019,0)</f>
        <v>0</v>
      </c>
      <c r="BH1019" s="184">
        <f>IF(N1019="sníž. přenesená",J1019,0)</f>
        <v>0</v>
      </c>
      <c r="BI1019" s="184">
        <f>IF(N1019="nulová",J1019,0)</f>
        <v>0</v>
      </c>
      <c r="BJ1019" s="18" t="s">
        <v>79</v>
      </c>
      <c r="BK1019" s="184">
        <f>ROUND(I1019*H1019,2)</f>
        <v>0</v>
      </c>
      <c r="BL1019" s="18" t="s">
        <v>314</v>
      </c>
      <c r="BM1019" s="183" t="s">
        <v>2474</v>
      </c>
    </row>
    <row r="1020" s="2" customFormat="1">
      <c r="A1020" s="37"/>
      <c r="B1020" s="38"/>
      <c r="C1020" s="37"/>
      <c r="D1020" s="185" t="s">
        <v>244</v>
      </c>
      <c r="E1020" s="37"/>
      <c r="F1020" s="186" t="s">
        <v>2475</v>
      </c>
      <c r="G1020" s="37"/>
      <c r="H1020" s="37"/>
      <c r="I1020" s="187"/>
      <c r="J1020" s="37"/>
      <c r="K1020" s="37"/>
      <c r="L1020" s="38"/>
      <c r="M1020" s="188"/>
      <c r="N1020" s="189"/>
      <c r="O1020" s="71"/>
      <c r="P1020" s="71"/>
      <c r="Q1020" s="71"/>
      <c r="R1020" s="71"/>
      <c r="S1020" s="71"/>
      <c r="T1020" s="72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T1020" s="18" t="s">
        <v>244</v>
      </c>
      <c r="AU1020" s="18" t="s">
        <v>76</v>
      </c>
    </row>
    <row r="1021" s="2" customFormat="1" ht="16.5" customHeight="1">
      <c r="A1021" s="37"/>
      <c r="B1021" s="171"/>
      <c r="C1021" s="192" t="s">
        <v>2476</v>
      </c>
      <c r="D1021" s="192" t="s">
        <v>310</v>
      </c>
      <c r="E1021" s="193" t="s">
        <v>2468</v>
      </c>
      <c r="F1021" s="194" t="s">
        <v>2469</v>
      </c>
      <c r="G1021" s="195" t="s">
        <v>241</v>
      </c>
      <c r="H1021" s="196">
        <v>556.31799999999998</v>
      </c>
      <c r="I1021" s="197"/>
      <c r="J1021" s="198">
        <f>ROUND(I1021*H1021,2)</f>
        <v>0</v>
      </c>
      <c r="K1021" s="194" t="s">
        <v>242</v>
      </c>
      <c r="L1021" s="199"/>
      <c r="M1021" s="200" t="s">
        <v>3</v>
      </c>
      <c r="N1021" s="201" t="s">
        <v>43</v>
      </c>
      <c r="O1021" s="71"/>
      <c r="P1021" s="181">
        <f>O1021*H1021</f>
        <v>0</v>
      </c>
      <c r="Q1021" s="181">
        <v>0.00020000000000000001</v>
      </c>
      <c r="R1021" s="181">
        <f>Q1021*H1021</f>
        <v>0.1112636</v>
      </c>
      <c r="S1021" s="181">
        <v>0</v>
      </c>
      <c r="T1021" s="182">
        <f>S1021*H1021</f>
        <v>0</v>
      </c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R1021" s="183" t="s">
        <v>392</v>
      </c>
      <c r="AT1021" s="183" t="s">
        <v>310</v>
      </c>
      <c r="AU1021" s="183" t="s">
        <v>76</v>
      </c>
      <c r="AY1021" s="18" t="s">
        <v>234</v>
      </c>
      <c r="BE1021" s="184">
        <f>IF(N1021="základní",J1021,0)</f>
        <v>0</v>
      </c>
      <c r="BF1021" s="184">
        <f>IF(N1021="snížená",J1021,0)</f>
        <v>0</v>
      </c>
      <c r="BG1021" s="184">
        <f>IF(N1021="zákl. přenesená",J1021,0)</f>
        <v>0</v>
      </c>
      <c r="BH1021" s="184">
        <f>IF(N1021="sníž. přenesená",J1021,0)</f>
        <v>0</v>
      </c>
      <c r="BI1021" s="184">
        <f>IF(N1021="nulová",J1021,0)</f>
        <v>0</v>
      </c>
      <c r="BJ1021" s="18" t="s">
        <v>79</v>
      </c>
      <c r="BK1021" s="184">
        <f>ROUND(I1021*H1021,2)</f>
        <v>0</v>
      </c>
      <c r="BL1021" s="18" t="s">
        <v>314</v>
      </c>
      <c r="BM1021" s="183" t="s">
        <v>2477</v>
      </c>
    </row>
    <row r="1022" s="12" customFormat="1" ht="22.8" customHeight="1">
      <c r="A1022" s="12"/>
      <c r="B1022" s="158"/>
      <c r="C1022" s="12"/>
      <c r="D1022" s="159" t="s">
        <v>71</v>
      </c>
      <c r="E1022" s="169" t="s">
        <v>2478</v>
      </c>
      <c r="F1022" s="169" t="s">
        <v>2479</v>
      </c>
      <c r="G1022" s="12"/>
      <c r="H1022" s="12"/>
      <c r="I1022" s="161"/>
      <c r="J1022" s="170">
        <f>BK1022</f>
        <v>0</v>
      </c>
      <c r="K1022" s="12"/>
      <c r="L1022" s="158"/>
      <c r="M1022" s="163"/>
      <c r="N1022" s="164"/>
      <c r="O1022" s="164"/>
      <c r="P1022" s="165">
        <f>SUM(P1023:P1044)</f>
        <v>0</v>
      </c>
      <c r="Q1022" s="164"/>
      <c r="R1022" s="165">
        <f>SUM(R1023:R1044)</f>
        <v>0.098462999999999995</v>
      </c>
      <c r="S1022" s="164"/>
      <c r="T1022" s="166">
        <f>SUM(T1023:T1044)</f>
        <v>0</v>
      </c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R1022" s="159" t="s">
        <v>76</v>
      </c>
      <c r="AT1022" s="167" t="s">
        <v>71</v>
      </c>
      <c r="AU1022" s="167" t="s">
        <v>79</v>
      </c>
      <c r="AY1022" s="159" t="s">
        <v>234</v>
      </c>
      <c r="BK1022" s="168">
        <f>SUM(BK1023:BK1044)</f>
        <v>0</v>
      </c>
    </row>
    <row r="1023" s="2" customFormat="1" ht="37.8" customHeight="1">
      <c r="A1023" s="37"/>
      <c r="B1023" s="171"/>
      <c r="C1023" s="172" t="s">
        <v>2480</v>
      </c>
      <c r="D1023" s="172" t="s">
        <v>238</v>
      </c>
      <c r="E1023" s="173" t="s">
        <v>2481</v>
      </c>
      <c r="F1023" s="174" t="s">
        <v>2482</v>
      </c>
      <c r="G1023" s="175" t="s">
        <v>358</v>
      </c>
      <c r="H1023" s="176">
        <v>12</v>
      </c>
      <c r="I1023" s="177"/>
      <c r="J1023" s="178">
        <f>ROUND(I1023*H1023,2)</f>
        <v>0</v>
      </c>
      <c r="K1023" s="174" t="s">
        <v>242</v>
      </c>
      <c r="L1023" s="38"/>
      <c r="M1023" s="179" t="s">
        <v>3</v>
      </c>
      <c r="N1023" s="180" t="s">
        <v>43</v>
      </c>
      <c r="O1023" s="71"/>
      <c r="P1023" s="181">
        <f>O1023*H1023</f>
        <v>0</v>
      </c>
      <c r="Q1023" s="181">
        <v>0</v>
      </c>
      <c r="R1023" s="181">
        <f>Q1023*H1023</f>
        <v>0</v>
      </c>
      <c r="S1023" s="181">
        <v>0</v>
      </c>
      <c r="T1023" s="182">
        <f>S1023*H1023</f>
        <v>0</v>
      </c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R1023" s="183" t="s">
        <v>314</v>
      </c>
      <c r="AT1023" s="183" t="s">
        <v>238</v>
      </c>
      <c r="AU1023" s="183" t="s">
        <v>76</v>
      </c>
      <c r="AY1023" s="18" t="s">
        <v>234</v>
      </c>
      <c r="BE1023" s="184">
        <f>IF(N1023="základní",J1023,0)</f>
        <v>0</v>
      </c>
      <c r="BF1023" s="184">
        <f>IF(N1023="snížená",J1023,0)</f>
        <v>0</v>
      </c>
      <c r="BG1023" s="184">
        <f>IF(N1023="zákl. přenesená",J1023,0)</f>
        <v>0</v>
      </c>
      <c r="BH1023" s="184">
        <f>IF(N1023="sníž. přenesená",J1023,0)</f>
        <v>0</v>
      </c>
      <c r="BI1023" s="184">
        <f>IF(N1023="nulová",J1023,0)</f>
        <v>0</v>
      </c>
      <c r="BJ1023" s="18" t="s">
        <v>79</v>
      </c>
      <c r="BK1023" s="184">
        <f>ROUND(I1023*H1023,2)</f>
        <v>0</v>
      </c>
      <c r="BL1023" s="18" t="s">
        <v>314</v>
      </c>
      <c r="BM1023" s="183" t="s">
        <v>2483</v>
      </c>
    </row>
    <row r="1024" s="2" customFormat="1">
      <c r="A1024" s="37"/>
      <c r="B1024" s="38"/>
      <c r="C1024" s="37"/>
      <c r="D1024" s="185" t="s">
        <v>244</v>
      </c>
      <c r="E1024" s="37"/>
      <c r="F1024" s="186" t="s">
        <v>2484</v>
      </c>
      <c r="G1024" s="37"/>
      <c r="H1024" s="37"/>
      <c r="I1024" s="187"/>
      <c r="J1024" s="37"/>
      <c r="K1024" s="37"/>
      <c r="L1024" s="38"/>
      <c r="M1024" s="188"/>
      <c r="N1024" s="189"/>
      <c r="O1024" s="71"/>
      <c r="P1024" s="71"/>
      <c r="Q1024" s="71"/>
      <c r="R1024" s="71"/>
      <c r="S1024" s="71"/>
      <c r="T1024" s="72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T1024" s="18" t="s">
        <v>244</v>
      </c>
      <c r="AU1024" s="18" t="s">
        <v>76</v>
      </c>
    </row>
    <row r="1025" s="2" customFormat="1" ht="24.15" customHeight="1">
      <c r="A1025" s="37"/>
      <c r="B1025" s="171"/>
      <c r="C1025" s="192" t="s">
        <v>2485</v>
      </c>
      <c r="D1025" s="192" t="s">
        <v>310</v>
      </c>
      <c r="E1025" s="193" t="s">
        <v>2486</v>
      </c>
      <c r="F1025" s="194" t="s">
        <v>2487</v>
      </c>
      <c r="G1025" s="195" t="s">
        <v>241</v>
      </c>
      <c r="H1025" s="196">
        <v>33.438000000000002</v>
      </c>
      <c r="I1025" s="197"/>
      <c r="J1025" s="198">
        <f>ROUND(I1025*H1025,2)</f>
        <v>0</v>
      </c>
      <c r="K1025" s="194" t="s">
        <v>242</v>
      </c>
      <c r="L1025" s="199"/>
      <c r="M1025" s="200" t="s">
        <v>3</v>
      </c>
      <c r="N1025" s="201" t="s">
        <v>43</v>
      </c>
      <c r="O1025" s="71"/>
      <c r="P1025" s="181">
        <f>O1025*H1025</f>
        <v>0</v>
      </c>
      <c r="Q1025" s="181">
        <v>0.001</v>
      </c>
      <c r="R1025" s="181">
        <f>Q1025*H1025</f>
        <v>0.033438000000000002</v>
      </c>
      <c r="S1025" s="181">
        <v>0</v>
      </c>
      <c r="T1025" s="182">
        <f>S1025*H1025</f>
        <v>0</v>
      </c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R1025" s="183" t="s">
        <v>392</v>
      </c>
      <c r="AT1025" s="183" t="s">
        <v>310</v>
      </c>
      <c r="AU1025" s="183" t="s">
        <v>76</v>
      </c>
      <c r="AY1025" s="18" t="s">
        <v>234</v>
      </c>
      <c r="BE1025" s="184">
        <f>IF(N1025="základní",J1025,0)</f>
        <v>0</v>
      </c>
      <c r="BF1025" s="184">
        <f>IF(N1025="snížená",J1025,0)</f>
        <v>0</v>
      </c>
      <c r="BG1025" s="184">
        <f>IF(N1025="zákl. přenesená",J1025,0)</f>
        <v>0</v>
      </c>
      <c r="BH1025" s="184">
        <f>IF(N1025="sníž. přenesená",J1025,0)</f>
        <v>0</v>
      </c>
      <c r="BI1025" s="184">
        <f>IF(N1025="nulová",J1025,0)</f>
        <v>0</v>
      </c>
      <c r="BJ1025" s="18" t="s">
        <v>79</v>
      </c>
      <c r="BK1025" s="184">
        <f>ROUND(I1025*H1025,2)</f>
        <v>0</v>
      </c>
      <c r="BL1025" s="18" t="s">
        <v>314</v>
      </c>
      <c r="BM1025" s="183" t="s">
        <v>2488</v>
      </c>
    </row>
    <row r="1026" s="2" customFormat="1" ht="44.25" customHeight="1">
      <c r="A1026" s="37"/>
      <c r="B1026" s="171"/>
      <c r="C1026" s="172" t="s">
        <v>2489</v>
      </c>
      <c r="D1026" s="172" t="s">
        <v>238</v>
      </c>
      <c r="E1026" s="173" t="s">
        <v>2490</v>
      </c>
      <c r="F1026" s="174" t="s">
        <v>2491</v>
      </c>
      <c r="G1026" s="175" t="s">
        <v>358</v>
      </c>
      <c r="H1026" s="176">
        <v>6</v>
      </c>
      <c r="I1026" s="177"/>
      <c r="J1026" s="178">
        <f>ROUND(I1026*H1026,2)</f>
        <v>0</v>
      </c>
      <c r="K1026" s="174" t="s">
        <v>242</v>
      </c>
      <c r="L1026" s="38"/>
      <c r="M1026" s="179" t="s">
        <v>3</v>
      </c>
      <c r="N1026" s="180" t="s">
        <v>43</v>
      </c>
      <c r="O1026" s="71"/>
      <c r="P1026" s="181">
        <f>O1026*H1026</f>
        <v>0</v>
      </c>
      <c r="Q1026" s="181">
        <v>0</v>
      </c>
      <c r="R1026" s="181">
        <f>Q1026*H1026</f>
        <v>0</v>
      </c>
      <c r="S1026" s="181">
        <v>0</v>
      </c>
      <c r="T1026" s="182">
        <f>S1026*H1026</f>
        <v>0</v>
      </c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/>
      <c r="AE1026" s="37"/>
      <c r="AR1026" s="183" t="s">
        <v>314</v>
      </c>
      <c r="AT1026" s="183" t="s">
        <v>238</v>
      </c>
      <c r="AU1026" s="183" t="s">
        <v>76</v>
      </c>
      <c r="AY1026" s="18" t="s">
        <v>234</v>
      </c>
      <c r="BE1026" s="184">
        <f>IF(N1026="základní",J1026,0)</f>
        <v>0</v>
      </c>
      <c r="BF1026" s="184">
        <f>IF(N1026="snížená",J1026,0)</f>
        <v>0</v>
      </c>
      <c r="BG1026" s="184">
        <f>IF(N1026="zákl. přenesená",J1026,0)</f>
        <v>0</v>
      </c>
      <c r="BH1026" s="184">
        <f>IF(N1026="sníž. přenesená",J1026,0)</f>
        <v>0</v>
      </c>
      <c r="BI1026" s="184">
        <f>IF(N1026="nulová",J1026,0)</f>
        <v>0</v>
      </c>
      <c r="BJ1026" s="18" t="s">
        <v>79</v>
      </c>
      <c r="BK1026" s="184">
        <f>ROUND(I1026*H1026,2)</f>
        <v>0</v>
      </c>
      <c r="BL1026" s="18" t="s">
        <v>314</v>
      </c>
      <c r="BM1026" s="183" t="s">
        <v>2492</v>
      </c>
    </row>
    <row r="1027" s="2" customFormat="1">
      <c r="A1027" s="37"/>
      <c r="B1027" s="38"/>
      <c r="C1027" s="37"/>
      <c r="D1027" s="185" t="s">
        <v>244</v>
      </c>
      <c r="E1027" s="37"/>
      <c r="F1027" s="186" t="s">
        <v>2493</v>
      </c>
      <c r="G1027" s="37"/>
      <c r="H1027" s="37"/>
      <c r="I1027" s="187"/>
      <c r="J1027" s="37"/>
      <c r="K1027" s="37"/>
      <c r="L1027" s="38"/>
      <c r="M1027" s="188"/>
      <c r="N1027" s="189"/>
      <c r="O1027" s="71"/>
      <c r="P1027" s="71"/>
      <c r="Q1027" s="71"/>
      <c r="R1027" s="71"/>
      <c r="S1027" s="71"/>
      <c r="T1027" s="72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T1027" s="18" t="s">
        <v>244</v>
      </c>
      <c r="AU1027" s="18" t="s">
        <v>76</v>
      </c>
    </row>
    <row r="1028" s="2" customFormat="1" ht="24.15" customHeight="1">
      <c r="A1028" s="37"/>
      <c r="B1028" s="171"/>
      <c r="C1028" s="192" t="s">
        <v>2494</v>
      </c>
      <c r="D1028" s="192" t="s">
        <v>310</v>
      </c>
      <c r="E1028" s="193" t="s">
        <v>2495</v>
      </c>
      <c r="F1028" s="194" t="s">
        <v>2496</v>
      </c>
      <c r="G1028" s="195" t="s">
        <v>241</v>
      </c>
      <c r="H1028" s="196">
        <v>18.375</v>
      </c>
      <c r="I1028" s="197"/>
      <c r="J1028" s="198">
        <f>ROUND(I1028*H1028,2)</f>
        <v>0</v>
      </c>
      <c r="K1028" s="194" t="s">
        <v>242</v>
      </c>
      <c r="L1028" s="199"/>
      <c r="M1028" s="200" t="s">
        <v>3</v>
      </c>
      <c r="N1028" s="201" t="s">
        <v>43</v>
      </c>
      <c r="O1028" s="71"/>
      <c r="P1028" s="181">
        <f>O1028*H1028</f>
        <v>0</v>
      </c>
      <c r="Q1028" s="181">
        <v>0.001</v>
      </c>
      <c r="R1028" s="181">
        <f>Q1028*H1028</f>
        <v>0.018374999999999999</v>
      </c>
      <c r="S1028" s="181">
        <v>0</v>
      </c>
      <c r="T1028" s="182">
        <f>S1028*H1028</f>
        <v>0</v>
      </c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R1028" s="183" t="s">
        <v>392</v>
      </c>
      <c r="AT1028" s="183" t="s">
        <v>310</v>
      </c>
      <c r="AU1028" s="183" t="s">
        <v>76</v>
      </c>
      <c r="AY1028" s="18" t="s">
        <v>234</v>
      </c>
      <c r="BE1028" s="184">
        <f>IF(N1028="základní",J1028,0)</f>
        <v>0</v>
      </c>
      <c r="BF1028" s="184">
        <f>IF(N1028="snížená",J1028,0)</f>
        <v>0</v>
      </c>
      <c r="BG1028" s="184">
        <f>IF(N1028="zákl. přenesená",J1028,0)</f>
        <v>0</v>
      </c>
      <c r="BH1028" s="184">
        <f>IF(N1028="sníž. přenesená",J1028,0)</f>
        <v>0</v>
      </c>
      <c r="BI1028" s="184">
        <f>IF(N1028="nulová",J1028,0)</f>
        <v>0</v>
      </c>
      <c r="BJ1028" s="18" t="s">
        <v>79</v>
      </c>
      <c r="BK1028" s="184">
        <f>ROUND(I1028*H1028,2)</f>
        <v>0</v>
      </c>
      <c r="BL1028" s="18" t="s">
        <v>314</v>
      </c>
      <c r="BM1028" s="183" t="s">
        <v>2497</v>
      </c>
    </row>
    <row r="1029" s="2" customFormat="1" ht="24.15" customHeight="1">
      <c r="A1029" s="37"/>
      <c r="B1029" s="171"/>
      <c r="C1029" s="192" t="s">
        <v>2498</v>
      </c>
      <c r="D1029" s="192" t="s">
        <v>310</v>
      </c>
      <c r="E1029" s="193" t="s">
        <v>2499</v>
      </c>
      <c r="F1029" s="194" t="s">
        <v>2500</v>
      </c>
      <c r="G1029" s="195" t="s">
        <v>241</v>
      </c>
      <c r="H1029" s="196">
        <v>6.25</v>
      </c>
      <c r="I1029" s="197"/>
      <c r="J1029" s="198">
        <f>ROUND(I1029*H1029,2)</f>
        <v>0</v>
      </c>
      <c r="K1029" s="194" t="s">
        <v>242</v>
      </c>
      <c r="L1029" s="199"/>
      <c r="M1029" s="200" t="s">
        <v>3</v>
      </c>
      <c r="N1029" s="201" t="s">
        <v>43</v>
      </c>
      <c r="O1029" s="71"/>
      <c r="P1029" s="181">
        <f>O1029*H1029</f>
        <v>0</v>
      </c>
      <c r="Q1029" s="181">
        <v>0.001</v>
      </c>
      <c r="R1029" s="181">
        <f>Q1029*H1029</f>
        <v>0.0062500000000000003</v>
      </c>
      <c r="S1029" s="181">
        <v>0</v>
      </c>
      <c r="T1029" s="182">
        <f>S1029*H1029</f>
        <v>0</v>
      </c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R1029" s="183" t="s">
        <v>392</v>
      </c>
      <c r="AT1029" s="183" t="s">
        <v>310</v>
      </c>
      <c r="AU1029" s="183" t="s">
        <v>76</v>
      </c>
      <c r="AY1029" s="18" t="s">
        <v>234</v>
      </c>
      <c r="BE1029" s="184">
        <f>IF(N1029="základní",J1029,0)</f>
        <v>0</v>
      </c>
      <c r="BF1029" s="184">
        <f>IF(N1029="snížená",J1029,0)</f>
        <v>0</v>
      </c>
      <c r="BG1029" s="184">
        <f>IF(N1029="zákl. přenesená",J1029,0)</f>
        <v>0</v>
      </c>
      <c r="BH1029" s="184">
        <f>IF(N1029="sníž. přenesená",J1029,0)</f>
        <v>0</v>
      </c>
      <c r="BI1029" s="184">
        <f>IF(N1029="nulová",J1029,0)</f>
        <v>0</v>
      </c>
      <c r="BJ1029" s="18" t="s">
        <v>79</v>
      </c>
      <c r="BK1029" s="184">
        <f>ROUND(I1029*H1029,2)</f>
        <v>0</v>
      </c>
      <c r="BL1029" s="18" t="s">
        <v>314</v>
      </c>
      <c r="BM1029" s="183" t="s">
        <v>2501</v>
      </c>
    </row>
    <row r="1030" s="2" customFormat="1" ht="33" customHeight="1">
      <c r="A1030" s="37"/>
      <c r="B1030" s="171"/>
      <c r="C1030" s="172" t="s">
        <v>2502</v>
      </c>
      <c r="D1030" s="172" t="s">
        <v>238</v>
      </c>
      <c r="E1030" s="173" t="s">
        <v>2503</v>
      </c>
      <c r="F1030" s="174" t="s">
        <v>2504</v>
      </c>
      <c r="G1030" s="175" t="s">
        <v>358</v>
      </c>
      <c r="H1030" s="176">
        <v>6</v>
      </c>
      <c r="I1030" s="177"/>
      <c r="J1030" s="178">
        <f>ROUND(I1030*H1030,2)</f>
        <v>0</v>
      </c>
      <c r="K1030" s="174" t="s">
        <v>242</v>
      </c>
      <c r="L1030" s="38"/>
      <c r="M1030" s="179" t="s">
        <v>3</v>
      </c>
      <c r="N1030" s="180" t="s">
        <v>43</v>
      </c>
      <c r="O1030" s="71"/>
      <c r="P1030" s="181">
        <f>O1030*H1030</f>
        <v>0</v>
      </c>
      <c r="Q1030" s="181">
        <v>0</v>
      </c>
      <c r="R1030" s="181">
        <f>Q1030*H1030</f>
        <v>0</v>
      </c>
      <c r="S1030" s="181">
        <v>0</v>
      </c>
      <c r="T1030" s="182">
        <f>S1030*H1030</f>
        <v>0</v>
      </c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R1030" s="183" t="s">
        <v>314</v>
      </c>
      <c r="AT1030" s="183" t="s">
        <v>238</v>
      </c>
      <c r="AU1030" s="183" t="s">
        <v>76</v>
      </c>
      <c r="AY1030" s="18" t="s">
        <v>234</v>
      </c>
      <c r="BE1030" s="184">
        <f>IF(N1030="základní",J1030,0)</f>
        <v>0</v>
      </c>
      <c r="BF1030" s="184">
        <f>IF(N1030="snížená",J1030,0)</f>
        <v>0</v>
      </c>
      <c r="BG1030" s="184">
        <f>IF(N1030="zákl. přenesená",J1030,0)</f>
        <v>0</v>
      </c>
      <c r="BH1030" s="184">
        <f>IF(N1030="sníž. přenesená",J1030,0)</f>
        <v>0</v>
      </c>
      <c r="BI1030" s="184">
        <f>IF(N1030="nulová",J1030,0)</f>
        <v>0</v>
      </c>
      <c r="BJ1030" s="18" t="s">
        <v>79</v>
      </c>
      <c r="BK1030" s="184">
        <f>ROUND(I1030*H1030,2)</f>
        <v>0</v>
      </c>
      <c r="BL1030" s="18" t="s">
        <v>314</v>
      </c>
      <c r="BM1030" s="183" t="s">
        <v>2505</v>
      </c>
    </row>
    <row r="1031" s="2" customFormat="1">
      <c r="A1031" s="37"/>
      <c r="B1031" s="38"/>
      <c r="C1031" s="37"/>
      <c r="D1031" s="185" t="s">
        <v>244</v>
      </c>
      <c r="E1031" s="37"/>
      <c r="F1031" s="186" t="s">
        <v>2506</v>
      </c>
      <c r="G1031" s="37"/>
      <c r="H1031" s="37"/>
      <c r="I1031" s="187"/>
      <c r="J1031" s="37"/>
      <c r="K1031" s="37"/>
      <c r="L1031" s="38"/>
      <c r="M1031" s="188"/>
      <c r="N1031" s="189"/>
      <c r="O1031" s="71"/>
      <c r="P1031" s="71"/>
      <c r="Q1031" s="71"/>
      <c r="R1031" s="71"/>
      <c r="S1031" s="71"/>
      <c r="T1031" s="72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T1031" s="18" t="s">
        <v>244</v>
      </c>
      <c r="AU1031" s="18" t="s">
        <v>76</v>
      </c>
    </row>
    <row r="1032" s="2" customFormat="1" ht="33" customHeight="1">
      <c r="A1032" s="37"/>
      <c r="B1032" s="171"/>
      <c r="C1032" s="192" t="s">
        <v>2507</v>
      </c>
      <c r="D1032" s="192" t="s">
        <v>310</v>
      </c>
      <c r="E1032" s="193" t="s">
        <v>2508</v>
      </c>
      <c r="F1032" s="194" t="s">
        <v>2509</v>
      </c>
      <c r="G1032" s="195" t="s">
        <v>358</v>
      </c>
      <c r="H1032" s="196">
        <v>6</v>
      </c>
      <c r="I1032" s="197"/>
      <c r="J1032" s="198">
        <f>ROUND(I1032*H1032,2)</f>
        <v>0</v>
      </c>
      <c r="K1032" s="194" t="s">
        <v>242</v>
      </c>
      <c r="L1032" s="199"/>
      <c r="M1032" s="200" t="s">
        <v>3</v>
      </c>
      <c r="N1032" s="201" t="s">
        <v>43</v>
      </c>
      <c r="O1032" s="71"/>
      <c r="P1032" s="181">
        <f>O1032*H1032</f>
        <v>0</v>
      </c>
      <c r="Q1032" s="181">
        <v>0.001</v>
      </c>
      <c r="R1032" s="181">
        <f>Q1032*H1032</f>
        <v>0.0060000000000000001</v>
      </c>
      <c r="S1032" s="181">
        <v>0</v>
      </c>
      <c r="T1032" s="182">
        <f>S1032*H1032</f>
        <v>0</v>
      </c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R1032" s="183" t="s">
        <v>392</v>
      </c>
      <c r="AT1032" s="183" t="s">
        <v>310</v>
      </c>
      <c r="AU1032" s="183" t="s">
        <v>76</v>
      </c>
      <c r="AY1032" s="18" t="s">
        <v>234</v>
      </c>
      <c r="BE1032" s="184">
        <f>IF(N1032="základní",J1032,0)</f>
        <v>0</v>
      </c>
      <c r="BF1032" s="184">
        <f>IF(N1032="snížená",J1032,0)</f>
        <v>0</v>
      </c>
      <c r="BG1032" s="184">
        <f>IF(N1032="zákl. přenesená",J1032,0)</f>
        <v>0</v>
      </c>
      <c r="BH1032" s="184">
        <f>IF(N1032="sníž. přenesená",J1032,0)</f>
        <v>0</v>
      </c>
      <c r="BI1032" s="184">
        <f>IF(N1032="nulová",J1032,0)</f>
        <v>0</v>
      </c>
      <c r="BJ1032" s="18" t="s">
        <v>79</v>
      </c>
      <c r="BK1032" s="184">
        <f>ROUND(I1032*H1032,2)</f>
        <v>0</v>
      </c>
      <c r="BL1032" s="18" t="s">
        <v>314</v>
      </c>
      <c r="BM1032" s="183" t="s">
        <v>2510</v>
      </c>
    </row>
    <row r="1033" s="2" customFormat="1" ht="37.8" customHeight="1">
      <c r="A1033" s="37"/>
      <c r="B1033" s="171"/>
      <c r="C1033" s="172" t="s">
        <v>2511</v>
      </c>
      <c r="D1033" s="172" t="s">
        <v>238</v>
      </c>
      <c r="E1033" s="173" t="s">
        <v>2512</v>
      </c>
      <c r="F1033" s="174" t="s">
        <v>2513</v>
      </c>
      <c r="G1033" s="175" t="s">
        <v>358</v>
      </c>
      <c r="H1033" s="176">
        <v>9</v>
      </c>
      <c r="I1033" s="177"/>
      <c r="J1033" s="178">
        <f>ROUND(I1033*H1033,2)</f>
        <v>0</v>
      </c>
      <c r="K1033" s="174" t="s">
        <v>242</v>
      </c>
      <c r="L1033" s="38"/>
      <c r="M1033" s="179" t="s">
        <v>3</v>
      </c>
      <c r="N1033" s="180" t="s">
        <v>43</v>
      </c>
      <c r="O1033" s="71"/>
      <c r="P1033" s="181">
        <f>O1033*H1033</f>
        <v>0</v>
      </c>
      <c r="Q1033" s="181">
        <v>0</v>
      </c>
      <c r="R1033" s="181">
        <f>Q1033*H1033</f>
        <v>0</v>
      </c>
      <c r="S1033" s="181">
        <v>0</v>
      </c>
      <c r="T1033" s="182">
        <f>S1033*H1033</f>
        <v>0</v>
      </c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R1033" s="183" t="s">
        <v>314</v>
      </c>
      <c r="AT1033" s="183" t="s">
        <v>238</v>
      </c>
      <c r="AU1033" s="183" t="s">
        <v>76</v>
      </c>
      <c r="AY1033" s="18" t="s">
        <v>234</v>
      </c>
      <c r="BE1033" s="184">
        <f>IF(N1033="základní",J1033,0)</f>
        <v>0</v>
      </c>
      <c r="BF1033" s="184">
        <f>IF(N1033="snížená",J1033,0)</f>
        <v>0</v>
      </c>
      <c r="BG1033" s="184">
        <f>IF(N1033="zákl. přenesená",J1033,0)</f>
        <v>0</v>
      </c>
      <c r="BH1033" s="184">
        <f>IF(N1033="sníž. přenesená",J1033,0)</f>
        <v>0</v>
      </c>
      <c r="BI1033" s="184">
        <f>IF(N1033="nulová",J1033,0)</f>
        <v>0</v>
      </c>
      <c r="BJ1033" s="18" t="s">
        <v>79</v>
      </c>
      <c r="BK1033" s="184">
        <f>ROUND(I1033*H1033,2)</f>
        <v>0</v>
      </c>
      <c r="BL1033" s="18" t="s">
        <v>314</v>
      </c>
      <c r="BM1033" s="183" t="s">
        <v>2514</v>
      </c>
    </row>
    <row r="1034" s="2" customFormat="1">
      <c r="A1034" s="37"/>
      <c r="B1034" s="38"/>
      <c r="C1034" s="37"/>
      <c r="D1034" s="185" t="s">
        <v>244</v>
      </c>
      <c r="E1034" s="37"/>
      <c r="F1034" s="186" t="s">
        <v>2515</v>
      </c>
      <c r="G1034" s="37"/>
      <c r="H1034" s="37"/>
      <c r="I1034" s="187"/>
      <c r="J1034" s="37"/>
      <c r="K1034" s="37"/>
      <c r="L1034" s="38"/>
      <c r="M1034" s="188"/>
      <c r="N1034" s="189"/>
      <c r="O1034" s="71"/>
      <c r="P1034" s="71"/>
      <c r="Q1034" s="71"/>
      <c r="R1034" s="71"/>
      <c r="S1034" s="71"/>
      <c r="T1034" s="72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T1034" s="18" t="s">
        <v>244</v>
      </c>
      <c r="AU1034" s="18" t="s">
        <v>76</v>
      </c>
    </row>
    <row r="1035" s="2" customFormat="1" ht="33" customHeight="1">
      <c r="A1035" s="37"/>
      <c r="B1035" s="171"/>
      <c r="C1035" s="192" t="s">
        <v>2516</v>
      </c>
      <c r="D1035" s="192" t="s">
        <v>310</v>
      </c>
      <c r="E1035" s="193" t="s">
        <v>2517</v>
      </c>
      <c r="F1035" s="194" t="s">
        <v>2518</v>
      </c>
      <c r="G1035" s="195" t="s">
        <v>358</v>
      </c>
      <c r="H1035" s="196">
        <v>9</v>
      </c>
      <c r="I1035" s="197"/>
      <c r="J1035" s="198">
        <f>ROUND(I1035*H1035,2)</f>
        <v>0</v>
      </c>
      <c r="K1035" s="194" t="s">
        <v>242</v>
      </c>
      <c r="L1035" s="199"/>
      <c r="M1035" s="200" t="s">
        <v>3</v>
      </c>
      <c r="N1035" s="201" t="s">
        <v>43</v>
      </c>
      <c r="O1035" s="71"/>
      <c r="P1035" s="181">
        <f>O1035*H1035</f>
        <v>0</v>
      </c>
      <c r="Q1035" s="181">
        <v>0.001</v>
      </c>
      <c r="R1035" s="181">
        <f>Q1035*H1035</f>
        <v>0.0090000000000000011</v>
      </c>
      <c r="S1035" s="181">
        <v>0</v>
      </c>
      <c r="T1035" s="182">
        <f>S1035*H1035</f>
        <v>0</v>
      </c>
      <c r="U1035" s="37"/>
      <c r="V1035" s="37"/>
      <c r="W1035" s="37"/>
      <c r="X1035" s="37"/>
      <c r="Y1035" s="37"/>
      <c r="Z1035" s="37"/>
      <c r="AA1035" s="37"/>
      <c r="AB1035" s="37"/>
      <c r="AC1035" s="37"/>
      <c r="AD1035" s="37"/>
      <c r="AE1035" s="37"/>
      <c r="AR1035" s="183" t="s">
        <v>392</v>
      </c>
      <c r="AT1035" s="183" t="s">
        <v>310</v>
      </c>
      <c r="AU1035" s="183" t="s">
        <v>76</v>
      </c>
      <c r="AY1035" s="18" t="s">
        <v>234</v>
      </c>
      <c r="BE1035" s="184">
        <f>IF(N1035="základní",J1035,0)</f>
        <v>0</v>
      </c>
      <c r="BF1035" s="184">
        <f>IF(N1035="snížená",J1035,0)</f>
        <v>0</v>
      </c>
      <c r="BG1035" s="184">
        <f>IF(N1035="zákl. přenesená",J1035,0)</f>
        <v>0</v>
      </c>
      <c r="BH1035" s="184">
        <f>IF(N1035="sníž. přenesená",J1035,0)</f>
        <v>0</v>
      </c>
      <c r="BI1035" s="184">
        <f>IF(N1035="nulová",J1035,0)</f>
        <v>0</v>
      </c>
      <c r="BJ1035" s="18" t="s">
        <v>79</v>
      </c>
      <c r="BK1035" s="184">
        <f>ROUND(I1035*H1035,2)</f>
        <v>0</v>
      </c>
      <c r="BL1035" s="18" t="s">
        <v>314</v>
      </c>
      <c r="BM1035" s="183" t="s">
        <v>2519</v>
      </c>
    </row>
    <row r="1036" s="2" customFormat="1" ht="37.8" customHeight="1">
      <c r="A1036" s="37"/>
      <c r="B1036" s="171"/>
      <c r="C1036" s="172" t="s">
        <v>2520</v>
      </c>
      <c r="D1036" s="172" t="s">
        <v>238</v>
      </c>
      <c r="E1036" s="173" t="s">
        <v>2521</v>
      </c>
      <c r="F1036" s="174" t="s">
        <v>2522</v>
      </c>
      <c r="G1036" s="175" t="s">
        <v>358</v>
      </c>
      <c r="H1036" s="176">
        <v>3</v>
      </c>
      <c r="I1036" s="177"/>
      <c r="J1036" s="178">
        <f>ROUND(I1036*H1036,2)</f>
        <v>0</v>
      </c>
      <c r="K1036" s="174" t="s">
        <v>242</v>
      </c>
      <c r="L1036" s="38"/>
      <c r="M1036" s="179" t="s">
        <v>3</v>
      </c>
      <c r="N1036" s="180" t="s">
        <v>43</v>
      </c>
      <c r="O1036" s="71"/>
      <c r="P1036" s="181">
        <f>O1036*H1036</f>
        <v>0</v>
      </c>
      <c r="Q1036" s="181">
        <v>0</v>
      </c>
      <c r="R1036" s="181">
        <f>Q1036*H1036</f>
        <v>0</v>
      </c>
      <c r="S1036" s="181">
        <v>0</v>
      </c>
      <c r="T1036" s="182">
        <f>S1036*H1036</f>
        <v>0</v>
      </c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R1036" s="183" t="s">
        <v>314</v>
      </c>
      <c r="AT1036" s="183" t="s">
        <v>238</v>
      </c>
      <c r="AU1036" s="183" t="s">
        <v>76</v>
      </c>
      <c r="AY1036" s="18" t="s">
        <v>234</v>
      </c>
      <c r="BE1036" s="184">
        <f>IF(N1036="základní",J1036,0)</f>
        <v>0</v>
      </c>
      <c r="BF1036" s="184">
        <f>IF(N1036="snížená",J1036,0)</f>
        <v>0</v>
      </c>
      <c r="BG1036" s="184">
        <f>IF(N1036="zákl. přenesená",J1036,0)</f>
        <v>0</v>
      </c>
      <c r="BH1036" s="184">
        <f>IF(N1036="sníž. přenesená",J1036,0)</f>
        <v>0</v>
      </c>
      <c r="BI1036" s="184">
        <f>IF(N1036="nulová",J1036,0)</f>
        <v>0</v>
      </c>
      <c r="BJ1036" s="18" t="s">
        <v>79</v>
      </c>
      <c r="BK1036" s="184">
        <f>ROUND(I1036*H1036,2)</f>
        <v>0</v>
      </c>
      <c r="BL1036" s="18" t="s">
        <v>314</v>
      </c>
      <c r="BM1036" s="183" t="s">
        <v>2523</v>
      </c>
    </row>
    <row r="1037" s="2" customFormat="1">
      <c r="A1037" s="37"/>
      <c r="B1037" s="38"/>
      <c r="C1037" s="37"/>
      <c r="D1037" s="185" t="s">
        <v>244</v>
      </c>
      <c r="E1037" s="37"/>
      <c r="F1037" s="186" t="s">
        <v>2524</v>
      </c>
      <c r="G1037" s="37"/>
      <c r="H1037" s="37"/>
      <c r="I1037" s="187"/>
      <c r="J1037" s="37"/>
      <c r="K1037" s="37"/>
      <c r="L1037" s="38"/>
      <c r="M1037" s="188"/>
      <c r="N1037" s="189"/>
      <c r="O1037" s="71"/>
      <c r="P1037" s="71"/>
      <c r="Q1037" s="71"/>
      <c r="R1037" s="71"/>
      <c r="S1037" s="71"/>
      <c r="T1037" s="72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T1037" s="18" t="s">
        <v>244</v>
      </c>
      <c r="AU1037" s="18" t="s">
        <v>76</v>
      </c>
    </row>
    <row r="1038" s="2" customFormat="1" ht="33" customHeight="1">
      <c r="A1038" s="37"/>
      <c r="B1038" s="171"/>
      <c r="C1038" s="192" t="s">
        <v>2525</v>
      </c>
      <c r="D1038" s="192" t="s">
        <v>310</v>
      </c>
      <c r="E1038" s="193" t="s">
        <v>2526</v>
      </c>
      <c r="F1038" s="194" t="s">
        <v>2527</v>
      </c>
      <c r="G1038" s="195" t="s">
        <v>358</v>
      </c>
      <c r="H1038" s="196">
        <v>3</v>
      </c>
      <c r="I1038" s="197"/>
      <c r="J1038" s="198">
        <f>ROUND(I1038*H1038,2)</f>
        <v>0</v>
      </c>
      <c r="K1038" s="194" t="s">
        <v>242</v>
      </c>
      <c r="L1038" s="199"/>
      <c r="M1038" s="200" t="s">
        <v>3</v>
      </c>
      <c r="N1038" s="201" t="s">
        <v>43</v>
      </c>
      <c r="O1038" s="71"/>
      <c r="P1038" s="181">
        <f>O1038*H1038</f>
        <v>0</v>
      </c>
      <c r="Q1038" s="181">
        <v>0.001</v>
      </c>
      <c r="R1038" s="181">
        <f>Q1038*H1038</f>
        <v>0.0030000000000000001</v>
      </c>
      <c r="S1038" s="181">
        <v>0</v>
      </c>
      <c r="T1038" s="182">
        <f>S1038*H1038</f>
        <v>0</v>
      </c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R1038" s="183" t="s">
        <v>392</v>
      </c>
      <c r="AT1038" s="183" t="s">
        <v>310</v>
      </c>
      <c r="AU1038" s="183" t="s">
        <v>76</v>
      </c>
      <c r="AY1038" s="18" t="s">
        <v>234</v>
      </c>
      <c r="BE1038" s="184">
        <f>IF(N1038="základní",J1038,0)</f>
        <v>0</v>
      </c>
      <c r="BF1038" s="184">
        <f>IF(N1038="snížená",J1038,0)</f>
        <v>0</v>
      </c>
      <c r="BG1038" s="184">
        <f>IF(N1038="zákl. přenesená",J1038,0)</f>
        <v>0</v>
      </c>
      <c r="BH1038" s="184">
        <f>IF(N1038="sníž. přenesená",J1038,0)</f>
        <v>0</v>
      </c>
      <c r="BI1038" s="184">
        <f>IF(N1038="nulová",J1038,0)</f>
        <v>0</v>
      </c>
      <c r="BJ1038" s="18" t="s">
        <v>79</v>
      </c>
      <c r="BK1038" s="184">
        <f>ROUND(I1038*H1038,2)</f>
        <v>0</v>
      </c>
      <c r="BL1038" s="18" t="s">
        <v>314</v>
      </c>
      <c r="BM1038" s="183" t="s">
        <v>2528</v>
      </c>
    </row>
    <row r="1039" s="2" customFormat="1" ht="37.8" customHeight="1">
      <c r="A1039" s="37"/>
      <c r="B1039" s="171"/>
      <c r="C1039" s="172" t="s">
        <v>2529</v>
      </c>
      <c r="D1039" s="172" t="s">
        <v>238</v>
      </c>
      <c r="E1039" s="173" t="s">
        <v>2530</v>
      </c>
      <c r="F1039" s="174" t="s">
        <v>2531</v>
      </c>
      <c r="G1039" s="175" t="s">
        <v>358</v>
      </c>
      <c r="H1039" s="176">
        <v>36</v>
      </c>
      <c r="I1039" s="177"/>
      <c r="J1039" s="178">
        <f>ROUND(I1039*H1039,2)</f>
        <v>0</v>
      </c>
      <c r="K1039" s="174" t="s">
        <v>242</v>
      </c>
      <c r="L1039" s="38"/>
      <c r="M1039" s="179" t="s">
        <v>3</v>
      </c>
      <c r="N1039" s="180" t="s">
        <v>43</v>
      </c>
      <c r="O1039" s="71"/>
      <c r="P1039" s="181">
        <f>O1039*H1039</f>
        <v>0</v>
      </c>
      <c r="Q1039" s="181">
        <v>0</v>
      </c>
      <c r="R1039" s="181">
        <f>Q1039*H1039</f>
        <v>0</v>
      </c>
      <c r="S1039" s="181">
        <v>0</v>
      </c>
      <c r="T1039" s="182">
        <f>S1039*H1039</f>
        <v>0</v>
      </c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R1039" s="183" t="s">
        <v>314</v>
      </c>
      <c r="AT1039" s="183" t="s">
        <v>238</v>
      </c>
      <c r="AU1039" s="183" t="s">
        <v>76</v>
      </c>
      <c r="AY1039" s="18" t="s">
        <v>234</v>
      </c>
      <c r="BE1039" s="184">
        <f>IF(N1039="základní",J1039,0)</f>
        <v>0</v>
      </c>
      <c r="BF1039" s="184">
        <f>IF(N1039="snížená",J1039,0)</f>
        <v>0</v>
      </c>
      <c r="BG1039" s="184">
        <f>IF(N1039="zákl. přenesená",J1039,0)</f>
        <v>0</v>
      </c>
      <c r="BH1039" s="184">
        <f>IF(N1039="sníž. přenesená",J1039,0)</f>
        <v>0</v>
      </c>
      <c r="BI1039" s="184">
        <f>IF(N1039="nulová",J1039,0)</f>
        <v>0</v>
      </c>
      <c r="BJ1039" s="18" t="s">
        <v>79</v>
      </c>
      <c r="BK1039" s="184">
        <f>ROUND(I1039*H1039,2)</f>
        <v>0</v>
      </c>
      <c r="BL1039" s="18" t="s">
        <v>314</v>
      </c>
      <c r="BM1039" s="183" t="s">
        <v>2532</v>
      </c>
    </row>
    <row r="1040" s="2" customFormat="1">
      <c r="A1040" s="37"/>
      <c r="B1040" s="38"/>
      <c r="C1040" s="37"/>
      <c r="D1040" s="185" t="s">
        <v>244</v>
      </c>
      <c r="E1040" s="37"/>
      <c r="F1040" s="186" t="s">
        <v>2533</v>
      </c>
      <c r="G1040" s="37"/>
      <c r="H1040" s="37"/>
      <c r="I1040" s="187"/>
      <c r="J1040" s="37"/>
      <c r="K1040" s="37"/>
      <c r="L1040" s="38"/>
      <c r="M1040" s="188"/>
      <c r="N1040" s="189"/>
      <c r="O1040" s="71"/>
      <c r="P1040" s="71"/>
      <c r="Q1040" s="71"/>
      <c r="R1040" s="71"/>
      <c r="S1040" s="71"/>
      <c r="T1040" s="72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T1040" s="18" t="s">
        <v>244</v>
      </c>
      <c r="AU1040" s="18" t="s">
        <v>76</v>
      </c>
    </row>
    <row r="1041" s="2" customFormat="1" ht="24.15" customHeight="1">
      <c r="A1041" s="37"/>
      <c r="B1041" s="171"/>
      <c r="C1041" s="192" t="s">
        <v>2534</v>
      </c>
      <c r="D1041" s="192" t="s">
        <v>310</v>
      </c>
      <c r="E1041" s="193" t="s">
        <v>2535</v>
      </c>
      <c r="F1041" s="194" t="s">
        <v>2536</v>
      </c>
      <c r="G1041" s="195" t="s">
        <v>241</v>
      </c>
      <c r="H1041" s="196">
        <v>12.800000000000001</v>
      </c>
      <c r="I1041" s="197"/>
      <c r="J1041" s="198">
        <f>ROUND(I1041*H1041,2)</f>
        <v>0</v>
      </c>
      <c r="K1041" s="194" t="s">
        <v>242</v>
      </c>
      <c r="L1041" s="199"/>
      <c r="M1041" s="200" t="s">
        <v>3</v>
      </c>
      <c r="N1041" s="201" t="s">
        <v>43</v>
      </c>
      <c r="O1041" s="71"/>
      <c r="P1041" s="181">
        <f>O1041*H1041</f>
        <v>0</v>
      </c>
      <c r="Q1041" s="181">
        <v>0.001</v>
      </c>
      <c r="R1041" s="181">
        <f>Q1041*H1041</f>
        <v>0.012800000000000001</v>
      </c>
      <c r="S1041" s="181">
        <v>0</v>
      </c>
      <c r="T1041" s="182">
        <f>S1041*H1041</f>
        <v>0</v>
      </c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R1041" s="183" t="s">
        <v>392</v>
      </c>
      <c r="AT1041" s="183" t="s">
        <v>310</v>
      </c>
      <c r="AU1041" s="183" t="s">
        <v>76</v>
      </c>
      <c r="AY1041" s="18" t="s">
        <v>234</v>
      </c>
      <c r="BE1041" s="184">
        <f>IF(N1041="základní",J1041,0)</f>
        <v>0</v>
      </c>
      <c r="BF1041" s="184">
        <f>IF(N1041="snížená",J1041,0)</f>
        <v>0</v>
      </c>
      <c r="BG1041" s="184">
        <f>IF(N1041="zákl. přenesená",J1041,0)</f>
        <v>0</v>
      </c>
      <c r="BH1041" s="184">
        <f>IF(N1041="sníž. přenesená",J1041,0)</f>
        <v>0</v>
      </c>
      <c r="BI1041" s="184">
        <f>IF(N1041="nulová",J1041,0)</f>
        <v>0</v>
      </c>
      <c r="BJ1041" s="18" t="s">
        <v>79</v>
      </c>
      <c r="BK1041" s="184">
        <f>ROUND(I1041*H1041,2)</f>
        <v>0</v>
      </c>
      <c r="BL1041" s="18" t="s">
        <v>314</v>
      </c>
      <c r="BM1041" s="183" t="s">
        <v>2537</v>
      </c>
    </row>
    <row r="1042" s="2" customFormat="1" ht="24.15" customHeight="1">
      <c r="A1042" s="37"/>
      <c r="B1042" s="171"/>
      <c r="C1042" s="192" t="s">
        <v>2538</v>
      </c>
      <c r="D1042" s="192" t="s">
        <v>310</v>
      </c>
      <c r="E1042" s="193" t="s">
        <v>2539</v>
      </c>
      <c r="F1042" s="194" t="s">
        <v>2540</v>
      </c>
      <c r="G1042" s="195" t="s">
        <v>416</v>
      </c>
      <c r="H1042" s="196">
        <v>64</v>
      </c>
      <c r="I1042" s="197"/>
      <c r="J1042" s="198">
        <f>ROUND(I1042*H1042,2)</f>
        <v>0</v>
      </c>
      <c r="K1042" s="194" t="s">
        <v>242</v>
      </c>
      <c r="L1042" s="199"/>
      <c r="M1042" s="200" t="s">
        <v>3</v>
      </c>
      <c r="N1042" s="201" t="s">
        <v>43</v>
      </c>
      <c r="O1042" s="71"/>
      <c r="P1042" s="181">
        <f>O1042*H1042</f>
        <v>0</v>
      </c>
      <c r="Q1042" s="181">
        <v>0.00014999999999999999</v>
      </c>
      <c r="R1042" s="181">
        <f>Q1042*H1042</f>
        <v>0.0095999999999999992</v>
      </c>
      <c r="S1042" s="181">
        <v>0</v>
      </c>
      <c r="T1042" s="182">
        <f>S1042*H1042</f>
        <v>0</v>
      </c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R1042" s="183" t="s">
        <v>392</v>
      </c>
      <c r="AT1042" s="183" t="s">
        <v>310</v>
      </c>
      <c r="AU1042" s="183" t="s">
        <v>76</v>
      </c>
      <c r="AY1042" s="18" t="s">
        <v>234</v>
      </c>
      <c r="BE1042" s="184">
        <f>IF(N1042="základní",J1042,0)</f>
        <v>0</v>
      </c>
      <c r="BF1042" s="184">
        <f>IF(N1042="snížená",J1042,0)</f>
        <v>0</v>
      </c>
      <c r="BG1042" s="184">
        <f>IF(N1042="zákl. přenesená",J1042,0)</f>
        <v>0</v>
      </c>
      <c r="BH1042" s="184">
        <f>IF(N1042="sníž. přenesená",J1042,0)</f>
        <v>0</v>
      </c>
      <c r="BI1042" s="184">
        <f>IF(N1042="nulová",J1042,0)</f>
        <v>0</v>
      </c>
      <c r="BJ1042" s="18" t="s">
        <v>79</v>
      </c>
      <c r="BK1042" s="184">
        <f>ROUND(I1042*H1042,2)</f>
        <v>0</v>
      </c>
      <c r="BL1042" s="18" t="s">
        <v>314</v>
      </c>
      <c r="BM1042" s="183" t="s">
        <v>2541</v>
      </c>
    </row>
    <row r="1043" s="2" customFormat="1" ht="49.05" customHeight="1">
      <c r="A1043" s="37"/>
      <c r="B1043" s="171"/>
      <c r="C1043" s="172" t="s">
        <v>2542</v>
      </c>
      <c r="D1043" s="172" t="s">
        <v>238</v>
      </c>
      <c r="E1043" s="173" t="s">
        <v>2543</v>
      </c>
      <c r="F1043" s="174" t="s">
        <v>2544</v>
      </c>
      <c r="G1043" s="175" t="s">
        <v>298</v>
      </c>
      <c r="H1043" s="176">
        <v>0.098000000000000004</v>
      </c>
      <c r="I1043" s="177"/>
      <c r="J1043" s="178">
        <f>ROUND(I1043*H1043,2)</f>
        <v>0</v>
      </c>
      <c r="K1043" s="174" t="s">
        <v>242</v>
      </c>
      <c r="L1043" s="38"/>
      <c r="M1043" s="179" t="s">
        <v>3</v>
      </c>
      <c r="N1043" s="180" t="s">
        <v>43</v>
      </c>
      <c r="O1043" s="71"/>
      <c r="P1043" s="181">
        <f>O1043*H1043</f>
        <v>0</v>
      </c>
      <c r="Q1043" s="181">
        <v>0</v>
      </c>
      <c r="R1043" s="181">
        <f>Q1043*H1043</f>
        <v>0</v>
      </c>
      <c r="S1043" s="181">
        <v>0</v>
      </c>
      <c r="T1043" s="182">
        <f>S1043*H1043</f>
        <v>0</v>
      </c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R1043" s="183" t="s">
        <v>314</v>
      </c>
      <c r="AT1043" s="183" t="s">
        <v>238</v>
      </c>
      <c r="AU1043" s="183" t="s">
        <v>76</v>
      </c>
      <c r="AY1043" s="18" t="s">
        <v>234</v>
      </c>
      <c r="BE1043" s="184">
        <f>IF(N1043="základní",J1043,0)</f>
        <v>0</v>
      </c>
      <c r="BF1043" s="184">
        <f>IF(N1043="snížená",J1043,0)</f>
        <v>0</v>
      </c>
      <c r="BG1043" s="184">
        <f>IF(N1043="zákl. přenesená",J1043,0)</f>
        <v>0</v>
      </c>
      <c r="BH1043" s="184">
        <f>IF(N1043="sníž. přenesená",J1043,0)</f>
        <v>0</v>
      </c>
      <c r="BI1043" s="184">
        <f>IF(N1043="nulová",J1043,0)</f>
        <v>0</v>
      </c>
      <c r="BJ1043" s="18" t="s">
        <v>79</v>
      </c>
      <c r="BK1043" s="184">
        <f>ROUND(I1043*H1043,2)</f>
        <v>0</v>
      </c>
      <c r="BL1043" s="18" t="s">
        <v>314</v>
      </c>
      <c r="BM1043" s="183" t="s">
        <v>2545</v>
      </c>
    </row>
    <row r="1044" s="2" customFormat="1">
      <c r="A1044" s="37"/>
      <c r="B1044" s="38"/>
      <c r="C1044" s="37"/>
      <c r="D1044" s="185" t="s">
        <v>244</v>
      </c>
      <c r="E1044" s="37"/>
      <c r="F1044" s="186" t="s">
        <v>2546</v>
      </c>
      <c r="G1044" s="37"/>
      <c r="H1044" s="37"/>
      <c r="I1044" s="187"/>
      <c r="J1044" s="37"/>
      <c r="K1044" s="37"/>
      <c r="L1044" s="38"/>
      <c r="M1044" s="212"/>
      <c r="N1044" s="213"/>
      <c r="O1044" s="214"/>
      <c r="P1044" s="214"/>
      <c r="Q1044" s="214"/>
      <c r="R1044" s="214"/>
      <c r="S1044" s="214"/>
      <c r="T1044" s="215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T1044" s="18" t="s">
        <v>244</v>
      </c>
      <c r="AU1044" s="18" t="s">
        <v>76</v>
      </c>
    </row>
    <row r="1045" s="2" customFormat="1" ht="6.96" customHeight="1">
      <c r="A1045" s="37"/>
      <c r="B1045" s="54"/>
      <c r="C1045" s="55"/>
      <c r="D1045" s="55"/>
      <c r="E1045" s="55"/>
      <c r="F1045" s="55"/>
      <c r="G1045" s="55"/>
      <c r="H1045" s="55"/>
      <c r="I1045" s="55"/>
      <c r="J1045" s="55"/>
      <c r="K1045" s="55"/>
      <c r="L1045" s="38"/>
      <c r="M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</row>
  </sheetData>
  <autoFilter ref="C156:K1044"/>
  <mergeCells count="9">
    <mergeCell ref="E7:H7"/>
    <mergeCell ref="E9:H9"/>
    <mergeCell ref="E18:H18"/>
    <mergeCell ref="E27:H27"/>
    <mergeCell ref="E48:H48"/>
    <mergeCell ref="E50:H50"/>
    <mergeCell ref="E147:H147"/>
    <mergeCell ref="E149:H149"/>
    <mergeCell ref="L2:V2"/>
  </mergeCells>
  <hyperlinks>
    <hyperlink ref="F162" r:id="rId1" display="https://podminky.urs.cz/item/CS_URS_2024_02/121151103"/>
    <hyperlink ref="F164" r:id="rId2" display="https://podminky.urs.cz/item/CS_URS_2024_02/162251102"/>
    <hyperlink ref="F167" r:id="rId3" display="https://podminky.urs.cz/item/CS_URS_2024_02/167151111"/>
    <hyperlink ref="F169" r:id="rId4" display="https://podminky.urs.cz/item/CS_URS_2024_02/181351003"/>
    <hyperlink ref="F172" r:id="rId5" display="https://podminky.urs.cz/item/CS_URS_2024_02/131251105"/>
    <hyperlink ref="F174" r:id="rId6" display="https://podminky.urs.cz/item/CS_URS_2024_02/132212131"/>
    <hyperlink ref="F176" r:id="rId7" display="https://podminky.urs.cz/item/CS_URS_2024_02/132251102"/>
    <hyperlink ref="F179" r:id="rId8" display="https://podminky.urs.cz/item/CS_URS_2024_02/174111101"/>
    <hyperlink ref="F181" r:id="rId9" display="https://podminky.urs.cz/item/CS_URS_2024_02/162251102"/>
    <hyperlink ref="F183" r:id="rId10" display="https://podminky.urs.cz/item/CS_URS_2024_02/167151111"/>
    <hyperlink ref="F186" r:id="rId11" display="https://podminky.urs.cz/item/CS_URS_2024_02/162751117"/>
    <hyperlink ref="F188" r:id="rId12" display="https://podminky.urs.cz/item/CS_URS_2024_02/162751119"/>
    <hyperlink ref="F190" r:id="rId13" display="https://podminky.urs.cz/item/CS_URS_2024_02/997013873"/>
    <hyperlink ref="F194" r:id="rId14" display="https://podminky.urs.cz/item/CS_URS_2024_02/213141111"/>
    <hyperlink ref="F198" r:id="rId15" display="https://podminky.urs.cz/item/CS_URS_2024_02/271532212"/>
    <hyperlink ref="F201" r:id="rId16" display="https://podminky.urs.cz/item/CS_URS_2024_02/274313811"/>
    <hyperlink ref="F203" r:id="rId17" display="https://podminky.urs.cz/item/CS_URS_2024_02/274351121"/>
    <hyperlink ref="F205" r:id="rId18" display="https://podminky.urs.cz/item/CS_URS_2024_02/274351122"/>
    <hyperlink ref="F207" r:id="rId19" display="https://podminky.urs.cz/item/CS_URS_2024_02/279113154"/>
    <hyperlink ref="F209" r:id="rId20" display="https://podminky.urs.cz/item/CS_URS_2024_02/279113155"/>
    <hyperlink ref="F211" r:id="rId21" display="https://podminky.urs.cz/item/CS_URS_2024_02/279113153"/>
    <hyperlink ref="F213" r:id="rId22" display="https://podminky.urs.cz/item/CS_URS_2024_02/279113152"/>
    <hyperlink ref="F215" r:id="rId23" display="https://podminky.urs.cz/item/CS_URS_2024_02/279361821"/>
    <hyperlink ref="F217" r:id="rId24" display="https://podminky.urs.cz/item/CS_URS_2024_02/953961113"/>
    <hyperlink ref="F220" r:id="rId25" display="https://podminky.urs.cz/item/CS_URS_2024_02/273321511"/>
    <hyperlink ref="F222" r:id="rId26" display="https://podminky.urs.cz/item/CS_URS_2024_02/273351121"/>
    <hyperlink ref="F224" r:id="rId27" display="https://podminky.urs.cz/item/CS_URS_2024_02/273351122"/>
    <hyperlink ref="F226" r:id="rId28" display="https://podminky.urs.cz/item/CS_URS_2024_02/273361821"/>
    <hyperlink ref="F229" r:id="rId29" display="https://podminky.urs.cz/item/CS_URS_2024_02/631311126"/>
    <hyperlink ref="F231" r:id="rId30" display="https://podminky.urs.cz/item/CS_URS_2024_02/631319022"/>
    <hyperlink ref="F233" r:id="rId31" display="https://podminky.urs.cz/item/CS_URS_2024_02/631319173"/>
    <hyperlink ref="F235" r:id="rId32" display="https://podminky.urs.cz/item/CS_URS_2024_02/631351101"/>
    <hyperlink ref="F237" r:id="rId33" display="https://podminky.urs.cz/item/CS_URS_2024_02/631351102"/>
    <hyperlink ref="F239" r:id="rId34" display="https://podminky.urs.cz/item/CS_URS_2024_02/631362021.2"/>
    <hyperlink ref="F242" r:id="rId35" display="https://podminky.urs.cz/item/CS_URS_2024_02/741410021"/>
    <hyperlink ref="F248" r:id="rId36" display="https://podminky.urs.cz/item/CS_URS_2024_02/175111101"/>
    <hyperlink ref="F251" r:id="rId37" display="https://podminky.urs.cz/item/CS_URS_2024_02/211971121"/>
    <hyperlink ref="F254" r:id="rId38" display="https://podminky.urs.cz/item/CS_URS_2024_02/212312111"/>
    <hyperlink ref="F256" r:id="rId39" display="https://podminky.urs.cz/item/CS_URS_2024_02/212755214"/>
    <hyperlink ref="F258" r:id="rId40" display="https://podminky.urs.cz/item/CS_URS_2024_02/894812155"/>
    <hyperlink ref="F260" r:id="rId41" display="https://podminky.urs.cz/item/CS_URS_2024_02/895270001"/>
    <hyperlink ref="F262" r:id="rId42" display="https://podminky.urs.cz/item/CS_URS_2024_02/895270021"/>
    <hyperlink ref="F264" r:id="rId43" display="https://podminky.urs.cz/item/CS_URS_2024_02/895270031"/>
    <hyperlink ref="F266" r:id="rId44" display="https://podminky.urs.cz/item/CS_URS_2024_02/895270067"/>
    <hyperlink ref="F269" r:id="rId45" display="https://podminky.urs.cz/item/CS_URS_2024_02/175111101"/>
    <hyperlink ref="F272" r:id="rId46" display="https://podminky.urs.cz/item/CS_URS_2024_02/218111112"/>
    <hyperlink ref="F274" r:id="rId47" display="https://podminky.urs.cz/item/CS_URS_2024_02/218111113"/>
    <hyperlink ref="F276" r:id="rId48" display="https://podminky.urs.cz/item/CS_URS_2024_02/218121111"/>
    <hyperlink ref="F279" r:id="rId49" display="https://podminky.urs.cz/item/CS_URS_2024_02/311235151"/>
    <hyperlink ref="F281" r:id="rId50" display="https://podminky.urs.cz/item/CS_URS_2024_02/311236141"/>
    <hyperlink ref="F283" r:id="rId51" display="https://podminky.urs.cz/item/CS_URS_2024_02/311238937"/>
    <hyperlink ref="F286" r:id="rId52" display="https://podminky.urs.cz/item/CS_URS_2024_02/311113144"/>
    <hyperlink ref="F288" r:id="rId53" display="https://podminky.urs.cz/item/CS_URS_2024_02/311361821"/>
    <hyperlink ref="F291" r:id="rId54" display="https://podminky.urs.cz/item/CS_URS_2024_02/317168052"/>
    <hyperlink ref="F293" r:id="rId55" display="https://podminky.urs.cz/item/CS_URS_2024_02/317168053"/>
    <hyperlink ref="F295" r:id="rId56" display="https://podminky.urs.cz/item/CS_URS_2024_02/317168056"/>
    <hyperlink ref="F297" r:id="rId57" display="https://podminky.urs.cz/item/CS_URS_2024_02/317168057"/>
    <hyperlink ref="F299" r:id="rId58" display="https://podminky.urs.cz/item/CS_URS_2024_02/317168059"/>
    <hyperlink ref="F301" r:id="rId59" display="https://podminky.urs.cz/item/CS_URS_2024_02/317998132"/>
    <hyperlink ref="F303" r:id="rId60" display="https://podminky.urs.cz/item/CS_URS_2024_02/317941121"/>
    <hyperlink ref="F306" r:id="rId61" display="https://podminky.urs.cz/item/CS_URS_2024_02/346244381"/>
    <hyperlink ref="F309" r:id="rId62" display="https://podminky.urs.cz/item/CS_URS_2024_02/317168011"/>
    <hyperlink ref="F311" r:id="rId63" display="https://podminky.urs.cz/item/CS_URS_2024_02/317168012"/>
    <hyperlink ref="F313" r:id="rId64" display="https://podminky.urs.cz/item/CS_URS_2024_02/317168013"/>
    <hyperlink ref="F315" r:id="rId65" display="https://podminky.urs.cz/item/CS_URS_2024_02/317168018"/>
    <hyperlink ref="F317" r:id="rId66" display="https://podminky.urs.cz/item/CS_URS_2024_02/317168016"/>
    <hyperlink ref="F319" r:id="rId67" display="https://podminky.urs.cz/item/CS_URS_2024_02/317168015"/>
    <hyperlink ref="F321" r:id="rId68" display="https://podminky.urs.cz/item/CS_URS_2024_02/317168017"/>
    <hyperlink ref="F323" r:id="rId69" display="https://podminky.urs.cz/item/CS_URS_2024_02/342244201"/>
    <hyperlink ref="F325" r:id="rId70" display="https://podminky.urs.cz/item/CS_URS_2024_02/342244211"/>
    <hyperlink ref="F327" r:id="rId71" display="https://podminky.urs.cz/item/CS_URS_2024_02/342244221"/>
    <hyperlink ref="F329" r:id="rId72" display="https://podminky.urs.cz/item/CS_URS_2024_02/342291111"/>
    <hyperlink ref="F331" r:id="rId73" display="https://podminky.urs.cz/item/CS_URS_2024_02/342291112"/>
    <hyperlink ref="F333" r:id="rId74" display="https://podminky.urs.cz/item/CS_URS_2024_02/342291121"/>
    <hyperlink ref="F335" r:id="rId75" display="https://podminky.urs.cz/item/CS_URS_2024_02/346272256"/>
    <hyperlink ref="F340" r:id="rId76" display="https://podminky.urs.cz/item/CS_URS_2024_02/417321515"/>
    <hyperlink ref="F342" r:id="rId77" display="https://podminky.urs.cz/item/CS_URS_2024_02/417351115"/>
    <hyperlink ref="F344" r:id="rId78" display="https://podminky.urs.cz/item/CS_URS_2024_02/417351116"/>
    <hyperlink ref="F346" r:id="rId79" display="https://podminky.urs.cz/item/CS_URS_2024_02/417361821"/>
    <hyperlink ref="F348" r:id="rId80" display="https://podminky.urs.cz/item/CS_URS_2024_02/413352111"/>
    <hyperlink ref="F350" r:id="rId81" display="https://podminky.urs.cz/item/CS_URS_2024_02/413352112"/>
    <hyperlink ref="F353" r:id="rId82" display="https://podminky.urs.cz/item/CS_URS_2024_02/411321414"/>
    <hyperlink ref="F355" r:id="rId83" display="https://podminky.urs.cz/item/CS_URS_2024_02/411361821.1"/>
    <hyperlink ref="F357" r:id="rId84" display="https://podminky.urs.cz/item/CS_URS_2024_02/411351011"/>
    <hyperlink ref="F359" r:id="rId85" display="https://podminky.urs.cz/item/CS_URS_2024_02/411351012"/>
    <hyperlink ref="F361" r:id="rId86" display="https://podminky.urs.cz/item/CS_URS_2024_02/411354313"/>
    <hyperlink ref="F363" r:id="rId87" display="https://podminky.urs.cz/item/CS_URS_2024_02/411354314"/>
    <hyperlink ref="F365" r:id="rId88" display="https://podminky.urs.cz/item/CS_URS_2024_02/953511111"/>
    <hyperlink ref="F369" r:id="rId89" display="https://podminky.urs.cz/item/CS_URS_2024_02/413351111"/>
    <hyperlink ref="F371" r:id="rId90" display="https://podminky.urs.cz/item/CS_URS_2024_02/413351112"/>
    <hyperlink ref="F373" r:id="rId91" display="https://podminky.urs.cz/item/CS_URS_2024_02/413352111"/>
    <hyperlink ref="F375" r:id="rId92" display="https://podminky.urs.cz/item/CS_URS_2024_02/413352112"/>
    <hyperlink ref="F377" r:id="rId93" display="https://podminky.urs.cz/item/CS_URS_2024_02/413321414"/>
    <hyperlink ref="F379" r:id="rId94" display="https://podminky.urs.cz/item/CS_URS_2024_02/413361821"/>
    <hyperlink ref="F382" r:id="rId95" display="https://podminky.urs.cz/item/CS_URS_2024_02/431124111"/>
    <hyperlink ref="F384" r:id="rId96" display="https://podminky.urs.cz/item/CS_URS_2024_02/435124311"/>
    <hyperlink ref="F387" r:id="rId97" display="https://podminky.urs.cz/item/CS_URS_2024_02/953611141"/>
    <hyperlink ref="F389" r:id="rId98" display="https://podminky.urs.cz/item/CS_URS_2024_02/953611151"/>
    <hyperlink ref="F391" r:id="rId99" display="https://podminky.urs.cz/item/CS_URS_2024_02/953611211"/>
    <hyperlink ref="F395" r:id="rId100" display="https://podminky.urs.cz/item/CS_URS_2024_02/629991012"/>
    <hyperlink ref="F397" r:id="rId101" display="https://podminky.urs.cz/item/CS_URS_2024_02/622143004"/>
    <hyperlink ref="F400" r:id="rId102" display="https://podminky.urs.cz/item/CS_URS_2024_02/622143005"/>
    <hyperlink ref="F404" r:id="rId103" display="https://podminky.urs.cz/item/CS_URS_2024_02/612142001"/>
    <hyperlink ref="F406" r:id="rId104" display="https://podminky.urs.cz/item/CS_URS_2024_02/632450121"/>
    <hyperlink ref="F409" r:id="rId105" display="https://podminky.urs.cz/item/CS_URS_2024_02/612331321"/>
    <hyperlink ref="F412" r:id="rId106" display="https://podminky.urs.cz/item/CS_URS_2024_02/611341325"/>
    <hyperlink ref="F414" r:id="rId107" display="https://podminky.urs.cz/item/CS_URS_2024_02/612341321"/>
    <hyperlink ref="F418" r:id="rId108" display="https://podminky.urs.cz/item/CS_URS_2024_02/629991011"/>
    <hyperlink ref="F420" r:id="rId109" display="https://podminky.urs.cz/item/CS_URS_2024_02/629991012"/>
    <hyperlink ref="F423" r:id="rId110" display="https://podminky.urs.cz/item/CS_URS_2024_02/622143004"/>
    <hyperlink ref="F426" r:id="rId111" display="https://podminky.urs.cz/item/CS_URS_2024_02/622252002"/>
    <hyperlink ref="F432" r:id="rId112" display="https://podminky.urs.cz/item/CS_URS_2024_02/621211001"/>
    <hyperlink ref="F435" r:id="rId113" display="https://podminky.urs.cz/item/CS_URS_2024_02/622211041"/>
    <hyperlink ref="F438" r:id="rId114" display="https://podminky.urs.cz/item/CS_URS_2024_02/622251101"/>
    <hyperlink ref="F440" r:id="rId115" display="https://podminky.urs.cz/item/CS_URS_2024_02/622251221"/>
    <hyperlink ref="F443" r:id="rId116" display="https://podminky.urs.cz/item/CS_URS_2024_02/622251209"/>
    <hyperlink ref="F446" r:id="rId117" display="https://podminky.urs.cz/item/CS_URS_2024_02/622212001"/>
    <hyperlink ref="F448" r:id="rId118" display="https://podminky.urs.cz/item/CS_URS_2024_02/622212001"/>
    <hyperlink ref="F451" r:id="rId119" display="https://podminky.urs.cz/item/CS_URS_2024_02/622251211"/>
    <hyperlink ref="F454" r:id="rId120" display="https://podminky.urs.cz/item/CS_URS_2024_02/622142001"/>
    <hyperlink ref="F456" r:id="rId121" display="https://podminky.urs.cz/item/CS_URS_2024_02/713131145"/>
    <hyperlink ref="F460" r:id="rId122" display="https://podminky.urs.cz/item/CS_URS_2024_02/621151001"/>
    <hyperlink ref="F462" r:id="rId123" display="https://podminky.urs.cz/item/CS_URS_2024_02/621531012"/>
    <hyperlink ref="F464" r:id="rId124" display="https://podminky.urs.cz/item/CS_URS_2024_02/622151001"/>
    <hyperlink ref="F466" r:id="rId125" display="https://podminky.urs.cz/item/CS_URS_2024_02/622531012"/>
    <hyperlink ref="F468" r:id="rId126" display="https://podminky.urs.cz/item/CS_URS_2024_02/783809227"/>
    <hyperlink ref="F472" r:id="rId127" display="https://podminky.urs.cz/item/CS_URS_2024_02/632481213"/>
    <hyperlink ref="F474" r:id="rId128" display="https://podminky.urs.cz/item/CS_URS_2024_02/634112113"/>
    <hyperlink ref="F476" r:id="rId129" display="https://podminky.urs.cz/item/CS_URS_2024_02/634113113"/>
    <hyperlink ref="F478" r:id="rId130" display="https://podminky.urs.cz/item/CS_URS_2024_02/631351111"/>
    <hyperlink ref="F480" r:id="rId131" display="https://podminky.urs.cz/item/CS_URS_2024_02/631351112"/>
    <hyperlink ref="F482" r:id="rId132" display="https://podminky.urs.cz/item/CS_URS_2024_02/635111311"/>
    <hyperlink ref="F485" r:id="rId133" display="https://podminky.urs.cz/item/CS_URS_2024_02/631311115"/>
    <hyperlink ref="F487" r:id="rId134" display="https://podminky.urs.cz/item/CS_URS_2024_02/631319011"/>
    <hyperlink ref="F489" r:id="rId135" display="https://podminky.urs.cz/item/CS_URS_2024_02/631319204"/>
    <hyperlink ref="F492" r:id="rId136" display="https://podminky.urs.cz/item/CS_URS_2024_02/637121113"/>
    <hyperlink ref="F494" r:id="rId137" display="https://podminky.urs.cz/item/CS_URS_2024_02/637311131"/>
    <hyperlink ref="F496" r:id="rId138" display="https://podminky.urs.cz/item/CS_URS_2024_02/632481215"/>
    <hyperlink ref="F499" r:id="rId139" display="https://podminky.urs.cz/item/CS_URS_2024_02/632451101"/>
    <hyperlink ref="F501" r:id="rId140" display="https://podminky.urs.cz/item/CS_URS_2024_02/771121011"/>
    <hyperlink ref="F504" r:id="rId141" display="https://podminky.urs.cz/item/CS_URS_2024_02/642942221"/>
    <hyperlink ref="F508" r:id="rId142" display="https://podminky.urs.cz/item/CS_URS_2024_02/642942111"/>
    <hyperlink ref="F524" r:id="rId143" display="https://podminky.urs.cz/item/CS_URS_2024_02/642946111"/>
    <hyperlink ref="F528" r:id="rId144" display="https://podminky.urs.cz/item/CS_URS_2024_02/783314101.1"/>
    <hyperlink ref="F530" r:id="rId145" display="https://podminky.urs.cz/item/CS_URS_2024_02/783317101.1"/>
    <hyperlink ref="F533" r:id="rId146" display="https://podminky.urs.cz/item/CS_URS_2024_02/751614121R"/>
    <hyperlink ref="F536" r:id="rId147" display="https://podminky.urs.cz/item/CS_URS_2024_02/953312122"/>
    <hyperlink ref="F538" r:id="rId148" display="https://podminky.urs.cz/item/CS_URS_2024_02/953943211"/>
    <hyperlink ref="F541" r:id="rId149" display="https://podminky.urs.cz/item/CS_URS_2024_02/952901111"/>
    <hyperlink ref="F543" r:id="rId150" display="https://podminky.urs.cz/item/CS_URS_2024_02/935113111"/>
    <hyperlink ref="F549" r:id="rId151" display="https://podminky.urs.cz/item/CS_URS_2024_02/941111111"/>
    <hyperlink ref="F551" r:id="rId152" display="https://podminky.urs.cz/item/CS_URS_2024_02/941111211"/>
    <hyperlink ref="F554" r:id="rId153" display="https://podminky.urs.cz/item/CS_URS_2024_02/941111811"/>
    <hyperlink ref="F556" r:id="rId154" display="https://podminky.urs.cz/item/CS_URS_2024_02/949101111"/>
    <hyperlink ref="F558" r:id="rId155" display="https://podminky.urs.cz/item/CS_URS_2024_02/944511111"/>
    <hyperlink ref="F560" r:id="rId156" display="https://podminky.urs.cz/item/CS_URS_2024_02/944511211"/>
    <hyperlink ref="F562" r:id="rId157" display="https://podminky.urs.cz/item/CS_URS_2024_02/944511811"/>
    <hyperlink ref="F564" r:id="rId158" display="https://podminky.urs.cz/item/CS_URS_2024_02/993111111"/>
    <hyperlink ref="F566" r:id="rId159" display="https://podminky.urs.cz/item/CS_URS_2024_02/993111119"/>
    <hyperlink ref="F569" r:id="rId160" display="https://podminky.urs.cz/item/CS_URS_2024_02/998011002"/>
    <hyperlink ref="F573" r:id="rId161" display="https://podminky.urs.cz/item/CS_URS_2024_02/711161212"/>
    <hyperlink ref="F575" r:id="rId162" display="https://podminky.urs.cz/item/CS_URS_2024_02/998711102"/>
    <hyperlink ref="F578" r:id="rId163" display="https://podminky.urs.cz/item/CS_URS_2024_02/711111001"/>
    <hyperlink ref="F580" r:id="rId164" display="https://podminky.urs.cz/item/CS_URS_2024_02/711112001"/>
    <hyperlink ref="F583" r:id="rId165" display="https://podminky.urs.cz/item/CS_URS_2024_02/711141559"/>
    <hyperlink ref="F585" r:id="rId166" display="https://podminky.urs.cz/item/CS_URS_2024_02/711142559"/>
    <hyperlink ref="F589" r:id="rId167" display="https://podminky.urs.cz/item/CS_URS_2024_02/711745567"/>
    <hyperlink ref="F591" r:id="rId168" display="https://podminky.urs.cz/item/CS_URS_2024_02/711747067"/>
    <hyperlink ref="F595" r:id="rId169" display="https://podminky.urs.cz/item/CS_URS_2024_02/712331111"/>
    <hyperlink ref="F598" r:id="rId170" display="https://podminky.urs.cz/item/CS_URS_2024_02/998712102"/>
    <hyperlink ref="F601" r:id="rId171" display="https://podminky.urs.cz/item/CS_URS_2024_02/713141336"/>
    <hyperlink ref="F604" r:id="rId172" display="https://podminky.urs.cz/item/CS_URS_2024_02/998713102"/>
    <hyperlink ref="F607" r:id="rId173" display="https://podminky.urs.cz/item/CS_URS_2024_02/713121111"/>
    <hyperlink ref="F611" r:id="rId174" display="https://podminky.urs.cz/item/CS_URS_2024_02/713121111"/>
    <hyperlink ref="F615" r:id="rId175" display="https://podminky.urs.cz/item/CS_URS_2024_02/713211181"/>
    <hyperlink ref="F619" r:id="rId176" display="https://podminky.urs.cz/item/CS_URS_2024_02/713111124"/>
    <hyperlink ref="F622" r:id="rId177" display="https://podminky.urs.cz/item/CS_URS_2024_02/713111121"/>
    <hyperlink ref="F625" r:id="rId178" display="https://podminky.urs.cz/item/CS_URS_2024_02/713131243"/>
    <hyperlink ref="F629" r:id="rId179" display="https://podminky.urs.cz/item/CS_URS_2024_02/713131151.1"/>
    <hyperlink ref="F633" r:id="rId180" display="https://podminky.urs.cz/item/CS_URS_2024_02/761111113"/>
    <hyperlink ref="F635" r:id="rId181" display="https://podminky.urs.cz/item/CS_URS_2024_02/761113113"/>
    <hyperlink ref="F637" r:id="rId182" display="https://podminky.urs.cz/item/CS_URS_2024_02/998761102"/>
    <hyperlink ref="F640" r:id="rId183" display="https://podminky.urs.cz/item/CS_URS_2024_02/762361311"/>
    <hyperlink ref="F642" r:id="rId184" display="https://podminky.urs.cz/item/CS_URS_2024_02/998762102"/>
    <hyperlink ref="F645" r:id="rId185" display="https://podminky.urs.cz/item/CS_URS_2024_02/762082120"/>
    <hyperlink ref="F647" r:id="rId186" display="https://podminky.urs.cz/item/CS_URS_2024_02/762082220"/>
    <hyperlink ref="F649" r:id="rId187" display="https://podminky.urs.cz/item/CS_URS_2024_02/762085112"/>
    <hyperlink ref="F654" r:id="rId188" display="https://podminky.urs.cz/item/CS_URS_2024_02/762332131"/>
    <hyperlink ref="F656" r:id="rId189" display="https://podminky.urs.cz/item/CS_URS_2024_02/762332132"/>
    <hyperlink ref="F660" r:id="rId190" display="https://podminky.urs.cz/item/CS_URS_2024_02/762395000"/>
    <hyperlink ref="F662" r:id="rId191" display="https://podminky.urs.cz/item/CS_URS_2024_02/762083111"/>
    <hyperlink ref="F664" r:id="rId192" display="https://podminky.urs.cz/item/CS_URS_2024_02/953961113"/>
    <hyperlink ref="F667" r:id="rId193" display="https://podminky.urs.cz/item/CS_URS_2024_02/762341275"/>
    <hyperlink ref="F670" r:id="rId194" display="https://podminky.urs.cz/item/CS_URS_2024_02/762431024"/>
    <hyperlink ref="F672" r:id="rId195" display="https://podminky.urs.cz/item/CS_URS_2024_02/762342511"/>
    <hyperlink ref="F676" r:id="rId196" display="https://podminky.urs.cz/item/CS_URS_2024_02/762395000"/>
    <hyperlink ref="F679" r:id="rId197" display="https://podminky.urs.cz/item/CS_URS_2024_02/763164716"/>
    <hyperlink ref="F681" r:id="rId198" display="https://podminky.urs.cz/item/CS_URS_2024_02/998763302"/>
    <hyperlink ref="F684" r:id="rId199" display="https://podminky.urs.cz/item/CS_URS_2024_02/763161510"/>
    <hyperlink ref="F686" r:id="rId200" display="https://podminky.urs.cz/item/CS_URS_2024_02/763161529"/>
    <hyperlink ref="F688" r:id="rId201" display="https://podminky.urs.cz/item/CS_URS_2024_02/763131411"/>
    <hyperlink ref="F690" r:id="rId202" display="https://podminky.urs.cz/item/CS_URS_2024_02/763131451"/>
    <hyperlink ref="F692" r:id="rId203" display="https://podminky.urs.cz/item/CS_URS_2024_02/763131714"/>
    <hyperlink ref="F694" r:id="rId204" display="https://podminky.urs.cz/item/CS_URS_2024_02/763131721"/>
    <hyperlink ref="F696" r:id="rId205" display="https://podminky.urs.cz/item/CS_URS_2024_02/763131761"/>
    <hyperlink ref="F698" r:id="rId206" display="https://podminky.urs.cz/item/CS_URS_2024_02/763182411"/>
    <hyperlink ref="F703" r:id="rId207" display="https://podminky.urs.cz/item/CS_URS_2024_02/763131751"/>
    <hyperlink ref="F710" r:id="rId208" display="https://podminky.urs.cz/item/CS_URS_2024_02/998764102"/>
    <hyperlink ref="F713" r:id="rId209" display="https://podminky.urs.cz/item/CS_URS_2024_02/764111671"/>
    <hyperlink ref="F715" r:id="rId210" display="https://podminky.urs.cz/item/CS_URS_2024_02/764111643"/>
    <hyperlink ref="F717" r:id="rId211" display="https://podminky.urs.cz/item/CS_URS_2024_02/764111641"/>
    <hyperlink ref="F719" r:id="rId212" display="https://podminky.urs.cz/item/CS_URS_2024_02/764211616"/>
    <hyperlink ref="F721" r:id="rId213" display="https://podminky.urs.cz/item/CS_URS_2024_02/764212634"/>
    <hyperlink ref="F723" r:id="rId214" display="https://podminky.urs.cz/item/CS_URS_2024_02/764212663"/>
    <hyperlink ref="F725" r:id="rId215" display="https://podminky.urs.cz/item/CS_URS_2024_02/764212606"/>
    <hyperlink ref="F727" r:id="rId216" display="https://podminky.urs.cz/item/CS_URS_2024_02/764002414"/>
    <hyperlink ref="F730" r:id="rId217" display="https://podminky.urs.cz/item/CS_URS_2024_02/764315403"/>
    <hyperlink ref="F733" r:id="rId218" display="https://podminky.urs.cz/item/CS_URS_2024_02/764212432"/>
    <hyperlink ref="F735" r:id="rId219" display="https://podminky.urs.cz/item/CS_URS_2024_02/764217606"/>
    <hyperlink ref="F737" r:id="rId220" display="https://podminky.urs.cz/item/CS_URS_2024_02/764216644"/>
    <hyperlink ref="F739" r:id="rId221" display="https://podminky.urs.cz/item/CS_URS_2024_02/764216665"/>
    <hyperlink ref="F741" r:id="rId222" display="https://podminky.urs.cz/item/CS_URS_2024_02/764218605"/>
    <hyperlink ref="F743" r:id="rId223" display="https://podminky.urs.cz/item/CS_URS_2024_02/764218645"/>
    <hyperlink ref="F746" r:id="rId224" display="https://podminky.urs.cz/item/CS_URS_2024_02/764511602"/>
    <hyperlink ref="F748" r:id="rId225" display="https://podminky.urs.cz/item/CS_URS_2024_02/764511642"/>
    <hyperlink ref="F750" r:id="rId226" display="https://podminky.urs.cz/item/CS_URS_2024_02/764518622"/>
    <hyperlink ref="F753" r:id="rId227" display="https://podminky.urs.cz/item/CS_URS_2024_02/998765102"/>
    <hyperlink ref="F756" r:id="rId228" display="https://podminky.urs.cz/item/CS_URS_2024_02/764212662"/>
    <hyperlink ref="F758" r:id="rId229" display="https://podminky.urs.cz/item/CS_URS_2024_02/765191023"/>
    <hyperlink ref="F760" r:id="rId230" display="https://podminky.urs.cz/item/CS_URS_2024_02/765191001"/>
    <hyperlink ref="F762" r:id="rId231" display="https://podminky.urs.cz/item/CS_URS_2024_02/765191051"/>
    <hyperlink ref="F764" r:id="rId232" display="https://podminky.urs.cz/item/CS_URS_2024_02/765191071"/>
    <hyperlink ref="F769" r:id="rId233" display="https://podminky.urs.cz/item/CS_URS_2024_02/998766102"/>
    <hyperlink ref="F772" r:id="rId234" display="https://podminky.urs.cz/item/CS_URS_2024_02/766671005"/>
    <hyperlink ref="F781" r:id="rId235" display="https://podminky.urs.cz/item/CS_URS_2024_02/766660001"/>
    <hyperlink ref="F786" r:id="rId236" display="https://podminky.urs.cz/item/CS_URS_2024_02/766660022"/>
    <hyperlink ref="F791" r:id="rId237" display="https://podminky.urs.cz/item/CS_URS_2024_02/766660002"/>
    <hyperlink ref="F796" r:id="rId238" display="https://podminky.urs.cz/item/CS_URS_2024_02/766660031"/>
    <hyperlink ref="F800" r:id="rId239" display="https://podminky.urs.cz/item/CS_URS_2024_02/766660311"/>
    <hyperlink ref="F805" r:id="rId240" display="https://podminky.urs.cz/item/CS_URS_2024_02/766660717"/>
    <hyperlink ref="F808" r:id="rId241" display="https://podminky.urs.cz/item/CS_URS_2024_02/766660726"/>
    <hyperlink ref="F811" r:id="rId242" display="https://podminky.urs.cz/item/CS_URS_2024_02/766660731"/>
    <hyperlink ref="F814" r:id="rId243" display="https://podminky.urs.cz/item/CS_URS_2024_02/766660728"/>
    <hyperlink ref="F817" r:id="rId244" display="https://podminky.urs.cz/item/CS_URS_2024_02/766660733"/>
    <hyperlink ref="F820" r:id="rId245" display="https://podminky.urs.cz/item/CS_URS_2024_02/766660729"/>
    <hyperlink ref="F825" r:id="rId246" display="https://podminky.urs.cz/item/CS_URS_2024_02/766660734"/>
    <hyperlink ref="F828" r:id="rId247" display="https://podminky.urs.cz/item/CS_URS_2024_02/766682111"/>
    <hyperlink ref="F831" r:id="rId248" display="https://podminky.urs.cz/item/CS_URS_2024_02/767640114"/>
    <hyperlink ref="F833" r:id="rId249" display="https://podminky.urs.cz/item/CS_URS_2024_02/766660431"/>
    <hyperlink ref="F836" r:id="rId250" display="https://podminky.urs.cz/item/CS_URS_2024_02/766695212"/>
    <hyperlink ref="F842" r:id="rId251" display="https://podminky.urs.cz/item/CS_URS_2024_02/767163121"/>
    <hyperlink ref="F845" r:id="rId252" display="https://podminky.urs.cz/item/CS_URS_2024_02/767165111"/>
    <hyperlink ref="F849" r:id="rId253" display="https://podminky.urs.cz/item/CS_URS_2024_02/767531121"/>
    <hyperlink ref="F852" r:id="rId254" display="https://podminky.urs.cz/item/CS_URS_2024_02/767531215"/>
    <hyperlink ref="F855" r:id="rId255" display="https://podminky.urs.cz/item/CS_URS_2024_02/998767102"/>
    <hyperlink ref="F859" r:id="rId256" display="https://podminky.urs.cz/item/CS_URS_2024_02/767620352"/>
    <hyperlink ref="F862" r:id="rId257" display="https://podminky.urs.cz/item/CS_URS_2024_02/767620353"/>
    <hyperlink ref="F865" r:id="rId258" display="https://podminky.urs.cz/item/CS_URS_2024_02/767620354"/>
    <hyperlink ref="F868" r:id="rId259" display="https://podminky.urs.cz/item/CS_URS_2024_02/767627306"/>
    <hyperlink ref="F870" r:id="rId260" display="https://podminky.urs.cz/item/CS_URS_2024_02/767627307"/>
    <hyperlink ref="F872" r:id="rId261" display="https://podminky.urs.cz/item/CS_URS_2024_02/767640111"/>
    <hyperlink ref="F875" r:id="rId262" display="https://podminky.urs.cz/item/CS_URS_2024_02/767620325"/>
    <hyperlink ref="F878" r:id="rId263" display="https://podminky.urs.cz/item/CS_URS_2024_02/767640113"/>
    <hyperlink ref="F881" r:id="rId264" display="https://podminky.urs.cz/item/CS_URS_2024_02/767640222"/>
    <hyperlink ref="F884" r:id="rId265" display="https://podminky.urs.cz/item/CS_URS_2024_02/767640221"/>
    <hyperlink ref="F893" r:id="rId266" display="https://podminky.urs.cz/item/CS_URS_2024_02/953961113"/>
    <hyperlink ref="F896" r:id="rId267" display="https://podminky.urs.cz/item/CS_URS_2024_02/771111011"/>
    <hyperlink ref="F898" r:id="rId268" display="https://podminky.urs.cz/item/CS_URS_2024_02/771121011"/>
    <hyperlink ref="F900" r:id="rId269" display="https://podminky.urs.cz/item/CS_URS_2024_02/771574412"/>
    <hyperlink ref="F903" r:id="rId270" display="https://podminky.urs.cz/item/CS_URS_2024_02/771161021"/>
    <hyperlink ref="F906" r:id="rId271" display="https://podminky.urs.cz/item/CS_URS_2024_02/771474111"/>
    <hyperlink ref="F908" r:id="rId272" display="https://podminky.urs.cz/item/CS_URS_2024_02/771591115"/>
    <hyperlink ref="F910" r:id="rId273" display="https://podminky.urs.cz/item/CS_URS_2024_02/771591117"/>
    <hyperlink ref="F912" r:id="rId274" display="https://podminky.urs.cz/item/CS_URS_2024_02/771591184"/>
    <hyperlink ref="F915" r:id="rId275" display="https://podminky.urs.cz/item/CS_URS_2024_02/998771102"/>
    <hyperlink ref="F918" r:id="rId276" display="https://podminky.urs.cz/item/CS_URS_2024_02/771591207"/>
    <hyperlink ref="F922" r:id="rId277" display="https://podminky.urs.cz/item/CS_URS_2024_02/771591237"/>
    <hyperlink ref="F926" r:id="rId278" display="https://podminky.urs.cz/item/CS_URS_2024_02/771111012"/>
    <hyperlink ref="F928" r:id="rId279" display="https://podminky.urs.cz/item/CS_URS_2024_02/771121015"/>
    <hyperlink ref="F930" r:id="rId280" display="https://podminky.urs.cz/item/CS_URS_2024_02/771161022"/>
    <hyperlink ref="F933" r:id="rId281" display="https://podminky.urs.cz/item/CS_URS_2024_02/771274113"/>
    <hyperlink ref="F936" r:id="rId282" display="https://podminky.urs.cz/item/CS_URS_2024_02/771274121"/>
    <hyperlink ref="F938" r:id="rId283" display="https://podminky.urs.cz/item/CS_URS_2024_02/771474131"/>
    <hyperlink ref="F941" r:id="rId284" display="https://podminky.urs.cz/item/CS_URS_2024_02/771591115"/>
    <hyperlink ref="F943" r:id="rId285" display="https://podminky.urs.cz/item/CS_URS_2024_02/771591117"/>
    <hyperlink ref="F946" r:id="rId286" display="https://podminky.urs.cz/item/CS_URS_2024_02/776111112"/>
    <hyperlink ref="F948" r:id="rId287" display="https://podminky.urs.cz/item/CS_URS_2024_02/776111311"/>
    <hyperlink ref="F950" r:id="rId288" display="https://podminky.urs.cz/item/CS_URS_2024_02/776121112"/>
    <hyperlink ref="F952" r:id="rId289" display="https://podminky.urs.cz/item/CS_URS_2024_02/776231111"/>
    <hyperlink ref="F960" r:id="rId290" display="https://podminky.urs.cz/item/CS_URS_2024_02/775413401"/>
    <hyperlink ref="F964" r:id="rId291" display="https://podminky.urs.cz/item/CS_URS_2024_02/998776102"/>
    <hyperlink ref="F967" r:id="rId292" display="https://podminky.urs.cz/item/CS_URS_2024_02/781121011"/>
    <hyperlink ref="F969" r:id="rId293" display="https://podminky.urs.cz/item/CS_URS_2024_02/781474162"/>
    <hyperlink ref="F972" r:id="rId294" display="https://podminky.urs.cz/item/CS_URS_2024_02/781474164"/>
    <hyperlink ref="F975" r:id="rId295" display="https://podminky.urs.cz/item/CS_URS_2024_02/781161022"/>
    <hyperlink ref="F978" r:id="rId296" display="https://podminky.urs.cz/item/CS_URS_2024_02/781495115"/>
    <hyperlink ref="F980" r:id="rId297" display="https://podminky.urs.cz/item/CS_URS_2024_02/781495142"/>
    <hyperlink ref="F982" r:id="rId298" display="https://podminky.urs.cz/item/CS_URS_2024_02/781495143"/>
    <hyperlink ref="F984" r:id="rId299" display="https://podminky.urs.cz/item/CS_URS_2024_02/781571111"/>
    <hyperlink ref="F987" r:id="rId300" display="https://podminky.urs.cz/item/CS_URS_2024_02/998781102"/>
    <hyperlink ref="F990" r:id="rId301" display="https://podminky.urs.cz/item/CS_URS_2024_02/781131207"/>
    <hyperlink ref="F994" r:id="rId302" display="https://podminky.urs.cz/item/CS_URS_2024_02/771591237"/>
    <hyperlink ref="F998" r:id="rId303" display="https://podminky.urs.cz/item/CS_URS_2024_02/782132211"/>
    <hyperlink ref="F1001" r:id="rId304" display="https://podminky.urs.cz/item/CS_URS_2024_02/782191111"/>
    <hyperlink ref="F1003" r:id="rId305" display="https://podminky.urs.cz/item/CS_URS_2024_02/998782102"/>
    <hyperlink ref="F1006" r:id="rId306" display="https://podminky.urs.cz/item/CS_URS_2024_02/784111001"/>
    <hyperlink ref="F1008" r:id="rId307" display="https://podminky.urs.cz/item/CS_URS_2024_02/784181101"/>
    <hyperlink ref="F1010" r:id="rId308" display="https://podminky.urs.cz/item/CS_URS_2024_02/784211101"/>
    <hyperlink ref="F1012" r:id="rId309" display="https://podminky.urs.cz/item/CS_URS_2024_02/784161001"/>
    <hyperlink ref="F1014" r:id="rId310" display="https://podminky.urs.cz/item/CS_URS_2024_02/784171001"/>
    <hyperlink ref="F1017" r:id="rId311" display="https://podminky.urs.cz/item/CS_URS_2024_02/784171101"/>
    <hyperlink ref="F1020" r:id="rId312" display="https://podminky.urs.cz/item/CS_URS_2024_02/784171121"/>
    <hyperlink ref="F1024" r:id="rId313" display="https://podminky.urs.cz/item/CS_URS_2024_02/786623021"/>
    <hyperlink ref="F1027" r:id="rId314" display="https://podminky.urs.cz/item/CS_URS_2024_02/786623023"/>
    <hyperlink ref="F1031" r:id="rId315" display="https://podminky.urs.cz/item/CS_URS_2024_02/786623039"/>
    <hyperlink ref="F1034" r:id="rId316" display="https://podminky.urs.cz/item/CS_URS_2024_02/786623041"/>
    <hyperlink ref="F1037" r:id="rId317" display="https://podminky.urs.cz/item/CS_URS_2024_02/786623043"/>
    <hyperlink ref="F1040" r:id="rId318" display="https://podminky.urs.cz/item/CS_URS_2024_02/786623051"/>
    <hyperlink ref="F1044" r:id="rId319" display="https://podminky.urs.cz/item/CS_URS_2024_02/998786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0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3" customWidth="1"/>
    <col min="2" max="2" width="1.667969" style="223" customWidth="1"/>
    <col min="3" max="4" width="5" style="223" customWidth="1"/>
    <col min="5" max="5" width="11.66016" style="223" customWidth="1"/>
    <col min="6" max="6" width="9.160156" style="223" customWidth="1"/>
    <col min="7" max="7" width="5" style="223" customWidth="1"/>
    <col min="8" max="8" width="77.83203" style="223" customWidth="1"/>
    <col min="9" max="10" width="20" style="223" customWidth="1"/>
    <col min="11" max="11" width="1.667969" style="223" customWidth="1"/>
  </cols>
  <sheetData>
    <row r="1" s="1" customFormat="1" ht="37.5" customHeight="1"/>
    <row r="2" s="1" customFormat="1" ht="7.5" customHeight="1">
      <c r="B2" s="224"/>
      <c r="C2" s="225"/>
      <c r="D2" s="225"/>
      <c r="E2" s="225"/>
      <c r="F2" s="225"/>
      <c r="G2" s="225"/>
      <c r="H2" s="225"/>
      <c r="I2" s="225"/>
      <c r="J2" s="225"/>
      <c r="K2" s="226"/>
    </row>
    <row r="3" s="14" customFormat="1" ht="45" customHeight="1">
      <c r="B3" s="227"/>
      <c r="C3" s="228" t="s">
        <v>5790</v>
      </c>
      <c r="D3" s="228"/>
      <c r="E3" s="228"/>
      <c r="F3" s="228"/>
      <c r="G3" s="228"/>
      <c r="H3" s="228"/>
      <c r="I3" s="228"/>
      <c r="J3" s="228"/>
      <c r="K3" s="229"/>
    </row>
    <row r="4" s="1" customFormat="1" ht="25.5" customHeight="1">
      <c r="B4" s="230"/>
      <c r="C4" s="231" t="s">
        <v>5791</v>
      </c>
      <c r="D4" s="231"/>
      <c r="E4" s="231"/>
      <c r="F4" s="231"/>
      <c r="G4" s="231"/>
      <c r="H4" s="231"/>
      <c r="I4" s="231"/>
      <c r="J4" s="231"/>
      <c r="K4" s="232"/>
    </row>
    <row r="5" s="1" customFormat="1" ht="5.25" customHeight="1">
      <c r="B5" s="230"/>
      <c r="C5" s="233"/>
      <c r="D5" s="233"/>
      <c r="E5" s="233"/>
      <c r="F5" s="233"/>
      <c r="G5" s="233"/>
      <c r="H5" s="233"/>
      <c r="I5" s="233"/>
      <c r="J5" s="233"/>
      <c r="K5" s="232"/>
    </row>
    <row r="6" s="1" customFormat="1" ht="15" customHeight="1">
      <c r="B6" s="230"/>
      <c r="C6" s="234" t="s">
        <v>5792</v>
      </c>
      <c r="D6" s="234"/>
      <c r="E6" s="234"/>
      <c r="F6" s="234"/>
      <c r="G6" s="234"/>
      <c r="H6" s="234"/>
      <c r="I6" s="234"/>
      <c r="J6" s="234"/>
      <c r="K6" s="232"/>
    </row>
    <row r="7" s="1" customFormat="1" ht="15" customHeight="1">
      <c r="B7" s="235"/>
      <c r="C7" s="234" t="s">
        <v>5793</v>
      </c>
      <c r="D7" s="234"/>
      <c r="E7" s="234"/>
      <c r="F7" s="234"/>
      <c r="G7" s="234"/>
      <c r="H7" s="234"/>
      <c r="I7" s="234"/>
      <c r="J7" s="234"/>
      <c r="K7" s="232"/>
    </row>
    <row r="8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="1" customFormat="1" ht="15" customHeight="1">
      <c r="B9" s="235"/>
      <c r="C9" s="234" t="s">
        <v>5794</v>
      </c>
      <c r="D9" s="234"/>
      <c r="E9" s="234"/>
      <c r="F9" s="234"/>
      <c r="G9" s="234"/>
      <c r="H9" s="234"/>
      <c r="I9" s="234"/>
      <c r="J9" s="234"/>
      <c r="K9" s="232"/>
    </row>
    <row r="10" s="1" customFormat="1" ht="15" customHeight="1">
      <c r="B10" s="235"/>
      <c r="C10" s="234"/>
      <c r="D10" s="234" t="s">
        <v>5795</v>
      </c>
      <c r="E10" s="234"/>
      <c r="F10" s="234"/>
      <c r="G10" s="234"/>
      <c r="H10" s="234"/>
      <c r="I10" s="234"/>
      <c r="J10" s="234"/>
      <c r="K10" s="232"/>
    </row>
    <row r="11" s="1" customFormat="1" ht="15" customHeight="1">
      <c r="B11" s="235"/>
      <c r="C11" s="236"/>
      <c r="D11" s="234" t="s">
        <v>5796</v>
      </c>
      <c r="E11" s="234"/>
      <c r="F11" s="234"/>
      <c r="G11" s="234"/>
      <c r="H11" s="234"/>
      <c r="I11" s="234"/>
      <c r="J11" s="234"/>
      <c r="K11" s="232"/>
    </row>
    <row r="12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="1" customFormat="1" ht="15" customHeight="1">
      <c r="B13" s="235"/>
      <c r="C13" s="236"/>
      <c r="D13" s="237" t="s">
        <v>5797</v>
      </c>
      <c r="E13" s="234"/>
      <c r="F13" s="234"/>
      <c r="G13" s="234"/>
      <c r="H13" s="234"/>
      <c r="I13" s="234"/>
      <c r="J13" s="234"/>
      <c r="K13" s="232"/>
    </row>
    <row r="14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="1" customFormat="1" ht="15" customHeight="1">
      <c r="B15" s="235"/>
      <c r="C15" s="236"/>
      <c r="D15" s="234" t="s">
        <v>5798</v>
      </c>
      <c r="E15" s="234"/>
      <c r="F15" s="234"/>
      <c r="G15" s="234"/>
      <c r="H15" s="234"/>
      <c r="I15" s="234"/>
      <c r="J15" s="234"/>
      <c r="K15" s="232"/>
    </row>
    <row r="16" s="1" customFormat="1" ht="15" customHeight="1">
      <c r="B16" s="235"/>
      <c r="C16" s="236"/>
      <c r="D16" s="234" t="s">
        <v>5799</v>
      </c>
      <c r="E16" s="234"/>
      <c r="F16" s="234"/>
      <c r="G16" s="234"/>
      <c r="H16" s="234"/>
      <c r="I16" s="234"/>
      <c r="J16" s="234"/>
      <c r="K16" s="232"/>
    </row>
    <row r="17" s="1" customFormat="1" ht="15" customHeight="1">
      <c r="B17" s="235"/>
      <c r="C17" s="236"/>
      <c r="D17" s="234" t="s">
        <v>5800</v>
      </c>
      <c r="E17" s="234"/>
      <c r="F17" s="234"/>
      <c r="G17" s="234"/>
      <c r="H17" s="234"/>
      <c r="I17" s="234"/>
      <c r="J17" s="234"/>
      <c r="K17" s="232"/>
    </row>
    <row r="18" s="1" customFormat="1" ht="15" customHeight="1">
      <c r="B18" s="235"/>
      <c r="C18" s="236"/>
      <c r="D18" s="236"/>
      <c r="E18" s="238" t="s">
        <v>78</v>
      </c>
      <c r="F18" s="234" t="s">
        <v>5801</v>
      </c>
      <c r="G18" s="234"/>
      <c r="H18" s="234"/>
      <c r="I18" s="234"/>
      <c r="J18" s="234"/>
      <c r="K18" s="232"/>
    </row>
    <row r="19" s="1" customFormat="1" ht="15" customHeight="1">
      <c r="B19" s="235"/>
      <c r="C19" s="236"/>
      <c r="D19" s="236"/>
      <c r="E19" s="238" t="s">
        <v>5802</v>
      </c>
      <c r="F19" s="234" t="s">
        <v>5803</v>
      </c>
      <c r="G19" s="234"/>
      <c r="H19" s="234"/>
      <c r="I19" s="234"/>
      <c r="J19" s="234"/>
      <c r="K19" s="232"/>
    </row>
    <row r="20" s="1" customFormat="1" ht="15" customHeight="1">
      <c r="B20" s="235"/>
      <c r="C20" s="236"/>
      <c r="D20" s="236"/>
      <c r="E20" s="238" t="s">
        <v>5804</v>
      </c>
      <c r="F20" s="234" t="s">
        <v>5805</v>
      </c>
      <c r="G20" s="234"/>
      <c r="H20" s="234"/>
      <c r="I20" s="234"/>
      <c r="J20" s="234"/>
      <c r="K20" s="232"/>
    </row>
    <row r="21" s="1" customFormat="1" ht="15" customHeight="1">
      <c r="B21" s="235"/>
      <c r="C21" s="236"/>
      <c r="D21" s="236"/>
      <c r="E21" s="238" t="s">
        <v>5806</v>
      </c>
      <c r="F21" s="234" t="s">
        <v>5807</v>
      </c>
      <c r="G21" s="234"/>
      <c r="H21" s="234"/>
      <c r="I21" s="234"/>
      <c r="J21" s="234"/>
      <c r="K21" s="232"/>
    </row>
    <row r="22" s="1" customFormat="1" ht="15" customHeight="1">
      <c r="B22" s="235"/>
      <c r="C22" s="236"/>
      <c r="D22" s="236"/>
      <c r="E22" s="238" t="s">
        <v>4364</v>
      </c>
      <c r="F22" s="234" t="s">
        <v>4298</v>
      </c>
      <c r="G22" s="234"/>
      <c r="H22" s="234"/>
      <c r="I22" s="234"/>
      <c r="J22" s="234"/>
      <c r="K22" s="232"/>
    </row>
    <row r="23" s="1" customFormat="1" ht="15" customHeight="1">
      <c r="B23" s="235"/>
      <c r="C23" s="236"/>
      <c r="D23" s="236"/>
      <c r="E23" s="238" t="s">
        <v>82</v>
      </c>
      <c r="F23" s="234" t="s">
        <v>5808</v>
      </c>
      <c r="G23" s="234"/>
      <c r="H23" s="234"/>
      <c r="I23" s="234"/>
      <c r="J23" s="234"/>
      <c r="K23" s="232"/>
    </row>
    <row r="24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="1" customFormat="1" ht="15" customHeight="1">
      <c r="B25" s="235"/>
      <c r="C25" s="234" t="s">
        <v>5809</v>
      </c>
      <c r="D25" s="234"/>
      <c r="E25" s="234"/>
      <c r="F25" s="234"/>
      <c r="G25" s="234"/>
      <c r="H25" s="234"/>
      <c r="I25" s="234"/>
      <c r="J25" s="234"/>
      <c r="K25" s="232"/>
    </row>
    <row r="26" s="1" customFormat="1" ht="15" customHeight="1">
      <c r="B26" s="235"/>
      <c r="C26" s="234" t="s">
        <v>5810</v>
      </c>
      <c r="D26" s="234"/>
      <c r="E26" s="234"/>
      <c r="F26" s="234"/>
      <c r="G26" s="234"/>
      <c r="H26" s="234"/>
      <c r="I26" s="234"/>
      <c r="J26" s="234"/>
      <c r="K26" s="232"/>
    </row>
    <row r="27" s="1" customFormat="1" ht="15" customHeight="1">
      <c r="B27" s="235"/>
      <c r="C27" s="234"/>
      <c r="D27" s="234" t="s">
        <v>5811</v>
      </c>
      <c r="E27" s="234"/>
      <c r="F27" s="234"/>
      <c r="G27" s="234"/>
      <c r="H27" s="234"/>
      <c r="I27" s="234"/>
      <c r="J27" s="234"/>
      <c r="K27" s="232"/>
    </row>
    <row r="28" s="1" customFormat="1" ht="15" customHeight="1">
      <c r="B28" s="235"/>
      <c r="C28" s="236"/>
      <c r="D28" s="234" t="s">
        <v>5812</v>
      </c>
      <c r="E28" s="234"/>
      <c r="F28" s="234"/>
      <c r="G28" s="234"/>
      <c r="H28" s="234"/>
      <c r="I28" s="234"/>
      <c r="J28" s="234"/>
      <c r="K28" s="232"/>
    </row>
    <row r="29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="1" customFormat="1" ht="15" customHeight="1">
      <c r="B30" s="235"/>
      <c r="C30" s="236"/>
      <c r="D30" s="234" t="s">
        <v>5813</v>
      </c>
      <c r="E30" s="234"/>
      <c r="F30" s="234"/>
      <c r="G30" s="234"/>
      <c r="H30" s="234"/>
      <c r="I30" s="234"/>
      <c r="J30" s="234"/>
      <c r="K30" s="232"/>
    </row>
    <row r="31" s="1" customFormat="1" ht="15" customHeight="1">
      <c r="B31" s="235"/>
      <c r="C31" s="236"/>
      <c r="D31" s="234" t="s">
        <v>5814</v>
      </c>
      <c r="E31" s="234"/>
      <c r="F31" s="234"/>
      <c r="G31" s="234"/>
      <c r="H31" s="234"/>
      <c r="I31" s="234"/>
      <c r="J31" s="234"/>
      <c r="K31" s="232"/>
    </row>
    <row r="32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="1" customFormat="1" ht="15" customHeight="1">
      <c r="B33" s="235"/>
      <c r="C33" s="236"/>
      <c r="D33" s="234" t="s">
        <v>5815</v>
      </c>
      <c r="E33" s="234"/>
      <c r="F33" s="234"/>
      <c r="G33" s="234"/>
      <c r="H33" s="234"/>
      <c r="I33" s="234"/>
      <c r="J33" s="234"/>
      <c r="K33" s="232"/>
    </row>
    <row r="34" s="1" customFormat="1" ht="15" customHeight="1">
      <c r="B34" s="235"/>
      <c r="C34" s="236"/>
      <c r="D34" s="234" t="s">
        <v>5816</v>
      </c>
      <c r="E34" s="234"/>
      <c r="F34" s="234"/>
      <c r="G34" s="234"/>
      <c r="H34" s="234"/>
      <c r="I34" s="234"/>
      <c r="J34" s="234"/>
      <c r="K34" s="232"/>
    </row>
    <row r="35" s="1" customFormat="1" ht="15" customHeight="1">
      <c r="B35" s="235"/>
      <c r="C35" s="236"/>
      <c r="D35" s="234" t="s">
        <v>5817</v>
      </c>
      <c r="E35" s="234"/>
      <c r="F35" s="234"/>
      <c r="G35" s="234"/>
      <c r="H35" s="234"/>
      <c r="I35" s="234"/>
      <c r="J35" s="234"/>
      <c r="K35" s="232"/>
    </row>
    <row r="36" s="1" customFormat="1" ht="15" customHeight="1">
      <c r="B36" s="235"/>
      <c r="C36" s="236"/>
      <c r="D36" s="234"/>
      <c r="E36" s="237" t="s">
        <v>220</v>
      </c>
      <c r="F36" s="234"/>
      <c r="G36" s="234" t="s">
        <v>5818</v>
      </c>
      <c r="H36" s="234"/>
      <c r="I36" s="234"/>
      <c r="J36" s="234"/>
      <c r="K36" s="232"/>
    </row>
    <row r="37" s="1" customFormat="1" ht="30.75" customHeight="1">
      <c r="B37" s="235"/>
      <c r="C37" s="236"/>
      <c r="D37" s="234"/>
      <c r="E37" s="237" t="s">
        <v>5819</v>
      </c>
      <c r="F37" s="234"/>
      <c r="G37" s="234" t="s">
        <v>5820</v>
      </c>
      <c r="H37" s="234"/>
      <c r="I37" s="234"/>
      <c r="J37" s="234"/>
      <c r="K37" s="232"/>
    </row>
    <row r="38" s="1" customFormat="1" ht="15" customHeight="1">
      <c r="B38" s="235"/>
      <c r="C38" s="236"/>
      <c r="D38" s="234"/>
      <c r="E38" s="237" t="s">
        <v>53</v>
      </c>
      <c r="F38" s="234"/>
      <c r="G38" s="234" t="s">
        <v>5821</v>
      </c>
      <c r="H38" s="234"/>
      <c r="I38" s="234"/>
      <c r="J38" s="234"/>
      <c r="K38" s="232"/>
    </row>
    <row r="39" s="1" customFormat="1" ht="15" customHeight="1">
      <c r="B39" s="235"/>
      <c r="C39" s="236"/>
      <c r="D39" s="234"/>
      <c r="E39" s="237" t="s">
        <v>54</v>
      </c>
      <c r="F39" s="234"/>
      <c r="G39" s="234" t="s">
        <v>5822</v>
      </c>
      <c r="H39" s="234"/>
      <c r="I39" s="234"/>
      <c r="J39" s="234"/>
      <c r="K39" s="232"/>
    </row>
    <row r="40" s="1" customFormat="1" ht="15" customHeight="1">
      <c r="B40" s="235"/>
      <c r="C40" s="236"/>
      <c r="D40" s="234"/>
      <c r="E40" s="237" t="s">
        <v>221</v>
      </c>
      <c r="F40" s="234"/>
      <c r="G40" s="234" t="s">
        <v>5823</v>
      </c>
      <c r="H40" s="234"/>
      <c r="I40" s="234"/>
      <c r="J40" s="234"/>
      <c r="K40" s="232"/>
    </row>
    <row r="41" s="1" customFormat="1" ht="15" customHeight="1">
      <c r="B41" s="235"/>
      <c r="C41" s="236"/>
      <c r="D41" s="234"/>
      <c r="E41" s="237" t="s">
        <v>222</v>
      </c>
      <c r="F41" s="234"/>
      <c r="G41" s="234" t="s">
        <v>5824</v>
      </c>
      <c r="H41" s="234"/>
      <c r="I41" s="234"/>
      <c r="J41" s="234"/>
      <c r="K41" s="232"/>
    </row>
    <row r="42" s="1" customFormat="1" ht="15" customHeight="1">
      <c r="B42" s="235"/>
      <c r="C42" s="236"/>
      <c r="D42" s="234"/>
      <c r="E42" s="237" t="s">
        <v>5825</v>
      </c>
      <c r="F42" s="234"/>
      <c r="G42" s="234" t="s">
        <v>5826</v>
      </c>
      <c r="H42" s="234"/>
      <c r="I42" s="234"/>
      <c r="J42" s="234"/>
      <c r="K42" s="232"/>
    </row>
    <row r="43" s="1" customFormat="1" ht="15" customHeight="1">
      <c r="B43" s="235"/>
      <c r="C43" s="236"/>
      <c r="D43" s="234"/>
      <c r="E43" s="237"/>
      <c r="F43" s="234"/>
      <c r="G43" s="234" t="s">
        <v>5827</v>
      </c>
      <c r="H43" s="234"/>
      <c r="I43" s="234"/>
      <c r="J43" s="234"/>
      <c r="K43" s="232"/>
    </row>
    <row r="44" s="1" customFormat="1" ht="15" customHeight="1">
      <c r="B44" s="235"/>
      <c r="C44" s="236"/>
      <c r="D44" s="234"/>
      <c r="E44" s="237" t="s">
        <v>5828</v>
      </c>
      <c r="F44" s="234"/>
      <c r="G44" s="234" t="s">
        <v>5829</v>
      </c>
      <c r="H44" s="234"/>
      <c r="I44" s="234"/>
      <c r="J44" s="234"/>
      <c r="K44" s="232"/>
    </row>
    <row r="45" s="1" customFormat="1" ht="15" customHeight="1">
      <c r="B45" s="235"/>
      <c r="C45" s="236"/>
      <c r="D45" s="234"/>
      <c r="E45" s="237" t="s">
        <v>224</v>
      </c>
      <c r="F45" s="234"/>
      <c r="G45" s="234" t="s">
        <v>5830</v>
      </c>
      <c r="H45" s="234"/>
      <c r="I45" s="234"/>
      <c r="J45" s="234"/>
      <c r="K45" s="232"/>
    </row>
    <row r="46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="1" customFormat="1" ht="15" customHeight="1">
      <c r="B47" s="235"/>
      <c r="C47" s="236"/>
      <c r="D47" s="234" t="s">
        <v>5831</v>
      </c>
      <c r="E47" s="234"/>
      <c r="F47" s="234"/>
      <c r="G47" s="234"/>
      <c r="H47" s="234"/>
      <c r="I47" s="234"/>
      <c r="J47" s="234"/>
      <c r="K47" s="232"/>
    </row>
    <row r="48" s="1" customFormat="1" ht="15" customHeight="1">
      <c r="B48" s="235"/>
      <c r="C48" s="236"/>
      <c r="D48" s="236"/>
      <c r="E48" s="234" t="s">
        <v>5832</v>
      </c>
      <c r="F48" s="234"/>
      <c r="G48" s="234"/>
      <c r="H48" s="234"/>
      <c r="I48" s="234"/>
      <c r="J48" s="234"/>
      <c r="K48" s="232"/>
    </row>
    <row r="49" s="1" customFormat="1" ht="15" customHeight="1">
      <c r="B49" s="235"/>
      <c r="C49" s="236"/>
      <c r="D49" s="236"/>
      <c r="E49" s="234" t="s">
        <v>5833</v>
      </c>
      <c r="F49" s="234"/>
      <c r="G49" s="234"/>
      <c r="H49" s="234"/>
      <c r="I49" s="234"/>
      <c r="J49" s="234"/>
      <c r="K49" s="232"/>
    </row>
    <row r="50" s="1" customFormat="1" ht="15" customHeight="1">
      <c r="B50" s="235"/>
      <c r="C50" s="236"/>
      <c r="D50" s="236"/>
      <c r="E50" s="234" t="s">
        <v>5834</v>
      </c>
      <c r="F50" s="234"/>
      <c r="G50" s="234"/>
      <c r="H50" s="234"/>
      <c r="I50" s="234"/>
      <c r="J50" s="234"/>
      <c r="K50" s="232"/>
    </row>
    <row r="51" s="1" customFormat="1" ht="15" customHeight="1">
      <c r="B51" s="235"/>
      <c r="C51" s="236"/>
      <c r="D51" s="234" t="s">
        <v>5835</v>
      </c>
      <c r="E51" s="234"/>
      <c r="F51" s="234"/>
      <c r="G51" s="234"/>
      <c r="H51" s="234"/>
      <c r="I51" s="234"/>
      <c r="J51" s="234"/>
      <c r="K51" s="232"/>
    </row>
    <row r="52" s="1" customFormat="1" ht="25.5" customHeight="1">
      <c r="B52" s="230"/>
      <c r="C52" s="231" t="s">
        <v>5836</v>
      </c>
      <c r="D52" s="231"/>
      <c r="E52" s="231"/>
      <c r="F52" s="231"/>
      <c r="G52" s="231"/>
      <c r="H52" s="231"/>
      <c r="I52" s="231"/>
      <c r="J52" s="231"/>
      <c r="K52" s="232"/>
    </row>
    <row r="53" s="1" customFormat="1" ht="5.25" customHeight="1">
      <c r="B53" s="230"/>
      <c r="C53" s="233"/>
      <c r="D53" s="233"/>
      <c r="E53" s="233"/>
      <c r="F53" s="233"/>
      <c r="G53" s="233"/>
      <c r="H53" s="233"/>
      <c r="I53" s="233"/>
      <c r="J53" s="233"/>
      <c r="K53" s="232"/>
    </row>
    <row r="54" s="1" customFormat="1" ht="15" customHeight="1">
      <c r="B54" s="230"/>
      <c r="C54" s="234" t="s">
        <v>5837</v>
      </c>
      <c r="D54" s="234"/>
      <c r="E54" s="234"/>
      <c r="F54" s="234"/>
      <c r="G54" s="234"/>
      <c r="H54" s="234"/>
      <c r="I54" s="234"/>
      <c r="J54" s="234"/>
      <c r="K54" s="232"/>
    </row>
    <row r="55" s="1" customFormat="1" ht="15" customHeight="1">
      <c r="B55" s="230"/>
      <c r="C55" s="234" t="s">
        <v>5838</v>
      </c>
      <c r="D55" s="234"/>
      <c r="E55" s="234"/>
      <c r="F55" s="234"/>
      <c r="G55" s="234"/>
      <c r="H55" s="234"/>
      <c r="I55" s="234"/>
      <c r="J55" s="234"/>
      <c r="K55" s="232"/>
    </row>
    <row r="56" s="1" customFormat="1" ht="12.75" customHeight="1">
      <c r="B56" s="230"/>
      <c r="C56" s="234"/>
      <c r="D56" s="234"/>
      <c r="E56" s="234"/>
      <c r="F56" s="234"/>
      <c r="G56" s="234"/>
      <c r="H56" s="234"/>
      <c r="I56" s="234"/>
      <c r="J56" s="234"/>
      <c r="K56" s="232"/>
    </row>
    <row r="57" s="1" customFormat="1" ht="15" customHeight="1">
      <c r="B57" s="230"/>
      <c r="C57" s="234" t="s">
        <v>5839</v>
      </c>
      <c r="D57" s="234"/>
      <c r="E57" s="234"/>
      <c r="F57" s="234"/>
      <c r="G57" s="234"/>
      <c r="H57" s="234"/>
      <c r="I57" s="234"/>
      <c r="J57" s="234"/>
      <c r="K57" s="232"/>
    </row>
    <row r="58" s="1" customFormat="1" ht="15" customHeight="1">
      <c r="B58" s="230"/>
      <c r="C58" s="236"/>
      <c r="D58" s="234" t="s">
        <v>5840</v>
      </c>
      <c r="E58" s="234"/>
      <c r="F58" s="234"/>
      <c r="G58" s="234"/>
      <c r="H58" s="234"/>
      <c r="I58" s="234"/>
      <c r="J58" s="234"/>
      <c r="K58" s="232"/>
    </row>
    <row r="59" s="1" customFormat="1" ht="15" customHeight="1">
      <c r="B59" s="230"/>
      <c r="C59" s="236"/>
      <c r="D59" s="234" t="s">
        <v>5841</v>
      </c>
      <c r="E59" s="234"/>
      <c r="F59" s="234"/>
      <c r="G59" s="234"/>
      <c r="H59" s="234"/>
      <c r="I59" s="234"/>
      <c r="J59" s="234"/>
      <c r="K59" s="232"/>
    </row>
    <row r="60" s="1" customFormat="1" ht="15" customHeight="1">
      <c r="B60" s="230"/>
      <c r="C60" s="236"/>
      <c r="D60" s="234" t="s">
        <v>5842</v>
      </c>
      <c r="E60" s="234"/>
      <c r="F60" s="234"/>
      <c r="G60" s="234"/>
      <c r="H60" s="234"/>
      <c r="I60" s="234"/>
      <c r="J60" s="234"/>
      <c r="K60" s="232"/>
    </row>
    <row r="61" s="1" customFormat="1" ht="15" customHeight="1">
      <c r="B61" s="230"/>
      <c r="C61" s="236"/>
      <c r="D61" s="234" t="s">
        <v>5843</v>
      </c>
      <c r="E61" s="234"/>
      <c r="F61" s="234"/>
      <c r="G61" s="234"/>
      <c r="H61" s="234"/>
      <c r="I61" s="234"/>
      <c r="J61" s="234"/>
      <c r="K61" s="232"/>
    </row>
    <row r="62" s="1" customFormat="1" ht="15" customHeight="1">
      <c r="B62" s="230"/>
      <c r="C62" s="236"/>
      <c r="D62" s="239" t="s">
        <v>5844</v>
      </c>
      <c r="E62" s="239"/>
      <c r="F62" s="239"/>
      <c r="G62" s="239"/>
      <c r="H62" s="239"/>
      <c r="I62" s="239"/>
      <c r="J62" s="239"/>
      <c r="K62" s="232"/>
    </row>
    <row r="63" s="1" customFormat="1" ht="15" customHeight="1">
      <c r="B63" s="230"/>
      <c r="C63" s="236"/>
      <c r="D63" s="234" t="s">
        <v>5845</v>
      </c>
      <c r="E63" s="234"/>
      <c r="F63" s="234"/>
      <c r="G63" s="234"/>
      <c r="H63" s="234"/>
      <c r="I63" s="234"/>
      <c r="J63" s="234"/>
      <c r="K63" s="232"/>
    </row>
    <row r="64" s="1" customFormat="1" ht="12.75" customHeight="1">
      <c r="B64" s="230"/>
      <c r="C64" s="236"/>
      <c r="D64" s="236"/>
      <c r="E64" s="240"/>
      <c r="F64" s="236"/>
      <c r="G64" s="236"/>
      <c r="H64" s="236"/>
      <c r="I64" s="236"/>
      <c r="J64" s="236"/>
      <c r="K64" s="232"/>
    </row>
    <row r="65" s="1" customFormat="1" ht="15" customHeight="1">
      <c r="B65" s="230"/>
      <c r="C65" s="236"/>
      <c r="D65" s="234" t="s">
        <v>5846</v>
      </c>
      <c r="E65" s="234"/>
      <c r="F65" s="234"/>
      <c r="G65" s="234"/>
      <c r="H65" s="234"/>
      <c r="I65" s="234"/>
      <c r="J65" s="234"/>
      <c r="K65" s="232"/>
    </row>
    <row r="66" s="1" customFormat="1" ht="15" customHeight="1">
      <c r="B66" s="230"/>
      <c r="C66" s="236"/>
      <c r="D66" s="239" t="s">
        <v>5847</v>
      </c>
      <c r="E66" s="239"/>
      <c r="F66" s="239"/>
      <c r="G66" s="239"/>
      <c r="H66" s="239"/>
      <c r="I66" s="239"/>
      <c r="J66" s="239"/>
      <c r="K66" s="232"/>
    </row>
    <row r="67" s="1" customFormat="1" ht="15" customHeight="1">
      <c r="B67" s="230"/>
      <c r="C67" s="236"/>
      <c r="D67" s="234" t="s">
        <v>5848</v>
      </c>
      <c r="E67" s="234"/>
      <c r="F67" s="234"/>
      <c r="G67" s="234"/>
      <c r="H67" s="234"/>
      <c r="I67" s="234"/>
      <c r="J67" s="234"/>
      <c r="K67" s="232"/>
    </row>
    <row r="68" s="1" customFormat="1" ht="15" customHeight="1">
      <c r="B68" s="230"/>
      <c r="C68" s="236"/>
      <c r="D68" s="234" t="s">
        <v>5849</v>
      </c>
      <c r="E68" s="234"/>
      <c r="F68" s="234"/>
      <c r="G68" s="234"/>
      <c r="H68" s="234"/>
      <c r="I68" s="234"/>
      <c r="J68" s="234"/>
      <c r="K68" s="232"/>
    </row>
    <row r="69" s="1" customFormat="1" ht="15" customHeight="1">
      <c r="B69" s="230"/>
      <c r="C69" s="236"/>
      <c r="D69" s="234" t="s">
        <v>5850</v>
      </c>
      <c r="E69" s="234"/>
      <c r="F69" s="234"/>
      <c r="G69" s="234"/>
      <c r="H69" s="234"/>
      <c r="I69" s="234"/>
      <c r="J69" s="234"/>
      <c r="K69" s="232"/>
    </row>
    <row r="70" s="1" customFormat="1" ht="15" customHeight="1">
      <c r="B70" s="230"/>
      <c r="C70" s="236"/>
      <c r="D70" s="234" t="s">
        <v>5851</v>
      </c>
      <c r="E70" s="234"/>
      <c r="F70" s="234"/>
      <c r="G70" s="234"/>
      <c r="H70" s="234"/>
      <c r="I70" s="234"/>
      <c r="J70" s="234"/>
      <c r="K70" s="232"/>
    </row>
    <row r="71" s="1" customFormat="1" ht="12.75" customHeight="1">
      <c r="B71" s="241"/>
      <c r="C71" s="242"/>
      <c r="D71" s="242"/>
      <c r="E71" s="242"/>
      <c r="F71" s="242"/>
      <c r="G71" s="242"/>
      <c r="H71" s="242"/>
      <c r="I71" s="242"/>
      <c r="J71" s="242"/>
      <c r="K71" s="243"/>
    </row>
    <row r="72" s="1" customFormat="1" ht="18.75" customHeight="1">
      <c r="B72" s="244"/>
      <c r="C72" s="244"/>
      <c r="D72" s="244"/>
      <c r="E72" s="244"/>
      <c r="F72" s="244"/>
      <c r="G72" s="244"/>
      <c r="H72" s="244"/>
      <c r="I72" s="244"/>
      <c r="J72" s="244"/>
      <c r="K72" s="245"/>
    </row>
    <row r="73" s="1" customFormat="1" ht="18.75" customHeight="1">
      <c r="B73" s="245"/>
      <c r="C73" s="245"/>
      <c r="D73" s="245"/>
      <c r="E73" s="245"/>
      <c r="F73" s="245"/>
      <c r="G73" s="245"/>
      <c r="H73" s="245"/>
      <c r="I73" s="245"/>
      <c r="J73" s="245"/>
      <c r="K73" s="245"/>
    </row>
    <row r="74" s="1" customFormat="1" ht="7.5" customHeight="1">
      <c r="B74" s="246"/>
      <c r="C74" s="247"/>
      <c r="D74" s="247"/>
      <c r="E74" s="247"/>
      <c r="F74" s="247"/>
      <c r="G74" s="247"/>
      <c r="H74" s="247"/>
      <c r="I74" s="247"/>
      <c r="J74" s="247"/>
      <c r="K74" s="248"/>
    </row>
    <row r="75" s="1" customFormat="1" ht="45" customHeight="1">
      <c r="B75" s="249"/>
      <c r="C75" s="250" t="s">
        <v>5852</v>
      </c>
      <c r="D75" s="250"/>
      <c r="E75" s="250"/>
      <c r="F75" s="250"/>
      <c r="G75" s="250"/>
      <c r="H75" s="250"/>
      <c r="I75" s="250"/>
      <c r="J75" s="250"/>
      <c r="K75" s="251"/>
    </row>
    <row r="76" s="1" customFormat="1" ht="17.25" customHeight="1">
      <c r="B76" s="249"/>
      <c r="C76" s="252" t="s">
        <v>5853</v>
      </c>
      <c r="D76" s="252"/>
      <c r="E76" s="252"/>
      <c r="F76" s="252" t="s">
        <v>5854</v>
      </c>
      <c r="G76" s="253"/>
      <c r="H76" s="252" t="s">
        <v>54</v>
      </c>
      <c r="I76" s="252" t="s">
        <v>57</v>
      </c>
      <c r="J76" s="252" t="s">
        <v>5855</v>
      </c>
      <c r="K76" s="251"/>
    </row>
    <row r="77" s="1" customFormat="1" ht="17.25" customHeight="1">
      <c r="B77" s="249"/>
      <c r="C77" s="254" t="s">
        <v>5856</v>
      </c>
      <c r="D77" s="254"/>
      <c r="E77" s="254"/>
      <c r="F77" s="255" t="s">
        <v>5857</v>
      </c>
      <c r="G77" s="256"/>
      <c r="H77" s="254"/>
      <c r="I77" s="254"/>
      <c r="J77" s="254" t="s">
        <v>5858</v>
      </c>
      <c r="K77" s="251"/>
    </row>
    <row r="78" s="1" customFormat="1" ht="5.25" customHeight="1">
      <c r="B78" s="249"/>
      <c r="C78" s="257"/>
      <c r="D78" s="257"/>
      <c r="E78" s="257"/>
      <c r="F78" s="257"/>
      <c r="G78" s="258"/>
      <c r="H78" s="257"/>
      <c r="I78" s="257"/>
      <c r="J78" s="257"/>
      <c r="K78" s="251"/>
    </row>
    <row r="79" s="1" customFormat="1" ht="15" customHeight="1">
      <c r="B79" s="249"/>
      <c r="C79" s="237" t="s">
        <v>53</v>
      </c>
      <c r="D79" s="259"/>
      <c r="E79" s="259"/>
      <c r="F79" s="260" t="s">
        <v>5859</v>
      </c>
      <c r="G79" s="261"/>
      <c r="H79" s="237" t="s">
        <v>5860</v>
      </c>
      <c r="I79" s="237" t="s">
        <v>5861</v>
      </c>
      <c r="J79" s="237">
        <v>20</v>
      </c>
      <c r="K79" s="251"/>
    </row>
    <row r="80" s="1" customFormat="1" ht="15" customHeight="1">
      <c r="B80" s="249"/>
      <c r="C80" s="237" t="s">
        <v>5862</v>
      </c>
      <c r="D80" s="237"/>
      <c r="E80" s="237"/>
      <c r="F80" s="260" t="s">
        <v>5859</v>
      </c>
      <c r="G80" s="261"/>
      <c r="H80" s="237" t="s">
        <v>5863</v>
      </c>
      <c r="I80" s="237" t="s">
        <v>5861</v>
      </c>
      <c r="J80" s="237">
        <v>120</v>
      </c>
      <c r="K80" s="251"/>
    </row>
    <row r="81" s="1" customFormat="1" ht="15" customHeight="1">
      <c r="B81" s="262"/>
      <c r="C81" s="237" t="s">
        <v>5864</v>
      </c>
      <c r="D81" s="237"/>
      <c r="E81" s="237"/>
      <c r="F81" s="260" t="s">
        <v>5865</v>
      </c>
      <c r="G81" s="261"/>
      <c r="H81" s="237" t="s">
        <v>5866</v>
      </c>
      <c r="I81" s="237" t="s">
        <v>5861</v>
      </c>
      <c r="J81" s="237">
        <v>50</v>
      </c>
      <c r="K81" s="251"/>
    </row>
    <row r="82" s="1" customFormat="1" ht="15" customHeight="1">
      <c r="B82" s="262"/>
      <c r="C82" s="237" t="s">
        <v>5867</v>
      </c>
      <c r="D82" s="237"/>
      <c r="E82" s="237"/>
      <c r="F82" s="260" t="s">
        <v>5859</v>
      </c>
      <c r="G82" s="261"/>
      <c r="H82" s="237" t="s">
        <v>5868</v>
      </c>
      <c r="I82" s="237" t="s">
        <v>5869</v>
      </c>
      <c r="J82" s="237"/>
      <c r="K82" s="251"/>
    </row>
    <row r="83" s="1" customFormat="1" ht="15" customHeight="1">
      <c r="B83" s="262"/>
      <c r="C83" s="263" t="s">
        <v>5870</v>
      </c>
      <c r="D83" s="263"/>
      <c r="E83" s="263"/>
      <c r="F83" s="264" t="s">
        <v>5865</v>
      </c>
      <c r="G83" s="263"/>
      <c r="H83" s="263" t="s">
        <v>5871</v>
      </c>
      <c r="I83" s="263" t="s">
        <v>5861</v>
      </c>
      <c r="J83" s="263">
        <v>15</v>
      </c>
      <c r="K83" s="251"/>
    </row>
    <row r="84" s="1" customFormat="1" ht="15" customHeight="1">
      <c r="B84" s="262"/>
      <c r="C84" s="263" t="s">
        <v>5872</v>
      </c>
      <c r="D84" s="263"/>
      <c r="E84" s="263"/>
      <c r="F84" s="264" t="s">
        <v>5865</v>
      </c>
      <c r="G84" s="263"/>
      <c r="H84" s="263" t="s">
        <v>5873</v>
      </c>
      <c r="I84" s="263" t="s">
        <v>5861</v>
      </c>
      <c r="J84" s="263">
        <v>15</v>
      </c>
      <c r="K84" s="251"/>
    </row>
    <row r="85" s="1" customFormat="1" ht="15" customHeight="1">
      <c r="B85" s="262"/>
      <c r="C85" s="263" t="s">
        <v>5874</v>
      </c>
      <c r="D85" s="263"/>
      <c r="E85" s="263"/>
      <c r="F85" s="264" t="s">
        <v>5865</v>
      </c>
      <c r="G85" s="263"/>
      <c r="H85" s="263" t="s">
        <v>5875</v>
      </c>
      <c r="I85" s="263" t="s">
        <v>5861</v>
      </c>
      <c r="J85" s="263">
        <v>20</v>
      </c>
      <c r="K85" s="251"/>
    </row>
    <row r="86" s="1" customFormat="1" ht="15" customHeight="1">
      <c r="B86" s="262"/>
      <c r="C86" s="263" t="s">
        <v>5876</v>
      </c>
      <c r="D86" s="263"/>
      <c r="E86" s="263"/>
      <c r="F86" s="264" t="s">
        <v>5865</v>
      </c>
      <c r="G86" s="263"/>
      <c r="H86" s="263" t="s">
        <v>5877</v>
      </c>
      <c r="I86" s="263" t="s">
        <v>5861</v>
      </c>
      <c r="J86" s="263">
        <v>20</v>
      </c>
      <c r="K86" s="251"/>
    </row>
    <row r="87" s="1" customFormat="1" ht="15" customHeight="1">
      <c r="B87" s="262"/>
      <c r="C87" s="237" t="s">
        <v>5878</v>
      </c>
      <c r="D87" s="237"/>
      <c r="E87" s="237"/>
      <c r="F87" s="260" t="s">
        <v>5865</v>
      </c>
      <c r="G87" s="261"/>
      <c r="H87" s="237" t="s">
        <v>5879</v>
      </c>
      <c r="I87" s="237" t="s">
        <v>5861</v>
      </c>
      <c r="J87" s="237">
        <v>50</v>
      </c>
      <c r="K87" s="251"/>
    </row>
    <row r="88" s="1" customFormat="1" ht="15" customHeight="1">
      <c r="B88" s="262"/>
      <c r="C88" s="237" t="s">
        <v>5880</v>
      </c>
      <c r="D88" s="237"/>
      <c r="E88" s="237"/>
      <c r="F88" s="260" t="s">
        <v>5865</v>
      </c>
      <c r="G88" s="261"/>
      <c r="H88" s="237" t="s">
        <v>5881</v>
      </c>
      <c r="I88" s="237" t="s">
        <v>5861</v>
      </c>
      <c r="J88" s="237">
        <v>20</v>
      </c>
      <c r="K88" s="251"/>
    </row>
    <row r="89" s="1" customFormat="1" ht="15" customHeight="1">
      <c r="B89" s="262"/>
      <c r="C89" s="237" t="s">
        <v>5882</v>
      </c>
      <c r="D89" s="237"/>
      <c r="E89" s="237"/>
      <c r="F89" s="260" t="s">
        <v>5865</v>
      </c>
      <c r="G89" s="261"/>
      <c r="H89" s="237" t="s">
        <v>5883</v>
      </c>
      <c r="I89" s="237" t="s">
        <v>5861</v>
      </c>
      <c r="J89" s="237">
        <v>20</v>
      </c>
      <c r="K89" s="251"/>
    </row>
    <row r="90" s="1" customFormat="1" ht="15" customHeight="1">
      <c r="B90" s="262"/>
      <c r="C90" s="237" t="s">
        <v>5884</v>
      </c>
      <c r="D90" s="237"/>
      <c r="E90" s="237"/>
      <c r="F90" s="260" t="s">
        <v>5865</v>
      </c>
      <c r="G90" s="261"/>
      <c r="H90" s="237" t="s">
        <v>5885</v>
      </c>
      <c r="I90" s="237" t="s">
        <v>5861</v>
      </c>
      <c r="J90" s="237">
        <v>50</v>
      </c>
      <c r="K90" s="251"/>
    </row>
    <row r="91" s="1" customFormat="1" ht="15" customHeight="1">
      <c r="B91" s="262"/>
      <c r="C91" s="237" t="s">
        <v>5886</v>
      </c>
      <c r="D91" s="237"/>
      <c r="E91" s="237"/>
      <c r="F91" s="260" t="s">
        <v>5865</v>
      </c>
      <c r="G91" s="261"/>
      <c r="H91" s="237" t="s">
        <v>5886</v>
      </c>
      <c r="I91" s="237" t="s">
        <v>5861</v>
      </c>
      <c r="J91" s="237">
        <v>50</v>
      </c>
      <c r="K91" s="251"/>
    </row>
    <row r="92" s="1" customFormat="1" ht="15" customHeight="1">
      <c r="B92" s="262"/>
      <c r="C92" s="237" t="s">
        <v>5887</v>
      </c>
      <c r="D92" s="237"/>
      <c r="E92" s="237"/>
      <c r="F92" s="260" t="s">
        <v>5865</v>
      </c>
      <c r="G92" s="261"/>
      <c r="H92" s="237" t="s">
        <v>5888</v>
      </c>
      <c r="I92" s="237" t="s">
        <v>5861</v>
      </c>
      <c r="J92" s="237">
        <v>255</v>
      </c>
      <c r="K92" s="251"/>
    </row>
    <row r="93" s="1" customFormat="1" ht="15" customHeight="1">
      <c r="B93" s="262"/>
      <c r="C93" s="237" t="s">
        <v>5889</v>
      </c>
      <c r="D93" s="237"/>
      <c r="E93" s="237"/>
      <c r="F93" s="260" t="s">
        <v>5859</v>
      </c>
      <c r="G93" s="261"/>
      <c r="H93" s="237" t="s">
        <v>5890</v>
      </c>
      <c r="I93" s="237" t="s">
        <v>5891</v>
      </c>
      <c r="J93" s="237"/>
      <c r="K93" s="251"/>
    </row>
    <row r="94" s="1" customFormat="1" ht="15" customHeight="1">
      <c r="B94" s="262"/>
      <c r="C94" s="237" t="s">
        <v>5892</v>
      </c>
      <c r="D94" s="237"/>
      <c r="E94" s="237"/>
      <c r="F94" s="260" t="s">
        <v>5859</v>
      </c>
      <c r="G94" s="261"/>
      <c r="H94" s="237" t="s">
        <v>5893</v>
      </c>
      <c r="I94" s="237" t="s">
        <v>5894</v>
      </c>
      <c r="J94" s="237"/>
      <c r="K94" s="251"/>
    </row>
    <row r="95" s="1" customFormat="1" ht="15" customHeight="1">
      <c r="B95" s="262"/>
      <c r="C95" s="237" t="s">
        <v>5895</v>
      </c>
      <c r="D95" s="237"/>
      <c r="E95" s="237"/>
      <c r="F95" s="260" t="s">
        <v>5859</v>
      </c>
      <c r="G95" s="261"/>
      <c r="H95" s="237" t="s">
        <v>5895</v>
      </c>
      <c r="I95" s="237" t="s">
        <v>5894</v>
      </c>
      <c r="J95" s="237"/>
      <c r="K95" s="251"/>
    </row>
    <row r="96" s="1" customFormat="1" ht="15" customHeight="1">
      <c r="B96" s="262"/>
      <c r="C96" s="237" t="s">
        <v>38</v>
      </c>
      <c r="D96" s="237"/>
      <c r="E96" s="237"/>
      <c r="F96" s="260" t="s">
        <v>5859</v>
      </c>
      <c r="G96" s="261"/>
      <c r="H96" s="237" t="s">
        <v>5896</v>
      </c>
      <c r="I96" s="237" t="s">
        <v>5894</v>
      </c>
      <c r="J96" s="237"/>
      <c r="K96" s="251"/>
    </row>
    <row r="97" s="1" customFormat="1" ht="15" customHeight="1">
      <c r="B97" s="262"/>
      <c r="C97" s="237" t="s">
        <v>48</v>
      </c>
      <c r="D97" s="237"/>
      <c r="E97" s="237"/>
      <c r="F97" s="260" t="s">
        <v>5859</v>
      </c>
      <c r="G97" s="261"/>
      <c r="H97" s="237" t="s">
        <v>5897</v>
      </c>
      <c r="I97" s="237" t="s">
        <v>5894</v>
      </c>
      <c r="J97" s="237"/>
      <c r="K97" s="251"/>
    </row>
    <row r="98" s="1" customFormat="1" ht="15" customHeight="1">
      <c r="B98" s="265"/>
      <c r="C98" s="266"/>
      <c r="D98" s="266"/>
      <c r="E98" s="266"/>
      <c r="F98" s="266"/>
      <c r="G98" s="266"/>
      <c r="H98" s="266"/>
      <c r="I98" s="266"/>
      <c r="J98" s="266"/>
      <c r="K98" s="267"/>
    </row>
    <row r="99" s="1" customFormat="1" ht="18.75" customHeight="1">
      <c r="B99" s="268"/>
      <c r="C99" s="269"/>
      <c r="D99" s="269"/>
      <c r="E99" s="269"/>
      <c r="F99" s="269"/>
      <c r="G99" s="269"/>
      <c r="H99" s="269"/>
      <c r="I99" s="269"/>
      <c r="J99" s="269"/>
      <c r="K99" s="268"/>
    </row>
    <row r="100" s="1" customFormat="1" ht="18.75" customHeight="1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</row>
    <row r="101" s="1" customFormat="1" ht="7.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8"/>
    </row>
    <row r="102" s="1" customFormat="1" ht="45" customHeight="1">
      <c r="B102" s="249"/>
      <c r="C102" s="250" t="s">
        <v>5898</v>
      </c>
      <c r="D102" s="250"/>
      <c r="E102" s="250"/>
      <c r="F102" s="250"/>
      <c r="G102" s="250"/>
      <c r="H102" s="250"/>
      <c r="I102" s="250"/>
      <c r="J102" s="250"/>
      <c r="K102" s="251"/>
    </row>
    <row r="103" s="1" customFormat="1" ht="17.25" customHeight="1">
      <c r="B103" s="249"/>
      <c r="C103" s="252" t="s">
        <v>5853</v>
      </c>
      <c r="D103" s="252"/>
      <c r="E103" s="252"/>
      <c r="F103" s="252" t="s">
        <v>5854</v>
      </c>
      <c r="G103" s="253"/>
      <c r="H103" s="252" t="s">
        <v>54</v>
      </c>
      <c r="I103" s="252" t="s">
        <v>57</v>
      </c>
      <c r="J103" s="252" t="s">
        <v>5855</v>
      </c>
      <c r="K103" s="251"/>
    </row>
    <row r="104" s="1" customFormat="1" ht="17.25" customHeight="1">
      <c r="B104" s="249"/>
      <c r="C104" s="254" t="s">
        <v>5856</v>
      </c>
      <c r="D104" s="254"/>
      <c r="E104" s="254"/>
      <c r="F104" s="255" t="s">
        <v>5857</v>
      </c>
      <c r="G104" s="256"/>
      <c r="H104" s="254"/>
      <c r="I104" s="254"/>
      <c r="J104" s="254" t="s">
        <v>5858</v>
      </c>
      <c r="K104" s="251"/>
    </row>
    <row r="105" s="1" customFormat="1" ht="5.25" customHeight="1">
      <c r="B105" s="249"/>
      <c r="C105" s="252"/>
      <c r="D105" s="252"/>
      <c r="E105" s="252"/>
      <c r="F105" s="252"/>
      <c r="G105" s="270"/>
      <c r="H105" s="252"/>
      <c r="I105" s="252"/>
      <c r="J105" s="252"/>
      <c r="K105" s="251"/>
    </row>
    <row r="106" s="1" customFormat="1" ht="15" customHeight="1">
      <c r="B106" s="249"/>
      <c r="C106" s="237" t="s">
        <v>53</v>
      </c>
      <c r="D106" s="259"/>
      <c r="E106" s="259"/>
      <c r="F106" s="260" t="s">
        <v>5859</v>
      </c>
      <c r="G106" s="237"/>
      <c r="H106" s="237" t="s">
        <v>5899</v>
      </c>
      <c r="I106" s="237" t="s">
        <v>5861</v>
      </c>
      <c r="J106" s="237">
        <v>20</v>
      </c>
      <c r="K106" s="251"/>
    </row>
    <row r="107" s="1" customFormat="1" ht="15" customHeight="1">
      <c r="B107" s="249"/>
      <c r="C107" s="237" t="s">
        <v>5862</v>
      </c>
      <c r="D107" s="237"/>
      <c r="E107" s="237"/>
      <c r="F107" s="260" t="s">
        <v>5859</v>
      </c>
      <c r="G107" s="237"/>
      <c r="H107" s="237" t="s">
        <v>5899</v>
      </c>
      <c r="I107" s="237" t="s">
        <v>5861</v>
      </c>
      <c r="J107" s="237">
        <v>120</v>
      </c>
      <c r="K107" s="251"/>
    </row>
    <row r="108" s="1" customFormat="1" ht="15" customHeight="1">
      <c r="B108" s="262"/>
      <c r="C108" s="237" t="s">
        <v>5864</v>
      </c>
      <c r="D108" s="237"/>
      <c r="E108" s="237"/>
      <c r="F108" s="260" t="s">
        <v>5865</v>
      </c>
      <c r="G108" s="237"/>
      <c r="H108" s="237" t="s">
        <v>5899</v>
      </c>
      <c r="I108" s="237" t="s">
        <v>5861</v>
      </c>
      <c r="J108" s="237">
        <v>50</v>
      </c>
      <c r="K108" s="251"/>
    </row>
    <row r="109" s="1" customFormat="1" ht="15" customHeight="1">
      <c r="B109" s="262"/>
      <c r="C109" s="237" t="s">
        <v>5867</v>
      </c>
      <c r="D109" s="237"/>
      <c r="E109" s="237"/>
      <c r="F109" s="260" t="s">
        <v>5859</v>
      </c>
      <c r="G109" s="237"/>
      <c r="H109" s="237" t="s">
        <v>5899</v>
      </c>
      <c r="I109" s="237" t="s">
        <v>5869</v>
      </c>
      <c r="J109" s="237"/>
      <c r="K109" s="251"/>
    </row>
    <row r="110" s="1" customFormat="1" ht="15" customHeight="1">
      <c r="B110" s="262"/>
      <c r="C110" s="237" t="s">
        <v>5878</v>
      </c>
      <c r="D110" s="237"/>
      <c r="E110" s="237"/>
      <c r="F110" s="260" t="s">
        <v>5865</v>
      </c>
      <c r="G110" s="237"/>
      <c r="H110" s="237" t="s">
        <v>5899</v>
      </c>
      <c r="I110" s="237" t="s">
        <v>5861</v>
      </c>
      <c r="J110" s="237">
        <v>50</v>
      </c>
      <c r="K110" s="251"/>
    </row>
    <row r="111" s="1" customFormat="1" ht="15" customHeight="1">
      <c r="B111" s="262"/>
      <c r="C111" s="237" t="s">
        <v>5886</v>
      </c>
      <c r="D111" s="237"/>
      <c r="E111" s="237"/>
      <c r="F111" s="260" t="s">
        <v>5865</v>
      </c>
      <c r="G111" s="237"/>
      <c r="H111" s="237" t="s">
        <v>5899</v>
      </c>
      <c r="I111" s="237" t="s">
        <v>5861</v>
      </c>
      <c r="J111" s="237">
        <v>50</v>
      </c>
      <c r="K111" s="251"/>
    </row>
    <row r="112" s="1" customFormat="1" ht="15" customHeight="1">
      <c r="B112" s="262"/>
      <c r="C112" s="237" t="s">
        <v>5884</v>
      </c>
      <c r="D112" s="237"/>
      <c r="E112" s="237"/>
      <c r="F112" s="260" t="s">
        <v>5865</v>
      </c>
      <c r="G112" s="237"/>
      <c r="H112" s="237" t="s">
        <v>5899</v>
      </c>
      <c r="I112" s="237" t="s">
        <v>5861</v>
      </c>
      <c r="J112" s="237">
        <v>50</v>
      </c>
      <c r="K112" s="251"/>
    </row>
    <row r="113" s="1" customFormat="1" ht="15" customHeight="1">
      <c r="B113" s="262"/>
      <c r="C113" s="237" t="s">
        <v>53</v>
      </c>
      <c r="D113" s="237"/>
      <c r="E113" s="237"/>
      <c r="F113" s="260" t="s">
        <v>5859</v>
      </c>
      <c r="G113" s="237"/>
      <c r="H113" s="237" t="s">
        <v>5900</v>
      </c>
      <c r="I113" s="237" t="s">
        <v>5861</v>
      </c>
      <c r="J113" s="237">
        <v>20</v>
      </c>
      <c r="K113" s="251"/>
    </row>
    <row r="114" s="1" customFormat="1" ht="15" customHeight="1">
      <c r="B114" s="262"/>
      <c r="C114" s="237" t="s">
        <v>5901</v>
      </c>
      <c r="D114" s="237"/>
      <c r="E114" s="237"/>
      <c r="F114" s="260" t="s">
        <v>5859</v>
      </c>
      <c r="G114" s="237"/>
      <c r="H114" s="237" t="s">
        <v>5902</v>
      </c>
      <c r="I114" s="237" t="s">
        <v>5861</v>
      </c>
      <c r="J114" s="237">
        <v>120</v>
      </c>
      <c r="K114" s="251"/>
    </row>
    <row r="115" s="1" customFormat="1" ht="15" customHeight="1">
      <c r="B115" s="262"/>
      <c r="C115" s="237" t="s">
        <v>38</v>
      </c>
      <c r="D115" s="237"/>
      <c r="E115" s="237"/>
      <c r="F115" s="260" t="s">
        <v>5859</v>
      </c>
      <c r="G115" s="237"/>
      <c r="H115" s="237" t="s">
        <v>5903</v>
      </c>
      <c r="I115" s="237" t="s">
        <v>5894</v>
      </c>
      <c r="J115" s="237"/>
      <c r="K115" s="251"/>
    </row>
    <row r="116" s="1" customFormat="1" ht="15" customHeight="1">
      <c r="B116" s="262"/>
      <c r="C116" s="237" t="s">
        <v>48</v>
      </c>
      <c r="D116" s="237"/>
      <c r="E116" s="237"/>
      <c r="F116" s="260" t="s">
        <v>5859</v>
      </c>
      <c r="G116" s="237"/>
      <c r="H116" s="237" t="s">
        <v>5904</v>
      </c>
      <c r="I116" s="237" t="s">
        <v>5894</v>
      </c>
      <c r="J116" s="237"/>
      <c r="K116" s="251"/>
    </row>
    <row r="117" s="1" customFormat="1" ht="15" customHeight="1">
      <c r="B117" s="262"/>
      <c r="C117" s="237" t="s">
        <v>57</v>
      </c>
      <c r="D117" s="237"/>
      <c r="E117" s="237"/>
      <c r="F117" s="260" t="s">
        <v>5859</v>
      </c>
      <c r="G117" s="237"/>
      <c r="H117" s="237" t="s">
        <v>5905</v>
      </c>
      <c r="I117" s="237" t="s">
        <v>5906</v>
      </c>
      <c r="J117" s="237"/>
      <c r="K117" s="251"/>
    </row>
    <row r="118" s="1" customFormat="1" ht="15" customHeight="1">
      <c r="B118" s="265"/>
      <c r="C118" s="271"/>
      <c r="D118" s="271"/>
      <c r="E118" s="271"/>
      <c r="F118" s="271"/>
      <c r="G118" s="271"/>
      <c r="H118" s="271"/>
      <c r="I118" s="271"/>
      <c r="J118" s="271"/>
      <c r="K118" s="267"/>
    </row>
    <row r="119" s="1" customFormat="1" ht="18.75" customHeight="1">
      <c r="B119" s="272"/>
      <c r="C119" s="273"/>
      <c r="D119" s="273"/>
      <c r="E119" s="273"/>
      <c r="F119" s="274"/>
      <c r="G119" s="273"/>
      <c r="H119" s="273"/>
      <c r="I119" s="273"/>
      <c r="J119" s="273"/>
      <c r="K119" s="272"/>
    </row>
    <row r="120" s="1" customFormat="1" ht="18.75" customHeight="1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</row>
    <row r="121" s="1" customFormat="1" ht="7.5" customHeight="1">
      <c r="B121" s="275"/>
      <c r="C121" s="276"/>
      <c r="D121" s="276"/>
      <c r="E121" s="276"/>
      <c r="F121" s="276"/>
      <c r="G121" s="276"/>
      <c r="H121" s="276"/>
      <c r="I121" s="276"/>
      <c r="J121" s="276"/>
      <c r="K121" s="277"/>
    </row>
    <row r="122" s="1" customFormat="1" ht="45" customHeight="1">
      <c r="B122" s="278"/>
      <c r="C122" s="228" t="s">
        <v>5907</v>
      </c>
      <c r="D122" s="228"/>
      <c r="E122" s="228"/>
      <c r="F122" s="228"/>
      <c r="G122" s="228"/>
      <c r="H122" s="228"/>
      <c r="I122" s="228"/>
      <c r="J122" s="228"/>
      <c r="K122" s="279"/>
    </row>
    <row r="123" s="1" customFormat="1" ht="17.25" customHeight="1">
      <c r="B123" s="280"/>
      <c r="C123" s="252" t="s">
        <v>5853</v>
      </c>
      <c r="D123" s="252"/>
      <c r="E123" s="252"/>
      <c r="F123" s="252" t="s">
        <v>5854</v>
      </c>
      <c r="G123" s="253"/>
      <c r="H123" s="252" t="s">
        <v>54</v>
      </c>
      <c r="I123" s="252" t="s">
        <v>57</v>
      </c>
      <c r="J123" s="252" t="s">
        <v>5855</v>
      </c>
      <c r="K123" s="281"/>
    </row>
    <row r="124" s="1" customFormat="1" ht="17.25" customHeight="1">
      <c r="B124" s="280"/>
      <c r="C124" s="254" t="s">
        <v>5856</v>
      </c>
      <c r="D124" s="254"/>
      <c r="E124" s="254"/>
      <c r="F124" s="255" t="s">
        <v>5857</v>
      </c>
      <c r="G124" s="256"/>
      <c r="H124" s="254"/>
      <c r="I124" s="254"/>
      <c r="J124" s="254" t="s">
        <v>5858</v>
      </c>
      <c r="K124" s="281"/>
    </row>
    <row r="125" s="1" customFormat="1" ht="5.25" customHeight="1">
      <c r="B125" s="282"/>
      <c r="C125" s="257"/>
      <c r="D125" s="257"/>
      <c r="E125" s="257"/>
      <c r="F125" s="257"/>
      <c r="G125" s="283"/>
      <c r="H125" s="257"/>
      <c r="I125" s="257"/>
      <c r="J125" s="257"/>
      <c r="K125" s="284"/>
    </row>
    <row r="126" s="1" customFormat="1" ht="15" customHeight="1">
      <c r="B126" s="282"/>
      <c r="C126" s="237" t="s">
        <v>5862</v>
      </c>
      <c r="D126" s="259"/>
      <c r="E126" s="259"/>
      <c r="F126" s="260" t="s">
        <v>5859</v>
      </c>
      <c r="G126" s="237"/>
      <c r="H126" s="237" t="s">
        <v>5899</v>
      </c>
      <c r="I126" s="237" t="s">
        <v>5861</v>
      </c>
      <c r="J126" s="237">
        <v>120</v>
      </c>
      <c r="K126" s="285"/>
    </row>
    <row r="127" s="1" customFormat="1" ht="15" customHeight="1">
      <c r="B127" s="282"/>
      <c r="C127" s="237" t="s">
        <v>5908</v>
      </c>
      <c r="D127" s="237"/>
      <c r="E127" s="237"/>
      <c r="F127" s="260" t="s">
        <v>5859</v>
      </c>
      <c r="G127" s="237"/>
      <c r="H127" s="237" t="s">
        <v>5909</v>
      </c>
      <c r="I127" s="237" t="s">
        <v>5861</v>
      </c>
      <c r="J127" s="237" t="s">
        <v>5910</v>
      </c>
      <c r="K127" s="285"/>
    </row>
    <row r="128" s="1" customFormat="1" ht="15" customHeight="1">
      <c r="B128" s="282"/>
      <c r="C128" s="237" t="s">
        <v>82</v>
      </c>
      <c r="D128" s="237"/>
      <c r="E128" s="237"/>
      <c r="F128" s="260" t="s">
        <v>5859</v>
      </c>
      <c r="G128" s="237"/>
      <c r="H128" s="237" t="s">
        <v>5911</v>
      </c>
      <c r="I128" s="237" t="s">
        <v>5861</v>
      </c>
      <c r="J128" s="237" t="s">
        <v>5910</v>
      </c>
      <c r="K128" s="285"/>
    </row>
    <row r="129" s="1" customFormat="1" ht="15" customHeight="1">
      <c r="B129" s="282"/>
      <c r="C129" s="237" t="s">
        <v>5870</v>
      </c>
      <c r="D129" s="237"/>
      <c r="E129" s="237"/>
      <c r="F129" s="260" t="s">
        <v>5865</v>
      </c>
      <c r="G129" s="237"/>
      <c r="H129" s="237" t="s">
        <v>5871</v>
      </c>
      <c r="I129" s="237" t="s">
        <v>5861</v>
      </c>
      <c r="J129" s="237">
        <v>15</v>
      </c>
      <c r="K129" s="285"/>
    </row>
    <row r="130" s="1" customFormat="1" ht="15" customHeight="1">
      <c r="B130" s="282"/>
      <c r="C130" s="263" t="s">
        <v>5872</v>
      </c>
      <c r="D130" s="263"/>
      <c r="E130" s="263"/>
      <c r="F130" s="264" t="s">
        <v>5865</v>
      </c>
      <c r="G130" s="263"/>
      <c r="H130" s="263" t="s">
        <v>5873</v>
      </c>
      <c r="I130" s="263" t="s">
        <v>5861</v>
      </c>
      <c r="J130" s="263">
        <v>15</v>
      </c>
      <c r="K130" s="285"/>
    </row>
    <row r="131" s="1" customFormat="1" ht="15" customHeight="1">
      <c r="B131" s="282"/>
      <c r="C131" s="263" t="s">
        <v>5874</v>
      </c>
      <c r="D131" s="263"/>
      <c r="E131" s="263"/>
      <c r="F131" s="264" t="s">
        <v>5865</v>
      </c>
      <c r="G131" s="263"/>
      <c r="H131" s="263" t="s">
        <v>5875</v>
      </c>
      <c r="I131" s="263" t="s">
        <v>5861</v>
      </c>
      <c r="J131" s="263">
        <v>20</v>
      </c>
      <c r="K131" s="285"/>
    </row>
    <row r="132" s="1" customFormat="1" ht="15" customHeight="1">
      <c r="B132" s="282"/>
      <c r="C132" s="263" t="s">
        <v>5876</v>
      </c>
      <c r="D132" s="263"/>
      <c r="E132" s="263"/>
      <c r="F132" s="264" t="s">
        <v>5865</v>
      </c>
      <c r="G132" s="263"/>
      <c r="H132" s="263" t="s">
        <v>5877</v>
      </c>
      <c r="I132" s="263" t="s">
        <v>5861</v>
      </c>
      <c r="J132" s="263">
        <v>20</v>
      </c>
      <c r="K132" s="285"/>
    </row>
    <row r="133" s="1" customFormat="1" ht="15" customHeight="1">
      <c r="B133" s="282"/>
      <c r="C133" s="237" t="s">
        <v>5864</v>
      </c>
      <c r="D133" s="237"/>
      <c r="E133" s="237"/>
      <c r="F133" s="260" t="s">
        <v>5865</v>
      </c>
      <c r="G133" s="237"/>
      <c r="H133" s="237" t="s">
        <v>5899</v>
      </c>
      <c r="I133" s="237" t="s">
        <v>5861</v>
      </c>
      <c r="J133" s="237">
        <v>50</v>
      </c>
      <c r="K133" s="285"/>
    </row>
    <row r="134" s="1" customFormat="1" ht="15" customHeight="1">
      <c r="B134" s="282"/>
      <c r="C134" s="237" t="s">
        <v>5878</v>
      </c>
      <c r="D134" s="237"/>
      <c r="E134" s="237"/>
      <c r="F134" s="260" t="s">
        <v>5865</v>
      </c>
      <c r="G134" s="237"/>
      <c r="H134" s="237" t="s">
        <v>5899</v>
      </c>
      <c r="I134" s="237" t="s">
        <v>5861</v>
      </c>
      <c r="J134" s="237">
        <v>50</v>
      </c>
      <c r="K134" s="285"/>
    </row>
    <row r="135" s="1" customFormat="1" ht="15" customHeight="1">
      <c r="B135" s="282"/>
      <c r="C135" s="237" t="s">
        <v>5884</v>
      </c>
      <c r="D135" s="237"/>
      <c r="E135" s="237"/>
      <c r="F135" s="260" t="s">
        <v>5865</v>
      </c>
      <c r="G135" s="237"/>
      <c r="H135" s="237" t="s">
        <v>5899</v>
      </c>
      <c r="I135" s="237" t="s">
        <v>5861</v>
      </c>
      <c r="J135" s="237">
        <v>50</v>
      </c>
      <c r="K135" s="285"/>
    </row>
    <row r="136" s="1" customFormat="1" ht="15" customHeight="1">
      <c r="B136" s="282"/>
      <c r="C136" s="237" t="s">
        <v>5886</v>
      </c>
      <c r="D136" s="237"/>
      <c r="E136" s="237"/>
      <c r="F136" s="260" t="s">
        <v>5865</v>
      </c>
      <c r="G136" s="237"/>
      <c r="H136" s="237" t="s">
        <v>5899</v>
      </c>
      <c r="I136" s="237" t="s">
        <v>5861</v>
      </c>
      <c r="J136" s="237">
        <v>50</v>
      </c>
      <c r="K136" s="285"/>
    </row>
    <row r="137" s="1" customFormat="1" ht="15" customHeight="1">
      <c r="B137" s="282"/>
      <c r="C137" s="237" t="s">
        <v>5887</v>
      </c>
      <c r="D137" s="237"/>
      <c r="E137" s="237"/>
      <c r="F137" s="260" t="s">
        <v>5865</v>
      </c>
      <c r="G137" s="237"/>
      <c r="H137" s="237" t="s">
        <v>5912</v>
      </c>
      <c r="I137" s="237" t="s">
        <v>5861</v>
      </c>
      <c r="J137" s="237">
        <v>255</v>
      </c>
      <c r="K137" s="285"/>
    </row>
    <row r="138" s="1" customFormat="1" ht="15" customHeight="1">
      <c r="B138" s="282"/>
      <c r="C138" s="237" t="s">
        <v>5889</v>
      </c>
      <c r="D138" s="237"/>
      <c r="E138" s="237"/>
      <c r="F138" s="260" t="s">
        <v>5859</v>
      </c>
      <c r="G138" s="237"/>
      <c r="H138" s="237" t="s">
        <v>5913</v>
      </c>
      <c r="I138" s="237" t="s">
        <v>5891</v>
      </c>
      <c r="J138" s="237"/>
      <c r="K138" s="285"/>
    </row>
    <row r="139" s="1" customFormat="1" ht="15" customHeight="1">
      <c r="B139" s="282"/>
      <c r="C139" s="237" t="s">
        <v>5892</v>
      </c>
      <c r="D139" s="237"/>
      <c r="E139" s="237"/>
      <c r="F139" s="260" t="s">
        <v>5859</v>
      </c>
      <c r="G139" s="237"/>
      <c r="H139" s="237" t="s">
        <v>5914</v>
      </c>
      <c r="I139" s="237" t="s">
        <v>5894</v>
      </c>
      <c r="J139" s="237"/>
      <c r="K139" s="285"/>
    </row>
    <row r="140" s="1" customFormat="1" ht="15" customHeight="1">
      <c r="B140" s="282"/>
      <c r="C140" s="237" t="s">
        <v>5895</v>
      </c>
      <c r="D140" s="237"/>
      <c r="E140" s="237"/>
      <c r="F140" s="260" t="s">
        <v>5859</v>
      </c>
      <c r="G140" s="237"/>
      <c r="H140" s="237" t="s">
        <v>5895</v>
      </c>
      <c r="I140" s="237" t="s">
        <v>5894</v>
      </c>
      <c r="J140" s="237"/>
      <c r="K140" s="285"/>
    </row>
    <row r="141" s="1" customFormat="1" ht="15" customHeight="1">
      <c r="B141" s="282"/>
      <c r="C141" s="237" t="s">
        <v>38</v>
      </c>
      <c r="D141" s="237"/>
      <c r="E141" s="237"/>
      <c r="F141" s="260" t="s">
        <v>5859</v>
      </c>
      <c r="G141" s="237"/>
      <c r="H141" s="237" t="s">
        <v>5915</v>
      </c>
      <c r="I141" s="237" t="s">
        <v>5894</v>
      </c>
      <c r="J141" s="237"/>
      <c r="K141" s="285"/>
    </row>
    <row r="142" s="1" customFormat="1" ht="15" customHeight="1">
      <c r="B142" s="282"/>
      <c r="C142" s="237" t="s">
        <v>5916</v>
      </c>
      <c r="D142" s="237"/>
      <c r="E142" s="237"/>
      <c r="F142" s="260" t="s">
        <v>5859</v>
      </c>
      <c r="G142" s="237"/>
      <c r="H142" s="237" t="s">
        <v>5917</v>
      </c>
      <c r="I142" s="237" t="s">
        <v>5894</v>
      </c>
      <c r="J142" s="237"/>
      <c r="K142" s="285"/>
    </row>
    <row r="143" s="1" customFormat="1" ht="15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8"/>
    </row>
    <row r="144" s="1" customFormat="1" ht="18.75" customHeight="1">
      <c r="B144" s="273"/>
      <c r="C144" s="273"/>
      <c r="D144" s="273"/>
      <c r="E144" s="273"/>
      <c r="F144" s="274"/>
      <c r="G144" s="273"/>
      <c r="H144" s="273"/>
      <c r="I144" s="273"/>
      <c r="J144" s="273"/>
      <c r="K144" s="273"/>
    </row>
    <row r="145" s="1" customFormat="1" ht="18.75" customHeight="1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</row>
    <row r="146" s="1" customFormat="1" ht="7.5" customHeight="1">
      <c r="B146" s="246"/>
      <c r="C146" s="247"/>
      <c r="D146" s="247"/>
      <c r="E146" s="247"/>
      <c r="F146" s="247"/>
      <c r="G146" s="247"/>
      <c r="H146" s="247"/>
      <c r="I146" s="247"/>
      <c r="J146" s="247"/>
      <c r="K146" s="248"/>
    </row>
    <row r="147" s="1" customFormat="1" ht="45" customHeight="1">
      <c r="B147" s="249"/>
      <c r="C147" s="250" t="s">
        <v>5918</v>
      </c>
      <c r="D147" s="250"/>
      <c r="E147" s="250"/>
      <c r="F147" s="250"/>
      <c r="G147" s="250"/>
      <c r="H147" s="250"/>
      <c r="I147" s="250"/>
      <c r="J147" s="250"/>
      <c r="K147" s="251"/>
    </row>
    <row r="148" s="1" customFormat="1" ht="17.25" customHeight="1">
      <c r="B148" s="249"/>
      <c r="C148" s="252" t="s">
        <v>5853</v>
      </c>
      <c r="D148" s="252"/>
      <c r="E148" s="252"/>
      <c r="F148" s="252" t="s">
        <v>5854</v>
      </c>
      <c r="G148" s="253"/>
      <c r="H148" s="252" t="s">
        <v>54</v>
      </c>
      <c r="I148" s="252" t="s">
        <v>57</v>
      </c>
      <c r="J148" s="252" t="s">
        <v>5855</v>
      </c>
      <c r="K148" s="251"/>
    </row>
    <row r="149" s="1" customFormat="1" ht="17.25" customHeight="1">
      <c r="B149" s="249"/>
      <c r="C149" s="254" t="s">
        <v>5856</v>
      </c>
      <c r="D149" s="254"/>
      <c r="E149" s="254"/>
      <c r="F149" s="255" t="s">
        <v>5857</v>
      </c>
      <c r="G149" s="256"/>
      <c r="H149" s="254"/>
      <c r="I149" s="254"/>
      <c r="J149" s="254" t="s">
        <v>5858</v>
      </c>
      <c r="K149" s="251"/>
    </row>
    <row r="150" s="1" customFormat="1" ht="5.25" customHeight="1">
      <c r="B150" s="262"/>
      <c r="C150" s="257"/>
      <c r="D150" s="257"/>
      <c r="E150" s="257"/>
      <c r="F150" s="257"/>
      <c r="G150" s="258"/>
      <c r="H150" s="257"/>
      <c r="I150" s="257"/>
      <c r="J150" s="257"/>
      <c r="K150" s="285"/>
    </row>
    <row r="151" s="1" customFormat="1" ht="15" customHeight="1">
      <c r="B151" s="262"/>
      <c r="C151" s="289" t="s">
        <v>5862</v>
      </c>
      <c r="D151" s="237"/>
      <c r="E151" s="237"/>
      <c r="F151" s="290" t="s">
        <v>5859</v>
      </c>
      <c r="G151" s="237"/>
      <c r="H151" s="289" t="s">
        <v>5899</v>
      </c>
      <c r="I151" s="289" t="s">
        <v>5861</v>
      </c>
      <c r="J151" s="289">
        <v>120</v>
      </c>
      <c r="K151" s="285"/>
    </row>
    <row r="152" s="1" customFormat="1" ht="15" customHeight="1">
      <c r="B152" s="262"/>
      <c r="C152" s="289" t="s">
        <v>5908</v>
      </c>
      <c r="D152" s="237"/>
      <c r="E152" s="237"/>
      <c r="F152" s="290" t="s">
        <v>5859</v>
      </c>
      <c r="G152" s="237"/>
      <c r="H152" s="289" t="s">
        <v>5919</v>
      </c>
      <c r="I152" s="289" t="s">
        <v>5861</v>
      </c>
      <c r="J152" s="289" t="s">
        <v>5910</v>
      </c>
      <c r="K152" s="285"/>
    </row>
    <row r="153" s="1" customFormat="1" ht="15" customHeight="1">
      <c r="B153" s="262"/>
      <c r="C153" s="289" t="s">
        <v>82</v>
      </c>
      <c r="D153" s="237"/>
      <c r="E153" s="237"/>
      <c r="F153" s="290" t="s">
        <v>5859</v>
      </c>
      <c r="G153" s="237"/>
      <c r="H153" s="289" t="s">
        <v>5920</v>
      </c>
      <c r="I153" s="289" t="s">
        <v>5861</v>
      </c>
      <c r="J153" s="289" t="s">
        <v>5910</v>
      </c>
      <c r="K153" s="285"/>
    </row>
    <row r="154" s="1" customFormat="1" ht="15" customHeight="1">
      <c r="B154" s="262"/>
      <c r="C154" s="289" t="s">
        <v>5864</v>
      </c>
      <c r="D154" s="237"/>
      <c r="E154" s="237"/>
      <c r="F154" s="290" t="s">
        <v>5865</v>
      </c>
      <c r="G154" s="237"/>
      <c r="H154" s="289" t="s">
        <v>5899</v>
      </c>
      <c r="I154" s="289" t="s">
        <v>5861</v>
      </c>
      <c r="J154" s="289">
        <v>50</v>
      </c>
      <c r="K154" s="285"/>
    </row>
    <row r="155" s="1" customFormat="1" ht="15" customHeight="1">
      <c r="B155" s="262"/>
      <c r="C155" s="289" t="s">
        <v>5867</v>
      </c>
      <c r="D155" s="237"/>
      <c r="E155" s="237"/>
      <c r="F155" s="290" t="s">
        <v>5859</v>
      </c>
      <c r="G155" s="237"/>
      <c r="H155" s="289" t="s">
        <v>5899</v>
      </c>
      <c r="I155" s="289" t="s">
        <v>5869</v>
      </c>
      <c r="J155" s="289"/>
      <c r="K155" s="285"/>
    </row>
    <row r="156" s="1" customFormat="1" ht="15" customHeight="1">
      <c r="B156" s="262"/>
      <c r="C156" s="289" t="s">
        <v>5878</v>
      </c>
      <c r="D156" s="237"/>
      <c r="E156" s="237"/>
      <c r="F156" s="290" t="s">
        <v>5865</v>
      </c>
      <c r="G156" s="237"/>
      <c r="H156" s="289" t="s">
        <v>5899</v>
      </c>
      <c r="I156" s="289" t="s">
        <v>5861</v>
      </c>
      <c r="J156" s="289">
        <v>50</v>
      </c>
      <c r="K156" s="285"/>
    </row>
    <row r="157" s="1" customFormat="1" ht="15" customHeight="1">
      <c r="B157" s="262"/>
      <c r="C157" s="289" t="s">
        <v>5886</v>
      </c>
      <c r="D157" s="237"/>
      <c r="E157" s="237"/>
      <c r="F157" s="290" t="s">
        <v>5865</v>
      </c>
      <c r="G157" s="237"/>
      <c r="H157" s="289" t="s">
        <v>5899</v>
      </c>
      <c r="I157" s="289" t="s">
        <v>5861</v>
      </c>
      <c r="J157" s="289">
        <v>50</v>
      </c>
      <c r="K157" s="285"/>
    </row>
    <row r="158" s="1" customFormat="1" ht="15" customHeight="1">
      <c r="B158" s="262"/>
      <c r="C158" s="289" t="s">
        <v>5884</v>
      </c>
      <c r="D158" s="237"/>
      <c r="E158" s="237"/>
      <c r="F158" s="290" t="s">
        <v>5865</v>
      </c>
      <c r="G158" s="237"/>
      <c r="H158" s="289" t="s">
        <v>5899</v>
      </c>
      <c r="I158" s="289" t="s">
        <v>5861</v>
      </c>
      <c r="J158" s="289">
        <v>50</v>
      </c>
      <c r="K158" s="285"/>
    </row>
    <row r="159" s="1" customFormat="1" ht="15" customHeight="1">
      <c r="B159" s="262"/>
      <c r="C159" s="289" t="s">
        <v>138</v>
      </c>
      <c r="D159" s="237"/>
      <c r="E159" s="237"/>
      <c r="F159" s="290" t="s">
        <v>5859</v>
      </c>
      <c r="G159" s="237"/>
      <c r="H159" s="289" t="s">
        <v>5921</v>
      </c>
      <c r="I159" s="289" t="s">
        <v>5861</v>
      </c>
      <c r="J159" s="289" t="s">
        <v>5922</v>
      </c>
      <c r="K159" s="285"/>
    </row>
    <row r="160" s="1" customFormat="1" ht="15" customHeight="1">
      <c r="B160" s="262"/>
      <c r="C160" s="289" t="s">
        <v>5923</v>
      </c>
      <c r="D160" s="237"/>
      <c r="E160" s="237"/>
      <c r="F160" s="290" t="s">
        <v>5859</v>
      </c>
      <c r="G160" s="237"/>
      <c r="H160" s="289" t="s">
        <v>5924</v>
      </c>
      <c r="I160" s="289" t="s">
        <v>5894</v>
      </c>
      <c r="J160" s="289"/>
      <c r="K160" s="285"/>
    </row>
    <row r="161" s="1" customFormat="1" ht="15" customHeight="1">
      <c r="B161" s="291"/>
      <c r="C161" s="271"/>
      <c r="D161" s="271"/>
      <c r="E161" s="271"/>
      <c r="F161" s="271"/>
      <c r="G161" s="271"/>
      <c r="H161" s="271"/>
      <c r="I161" s="271"/>
      <c r="J161" s="271"/>
      <c r="K161" s="292"/>
    </row>
    <row r="162" s="1" customFormat="1" ht="18.75" customHeight="1">
      <c r="B162" s="273"/>
      <c r="C162" s="283"/>
      <c r="D162" s="283"/>
      <c r="E162" s="283"/>
      <c r="F162" s="293"/>
      <c r="G162" s="283"/>
      <c r="H162" s="283"/>
      <c r="I162" s="283"/>
      <c r="J162" s="283"/>
      <c r="K162" s="273"/>
    </row>
    <row r="163" s="1" customFormat="1" ht="18.75" customHeight="1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</row>
    <row r="164" s="1" customFormat="1" ht="7.5" customHeight="1">
      <c r="B164" s="224"/>
      <c r="C164" s="225"/>
      <c r="D164" s="225"/>
      <c r="E164" s="225"/>
      <c r="F164" s="225"/>
      <c r="G164" s="225"/>
      <c r="H164" s="225"/>
      <c r="I164" s="225"/>
      <c r="J164" s="225"/>
      <c r="K164" s="226"/>
    </row>
    <row r="165" s="1" customFormat="1" ht="45" customHeight="1">
      <c r="B165" s="227"/>
      <c r="C165" s="228" t="s">
        <v>5925</v>
      </c>
      <c r="D165" s="228"/>
      <c r="E165" s="228"/>
      <c r="F165" s="228"/>
      <c r="G165" s="228"/>
      <c r="H165" s="228"/>
      <c r="I165" s="228"/>
      <c r="J165" s="228"/>
      <c r="K165" s="229"/>
    </row>
    <row r="166" s="1" customFormat="1" ht="17.25" customHeight="1">
      <c r="B166" s="227"/>
      <c r="C166" s="252" t="s">
        <v>5853</v>
      </c>
      <c r="D166" s="252"/>
      <c r="E166" s="252"/>
      <c r="F166" s="252" t="s">
        <v>5854</v>
      </c>
      <c r="G166" s="294"/>
      <c r="H166" s="295" t="s">
        <v>54</v>
      </c>
      <c r="I166" s="295" t="s">
        <v>57</v>
      </c>
      <c r="J166" s="252" t="s">
        <v>5855</v>
      </c>
      <c r="K166" s="229"/>
    </row>
    <row r="167" s="1" customFormat="1" ht="17.25" customHeight="1">
      <c r="B167" s="230"/>
      <c r="C167" s="254" t="s">
        <v>5856</v>
      </c>
      <c r="D167" s="254"/>
      <c r="E167" s="254"/>
      <c r="F167" s="255" t="s">
        <v>5857</v>
      </c>
      <c r="G167" s="296"/>
      <c r="H167" s="297"/>
      <c r="I167" s="297"/>
      <c r="J167" s="254" t="s">
        <v>5858</v>
      </c>
      <c r="K167" s="232"/>
    </row>
    <row r="168" s="1" customFormat="1" ht="5.25" customHeight="1">
      <c r="B168" s="262"/>
      <c r="C168" s="257"/>
      <c r="D168" s="257"/>
      <c r="E168" s="257"/>
      <c r="F168" s="257"/>
      <c r="G168" s="258"/>
      <c r="H168" s="257"/>
      <c r="I168" s="257"/>
      <c r="J168" s="257"/>
      <c r="K168" s="285"/>
    </row>
    <row r="169" s="1" customFormat="1" ht="15" customHeight="1">
      <c r="B169" s="262"/>
      <c r="C169" s="237" t="s">
        <v>5862</v>
      </c>
      <c r="D169" s="237"/>
      <c r="E169" s="237"/>
      <c r="F169" s="260" t="s">
        <v>5859</v>
      </c>
      <c r="G169" s="237"/>
      <c r="H169" s="237" t="s">
        <v>5899</v>
      </c>
      <c r="I169" s="237" t="s">
        <v>5861</v>
      </c>
      <c r="J169" s="237">
        <v>120</v>
      </c>
      <c r="K169" s="285"/>
    </row>
    <row r="170" s="1" customFormat="1" ht="15" customHeight="1">
      <c r="B170" s="262"/>
      <c r="C170" s="237" t="s">
        <v>5908</v>
      </c>
      <c r="D170" s="237"/>
      <c r="E170" s="237"/>
      <c r="F170" s="260" t="s">
        <v>5859</v>
      </c>
      <c r="G170" s="237"/>
      <c r="H170" s="237" t="s">
        <v>5909</v>
      </c>
      <c r="I170" s="237" t="s">
        <v>5861</v>
      </c>
      <c r="J170" s="237" t="s">
        <v>5910</v>
      </c>
      <c r="K170" s="285"/>
    </row>
    <row r="171" s="1" customFormat="1" ht="15" customHeight="1">
      <c r="B171" s="262"/>
      <c r="C171" s="237" t="s">
        <v>82</v>
      </c>
      <c r="D171" s="237"/>
      <c r="E171" s="237"/>
      <c r="F171" s="260" t="s">
        <v>5859</v>
      </c>
      <c r="G171" s="237"/>
      <c r="H171" s="237" t="s">
        <v>5926</v>
      </c>
      <c r="I171" s="237" t="s">
        <v>5861</v>
      </c>
      <c r="J171" s="237" t="s">
        <v>5910</v>
      </c>
      <c r="K171" s="285"/>
    </row>
    <row r="172" s="1" customFormat="1" ht="15" customHeight="1">
      <c r="B172" s="262"/>
      <c r="C172" s="237" t="s">
        <v>5864</v>
      </c>
      <c r="D172" s="237"/>
      <c r="E172" s="237"/>
      <c r="F172" s="260" t="s">
        <v>5865</v>
      </c>
      <c r="G172" s="237"/>
      <c r="H172" s="237" t="s">
        <v>5926</v>
      </c>
      <c r="I172" s="237" t="s">
        <v>5861</v>
      </c>
      <c r="J172" s="237">
        <v>50</v>
      </c>
      <c r="K172" s="285"/>
    </row>
    <row r="173" s="1" customFormat="1" ht="15" customHeight="1">
      <c r="B173" s="262"/>
      <c r="C173" s="237" t="s">
        <v>5867</v>
      </c>
      <c r="D173" s="237"/>
      <c r="E173" s="237"/>
      <c r="F173" s="260" t="s">
        <v>5859</v>
      </c>
      <c r="G173" s="237"/>
      <c r="H173" s="237" t="s">
        <v>5926</v>
      </c>
      <c r="I173" s="237" t="s">
        <v>5869</v>
      </c>
      <c r="J173" s="237"/>
      <c r="K173" s="285"/>
    </row>
    <row r="174" s="1" customFormat="1" ht="15" customHeight="1">
      <c r="B174" s="262"/>
      <c r="C174" s="237" t="s">
        <v>5878</v>
      </c>
      <c r="D174" s="237"/>
      <c r="E174" s="237"/>
      <c r="F174" s="260" t="s">
        <v>5865</v>
      </c>
      <c r="G174" s="237"/>
      <c r="H174" s="237" t="s">
        <v>5926</v>
      </c>
      <c r="I174" s="237" t="s">
        <v>5861</v>
      </c>
      <c r="J174" s="237">
        <v>50</v>
      </c>
      <c r="K174" s="285"/>
    </row>
    <row r="175" s="1" customFormat="1" ht="15" customHeight="1">
      <c r="B175" s="262"/>
      <c r="C175" s="237" t="s">
        <v>5886</v>
      </c>
      <c r="D175" s="237"/>
      <c r="E175" s="237"/>
      <c r="F175" s="260" t="s">
        <v>5865</v>
      </c>
      <c r="G175" s="237"/>
      <c r="H175" s="237" t="s">
        <v>5926</v>
      </c>
      <c r="I175" s="237" t="s">
        <v>5861</v>
      </c>
      <c r="J175" s="237">
        <v>50</v>
      </c>
      <c r="K175" s="285"/>
    </row>
    <row r="176" s="1" customFormat="1" ht="15" customHeight="1">
      <c r="B176" s="262"/>
      <c r="C176" s="237" t="s">
        <v>5884</v>
      </c>
      <c r="D176" s="237"/>
      <c r="E176" s="237"/>
      <c r="F176" s="260" t="s">
        <v>5865</v>
      </c>
      <c r="G176" s="237"/>
      <c r="H176" s="237" t="s">
        <v>5926</v>
      </c>
      <c r="I176" s="237" t="s">
        <v>5861</v>
      </c>
      <c r="J176" s="237">
        <v>50</v>
      </c>
      <c r="K176" s="285"/>
    </row>
    <row r="177" s="1" customFormat="1" ht="15" customHeight="1">
      <c r="B177" s="262"/>
      <c r="C177" s="237" t="s">
        <v>220</v>
      </c>
      <c r="D177" s="237"/>
      <c r="E177" s="237"/>
      <c r="F177" s="260" t="s">
        <v>5859</v>
      </c>
      <c r="G177" s="237"/>
      <c r="H177" s="237" t="s">
        <v>5927</v>
      </c>
      <c r="I177" s="237" t="s">
        <v>5928</v>
      </c>
      <c r="J177" s="237"/>
      <c r="K177" s="285"/>
    </row>
    <row r="178" s="1" customFormat="1" ht="15" customHeight="1">
      <c r="B178" s="262"/>
      <c r="C178" s="237" t="s">
        <v>57</v>
      </c>
      <c r="D178" s="237"/>
      <c r="E178" s="237"/>
      <c r="F178" s="260" t="s">
        <v>5859</v>
      </c>
      <c r="G178" s="237"/>
      <c r="H178" s="237" t="s">
        <v>5929</v>
      </c>
      <c r="I178" s="237" t="s">
        <v>5930</v>
      </c>
      <c r="J178" s="237">
        <v>1</v>
      </c>
      <c r="K178" s="285"/>
    </row>
    <row r="179" s="1" customFormat="1" ht="15" customHeight="1">
      <c r="B179" s="262"/>
      <c r="C179" s="237" t="s">
        <v>53</v>
      </c>
      <c r="D179" s="237"/>
      <c r="E179" s="237"/>
      <c r="F179" s="260" t="s">
        <v>5859</v>
      </c>
      <c r="G179" s="237"/>
      <c r="H179" s="237" t="s">
        <v>5931</v>
      </c>
      <c r="I179" s="237" t="s">
        <v>5861</v>
      </c>
      <c r="J179" s="237">
        <v>20</v>
      </c>
      <c r="K179" s="285"/>
    </row>
    <row r="180" s="1" customFormat="1" ht="15" customHeight="1">
      <c r="B180" s="262"/>
      <c r="C180" s="237" t="s">
        <v>54</v>
      </c>
      <c r="D180" s="237"/>
      <c r="E180" s="237"/>
      <c r="F180" s="260" t="s">
        <v>5859</v>
      </c>
      <c r="G180" s="237"/>
      <c r="H180" s="237" t="s">
        <v>5932</v>
      </c>
      <c r="I180" s="237" t="s">
        <v>5861</v>
      </c>
      <c r="J180" s="237">
        <v>255</v>
      </c>
      <c r="K180" s="285"/>
    </row>
    <row r="181" s="1" customFormat="1" ht="15" customHeight="1">
      <c r="B181" s="262"/>
      <c r="C181" s="237" t="s">
        <v>221</v>
      </c>
      <c r="D181" s="237"/>
      <c r="E181" s="237"/>
      <c r="F181" s="260" t="s">
        <v>5859</v>
      </c>
      <c r="G181" s="237"/>
      <c r="H181" s="237" t="s">
        <v>5823</v>
      </c>
      <c r="I181" s="237" t="s">
        <v>5861</v>
      </c>
      <c r="J181" s="237">
        <v>10</v>
      </c>
      <c r="K181" s="285"/>
    </row>
    <row r="182" s="1" customFormat="1" ht="15" customHeight="1">
      <c r="B182" s="262"/>
      <c r="C182" s="237" t="s">
        <v>222</v>
      </c>
      <c r="D182" s="237"/>
      <c r="E182" s="237"/>
      <c r="F182" s="260" t="s">
        <v>5859</v>
      </c>
      <c r="G182" s="237"/>
      <c r="H182" s="237" t="s">
        <v>5933</v>
      </c>
      <c r="I182" s="237" t="s">
        <v>5894</v>
      </c>
      <c r="J182" s="237"/>
      <c r="K182" s="285"/>
    </row>
    <row r="183" s="1" customFormat="1" ht="15" customHeight="1">
      <c r="B183" s="262"/>
      <c r="C183" s="237" t="s">
        <v>5934</v>
      </c>
      <c r="D183" s="237"/>
      <c r="E183" s="237"/>
      <c r="F183" s="260" t="s">
        <v>5859</v>
      </c>
      <c r="G183" s="237"/>
      <c r="H183" s="237" t="s">
        <v>5935</v>
      </c>
      <c r="I183" s="237" t="s">
        <v>5894</v>
      </c>
      <c r="J183" s="237"/>
      <c r="K183" s="285"/>
    </row>
    <row r="184" s="1" customFormat="1" ht="15" customHeight="1">
      <c r="B184" s="262"/>
      <c r="C184" s="237" t="s">
        <v>5923</v>
      </c>
      <c r="D184" s="237"/>
      <c r="E184" s="237"/>
      <c r="F184" s="260" t="s">
        <v>5859</v>
      </c>
      <c r="G184" s="237"/>
      <c r="H184" s="237" t="s">
        <v>5936</v>
      </c>
      <c r="I184" s="237" t="s">
        <v>5894</v>
      </c>
      <c r="J184" s="237"/>
      <c r="K184" s="285"/>
    </row>
    <row r="185" s="1" customFormat="1" ht="15" customHeight="1">
      <c r="B185" s="262"/>
      <c r="C185" s="237" t="s">
        <v>224</v>
      </c>
      <c r="D185" s="237"/>
      <c r="E185" s="237"/>
      <c r="F185" s="260" t="s">
        <v>5865</v>
      </c>
      <c r="G185" s="237"/>
      <c r="H185" s="237" t="s">
        <v>5937</v>
      </c>
      <c r="I185" s="237" t="s">
        <v>5861</v>
      </c>
      <c r="J185" s="237">
        <v>50</v>
      </c>
      <c r="K185" s="285"/>
    </row>
    <row r="186" s="1" customFormat="1" ht="15" customHeight="1">
      <c r="B186" s="262"/>
      <c r="C186" s="237" t="s">
        <v>5938</v>
      </c>
      <c r="D186" s="237"/>
      <c r="E186" s="237"/>
      <c r="F186" s="260" t="s">
        <v>5865</v>
      </c>
      <c r="G186" s="237"/>
      <c r="H186" s="237" t="s">
        <v>5939</v>
      </c>
      <c r="I186" s="237" t="s">
        <v>5940</v>
      </c>
      <c r="J186" s="237"/>
      <c r="K186" s="285"/>
    </row>
    <row r="187" s="1" customFormat="1" ht="15" customHeight="1">
      <c r="B187" s="262"/>
      <c r="C187" s="237" t="s">
        <v>5941</v>
      </c>
      <c r="D187" s="237"/>
      <c r="E187" s="237"/>
      <c r="F187" s="260" t="s">
        <v>5865</v>
      </c>
      <c r="G187" s="237"/>
      <c r="H187" s="237" t="s">
        <v>5942</v>
      </c>
      <c r="I187" s="237" t="s">
        <v>5940</v>
      </c>
      <c r="J187" s="237"/>
      <c r="K187" s="285"/>
    </row>
    <row r="188" s="1" customFormat="1" ht="15" customHeight="1">
      <c r="B188" s="262"/>
      <c r="C188" s="237" t="s">
        <v>5943</v>
      </c>
      <c r="D188" s="237"/>
      <c r="E188" s="237"/>
      <c r="F188" s="260" t="s">
        <v>5865</v>
      </c>
      <c r="G188" s="237"/>
      <c r="H188" s="237" t="s">
        <v>5944</v>
      </c>
      <c r="I188" s="237" t="s">
        <v>5940</v>
      </c>
      <c r="J188" s="237"/>
      <c r="K188" s="285"/>
    </row>
    <row r="189" s="1" customFormat="1" ht="15" customHeight="1">
      <c r="B189" s="262"/>
      <c r="C189" s="298" t="s">
        <v>5945</v>
      </c>
      <c r="D189" s="237"/>
      <c r="E189" s="237"/>
      <c r="F189" s="260" t="s">
        <v>5865</v>
      </c>
      <c r="G189" s="237"/>
      <c r="H189" s="237" t="s">
        <v>5946</v>
      </c>
      <c r="I189" s="237" t="s">
        <v>5947</v>
      </c>
      <c r="J189" s="299" t="s">
        <v>5948</v>
      </c>
      <c r="K189" s="285"/>
    </row>
    <row r="190" s="15" customFormat="1" ht="15" customHeight="1">
      <c r="B190" s="300"/>
      <c r="C190" s="301" t="s">
        <v>5949</v>
      </c>
      <c r="D190" s="302"/>
      <c r="E190" s="302"/>
      <c r="F190" s="303" t="s">
        <v>5865</v>
      </c>
      <c r="G190" s="302"/>
      <c r="H190" s="302" t="s">
        <v>5950</v>
      </c>
      <c r="I190" s="302" t="s">
        <v>5947</v>
      </c>
      <c r="J190" s="304" t="s">
        <v>5948</v>
      </c>
      <c r="K190" s="305"/>
    </row>
    <row r="191" s="1" customFormat="1" ht="15" customHeight="1">
      <c r="B191" s="262"/>
      <c r="C191" s="298" t="s">
        <v>42</v>
      </c>
      <c r="D191" s="237"/>
      <c r="E191" s="237"/>
      <c r="F191" s="260" t="s">
        <v>5859</v>
      </c>
      <c r="G191" s="237"/>
      <c r="H191" s="234" t="s">
        <v>5951</v>
      </c>
      <c r="I191" s="237" t="s">
        <v>5952</v>
      </c>
      <c r="J191" s="237"/>
      <c r="K191" s="285"/>
    </row>
    <row r="192" s="1" customFormat="1" ht="15" customHeight="1">
      <c r="B192" s="262"/>
      <c r="C192" s="298" t="s">
        <v>5953</v>
      </c>
      <c r="D192" s="237"/>
      <c r="E192" s="237"/>
      <c r="F192" s="260" t="s">
        <v>5859</v>
      </c>
      <c r="G192" s="237"/>
      <c r="H192" s="237" t="s">
        <v>5954</v>
      </c>
      <c r="I192" s="237" t="s">
        <v>5894</v>
      </c>
      <c r="J192" s="237"/>
      <c r="K192" s="285"/>
    </row>
    <row r="193" s="1" customFormat="1" ht="15" customHeight="1">
      <c r="B193" s="262"/>
      <c r="C193" s="298" t="s">
        <v>5955</v>
      </c>
      <c r="D193" s="237"/>
      <c r="E193" s="237"/>
      <c r="F193" s="260" t="s">
        <v>5859</v>
      </c>
      <c r="G193" s="237"/>
      <c r="H193" s="237" t="s">
        <v>5956</v>
      </c>
      <c r="I193" s="237" t="s">
        <v>5894</v>
      </c>
      <c r="J193" s="237"/>
      <c r="K193" s="285"/>
    </row>
    <row r="194" s="1" customFormat="1" ht="15" customHeight="1">
      <c r="B194" s="262"/>
      <c r="C194" s="298" t="s">
        <v>5957</v>
      </c>
      <c r="D194" s="237"/>
      <c r="E194" s="237"/>
      <c r="F194" s="260" t="s">
        <v>5865</v>
      </c>
      <c r="G194" s="237"/>
      <c r="H194" s="237" t="s">
        <v>5958</v>
      </c>
      <c r="I194" s="237" t="s">
        <v>5894</v>
      </c>
      <c r="J194" s="237"/>
      <c r="K194" s="285"/>
    </row>
    <row r="195" s="1" customFormat="1" ht="15" customHeight="1">
      <c r="B195" s="291"/>
      <c r="C195" s="306"/>
      <c r="D195" s="271"/>
      <c r="E195" s="271"/>
      <c r="F195" s="271"/>
      <c r="G195" s="271"/>
      <c r="H195" s="271"/>
      <c r="I195" s="271"/>
      <c r="J195" s="271"/>
      <c r="K195" s="292"/>
    </row>
    <row r="196" s="1" customFormat="1" ht="18.75" customHeight="1">
      <c r="B196" s="273"/>
      <c r="C196" s="283"/>
      <c r="D196" s="283"/>
      <c r="E196" s="283"/>
      <c r="F196" s="293"/>
      <c r="G196" s="283"/>
      <c r="H196" s="283"/>
      <c r="I196" s="283"/>
      <c r="J196" s="283"/>
      <c r="K196" s="273"/>
    </row>
    <row r="197" s="1" customFormat="1" ht="18.75" customHeight="1">
      <c r="B197" s="273"/>
      <c r="C197" s="283"/>
      <c r="D197" s="283"/>
      <c r="E197" s="283"/>
      <c r="F197" s="293"/>
      <c r="G197" s="283"/>
      <c r="H197" s="283"/>
      <c r="I197" s="283"/>
      <c r="J197" s="283"/>
      <c r="K197" s="273"/>
    </row>
    <row r="198" s="1" customFormat="1" ht="18.75" customHeight="1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</row>
    <row r="199" s="1" customFormat="1" ht="13.5">
      <c r="B199" s="224"/>
      <c r="C199" s="225"/>
      <c r="D199" s="225"/>
      <c r="E199" s="225"/>
      <c r="F199" s="225"/>
      <c r="G199" s="225"/>
      <c r="H199" s="225"/>
      <c r="I199" s="225"/>
      <c r="J199" s="225"/>
      <c r="K199" s="226"/>
    </row>
    <row r="200" s="1" customFormat="1" ht="21">
      <c r="B200" s="227"/>
      <c r="C200" s="228" t="s">
        <v>5959</v>
      </c>
      <c r="D200" s="228"/>
      <c r="E200" s="228"/>
      <c r="F200" s="228"/>
      <c r="G200" s="228"/>
      <c r="H200" s="228"/>
      <c r="I200" s="228"/>
      <c r="J200" s="228"/>
      <c r="K200" s="229"/>
    </row>
    <row r="201" s="1" customFormat="1" ht="25.5" customHeight="1">
      <c r="B201" s="227"/>
      <c r="C201" s="307" t="s">
        <v>5960</v>
      </c>
      <c r="D201" s="307"/>
      <c r="E201" s="307"/>
      <c r="F201" s="307" t="s">
        <v>5961</v>
      </c>
      <c r="G201" s="308"/>
      <c r="H201" s="307" t="s">
        <v>5962</v>
      </c>
      <c r="I201" s="307"/>
      <c r="J201" s="307"/>
      <c r="K201" s="229"/>
    </row>
    <row r="202" s="1" customFormat="1" ht="5.25" customHeight="1">
      <c r="B202" s="262"/>
      <c r="C202" s="257"/>
      <c r="D202" s="257"/>
      <c r="E202" s="257"/>
      <c r="F202" s="257"/>
      <c r="G202" s="283"/>
      <c r="H202" s="257"/>
      <c r="I202" s="257"/>
      <c r="J202" s="257"/>
      <c r="K202" s="285"/>
    </row>
    <row r="203" s="1" customFormat="1" ht="15" customHeight="1">
      <c r="B203" s="262"/>
      <c r="C203" s="237" t="s">
        <v>5952</v>
      </c>
      <c r="D203" s="237"/>
      <c r="E203" s="237"/>
      <c r="F203" s="260" t="s">
        <v>43</v>
      </c>
      <c r="G203" s="237"/>
      <c r="H203" s="237" t="s">
        <v>5963</v>
      </c>
      <c r="I203" s="237"/>
      <c r="J203" s="237"/>
      <c r="K203" s="285"/>
    </row>
    <row r="204" s="1" customFormat="1" ht="15" customHeight="1">
      <c r="B204" s="262"/>
      <c r="C204" s="237"/>
      <c r="D204" s="237"/>
      <c r="E204" s="237"/>
      <c r="F204" s="260" t="s">
        <v>44</v>
      </c>
      <c r="G204" s="237"/>
      <c r="H204" s="237" t="s">
        <v>5964</v>
      </c>
      <c r="I204" s="237"/>
      <c r="J204" s="237"/>
      <c r="K204" s="285"/>
    </row>
    <row r="205" s="1" customFormat="1" ht="15" customHeight="1">
      <c r="B205" s="262"/>
      <c r="C205" s="237"/>
      <c r="D205" s="237"/>
      <c r="E205" s="237"/>
      <c r="F205" s="260" t="s">
        <v>47</v>
      </c>
      <c r="G205" s="237"/>
      <c r="H205" s="237" t="s">
        <v>5965</v>
      </c>
      <c r="I205" s="237"/>
      <c r="J205" s="237"/>
      <c r="K205" s="285"/>
    </row>
    <row r="206" s="1" customFormat="1" ht="15" customHeight="1">
      <c r="B206" s="262"/>
      <c r="C206" s="237"/>
      <c r="D206" s="237"/>
      <c r="E206" s="237"/>
      <c r="F206" s="260" t="s">
        <v>45</v>
      </c>
      <c r="G206" s="237"/>
      <c r="H206" s="237" t="s">
        <v>5966</v>
      </c>
      <c r="I206" s="237"/>
      <c r="J206" s="237"/>
      <c r="K206" s="285"/>
    </row>
    <row r="207" s="1" customFormat="1" ht="15" customHeight="1">
      <c r="B207" s="262"/>
      <c r="C207" s="237"/>
      <c r="D207" s="237"/>
      <c r="E207" s="237"/>
      <c r="F207" s="260" t="s">
        <v>46</v>
      </c>
      <c r="G207" s="237"/>
      <c r="H207" s="237" t="s">
        <v>5967</v>
      </c>
      <c r="I207" s="237"/>
      <c r="J207" s="237"/>
      <c r="K207" s="285"/>
    </row>
    <row r="208" s="1" customFormat="1" ht="15" customHeight="1">
      <c r="B208" s="262"/>
      <c r="C208" s="237"/>
      <c r="D208" s="237"/>
      <c r="E208" s="237"/>
      <c r="F208" s="260"/>
      <c r="G208" s="237"/>
      <c r="H208" s="237"/>
      <c r="I208" s="237"/>
      <c r="J208" s="237"/>
      <c r="K208" s="285"/>
    </row>
    <row r="209" s="1" customFormat="1" ht="15" customHeight="1">
      <c r="B209" s="262"/>
      <c r="C209" s="237" t="s">
        <v>5906</v>
      </c>
      <c r="D209" s="237"/>
      <c r="E209" s="237"/>
      <c r="F209" s="260" t="s">
        <v>78</v>
      </c>
      <c r="G209" s="237"/>
      <c r="H209" s="237" t="s">
        <v>5968</v>
      </c>
      <c r="I209" s="237"/>
      <c r="J209" s="237"/>
      <c r="K209" s="285"/>
    </row>
    <row r="210" s="1" customFormat="1" ht="15" customHeight="1">
      <c r="B210" s="262"/>
      <c r="C210" s="237"/>
      <c r="D210" s="237"/>
      <c r="E210" s="237"/>
      <c r="F210" s="260" t="s">
        <v>5804</v>
      </c>
      <c r="G210" s="237"/>
      <c r="H210" s="237" t="s">
        <v>5805</v>
      </c>
      <c r="I210" s="237"/>
      <c r="J210" s="237"/>
      <c r="K210" s="285"/>
    </row>
    <row r="211" s="1" customFormat="1" ht="15" customHeight="1">
      <c r="B211" s="262"/>
      <c r="C211" s="237"/>
      <c r="D211" s="237"/>
      <c r="E211" s="237"/>
      <c r="F211" s="260" t="s">
        <v>5802</v>
      </c>
      <c r="G211" s="237"/>
      <c r="H211" s="237" t="s">
        <v>5969</v>
      </c>
      <c r="I211" s="237"/>
      <c r="J211" s="237"/>
      <c r="K211" s="285"/>
    </row>
    <row r="212" s="1" customFormat="1" ht="15" customHeight="1">
      <c r="B212" s="309"/>
      <c r="C212" s="237"/>
      <c r="D212" s="237"/>
      <c r="E212" s="237"/>
      <c r="F212" s="260" t="s">
        <v>5806</v>
      </c>
      <c r="G212" s="298"/>
      <c r="H212" s="289" t="s">
        <v>5807</v>
      </c>
      <c r="I212" s="289"/>
      <c r="J212" s="289"/>
      <c r="K212" s="310"/>
    </row>
    <row r="213" s="1" customFormat="1" ht="15" customHeight="1">
      <c r="B213" s="309"/>
      <c r="C213" s="237"/>
      <c r="D213" s="237"/>
      <c r="E213" s="237"/>
      <c r="F213" s="260" t="s">
        <v>4364</v>
      </c>
      <c r="G213" s="298"/>
      <c r="H213" s="289" t="s">
        <v>2837</v>
      </c>
      <c r="I213" s="289"/>
      <c r="J213" s="289"/>
      <c r="K213" s="310"/>
    </row>
    <row r="214" s="1" customFormat="1" ht="15" customHeight="1">
      <c r="B214" s="309"/>
      <c r="C214" s="237"/>
      <c r="D214" s="237"/>
      <c r="E214" s="237"/>
      <c r="F214" s="260"/>
      <c r="G214" s="298"/>
      <c r="H214" s="289"/>
      <c r="I214" s="289"/>
      <c r="J214" s="289"/>
      <c r="K214" s="310"/>
    </row>
    <row r="215" s="1" customFormat="1" ht="15" customHeight="1">
      <c r="B215" s="309"/>
      <c r="C215" s="237" t="s">
        <v>5930</v>
      </c>
      <c r="D215" s="237"/>
      <c r="E215" s="237"/>
      <c r="F215" s="260">
        <v>1</v>
      </c>
      <c r="G215" s="298"/>
      <c r="H215" s="289" t="s">
        <v>5970</v>
      </c>
      <c r="I215" s="289"/>
      <c r="J215" s="289"/>
      <c r="K215" s="310"/>
    </row>
    <row r="216" s="1" customFormat="1" ht="15" customHeight="1">
      <c r="B216" s="309"/>
      <c r="C216" s="237"/>
      <c r="D216" s="237"/>
      <c r="E216" s="237"/>
      <c r="F216" s="260">
        <v>2</v>
      </c>
      <c r="G216" s="298"/>
      <c r="H216" s="289" t="s">
        <v>5971</v>
      </c>
      <c r="I216" s="289"/>
      <c r="J216" s="289"/>
      <c r="K216" s="310"/>
    </row>
    <row r="217" s="1" customFormat="1" ht="15" customHeight="1">
      <c r="B217" s="309"/>
      <c r="C217" s="237"/>
      <c r="D217" s="237"/>
      <c r="E217" s="237"/>
      <c r="F217" s="260">
        <v>3</v>
      </c>
      <c r="G217" s="298"/>
      <c r="H217" s="289" t="s">
        <v>5972</v>
      </c>
      <c r="I217" s="289"/>
      <c r="J217" s="289"/>
      <c r="K217" s="310"/>
    </row>
    <row r="218" s="1" customFormat="1" ht="15" customHeight="1">
      <c r="B218" s="309"/>
      <c r="C218" s="237"/>
      <c r="D218" s="237"/>
      <c r="E218" s="237"/>
      <c r="F218" s="260">
        <v>4</v>
      </c>
      <c r="G218" s="298"/>
      <c r="H218" s="289" t="s">
        <v>5973</v>
      </c>
      <c r="I218" s="289"/>
      <c r="J218" s="289"/>
      <c r="K218" s="310"/>
    </row>
    <row r="219" s="1" customFormat="1" ht="12.75" customHeight="1">
      <c r="B219" s="311"/>
      <c r="C219" s="312"/>
      <c r="D219" s="312"/>
      <c r="E219" s="312"/>
      <c r="F219" s="312"/>
      <c r="G219" s="312"/>
      <c r="H219" s="312"/>
      <c r="I219" s="312"/>
      <c r="J219" s="312"/>
      <c r="K219" s="31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1" customFormat="1" ht="12" customHeight="1">
      <c r="B8" s="21"/>
      <c r="D8" s="31" t="s">
        <v>135</v>
      </c>
      <c r="L8" s="21"/>
    </row>
    <row r="9" s="2" customFormat="1" ht="16.5" customHeight="1">
      <c r="A9" s="37"/>
      <c r="B9" s="38"/>
      <c r="C9" s="37"/>
      <c r="D9" s="37"/>
      <c r="E9" s="122" t="s">
        <v>136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2547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2548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2549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2550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2550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ROUND(J93,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ROUND((SUM(BE93:BE220)),  2)</f>
        <v>0</v>
      </c>
      <c r="G35" s="37"/>
      <c r="H35" s="37"/>
      <c r="I35" s="130">
        <v>0.20999999999999999</v>
      </c>
      <c r="J35" s="129">
        <f>ROUND(((SUM(BE93:BE220))*I35),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ROUND((SUM(BF93:BF220)),  2)</f>
        <v>0</v>
      </c>
      <c r="G36" s="37"/>
      <c r="H36" s="37"/>
      <c r="I36" s="130">
        <v>0.12</v>
      </c>
      <c r="J36" s="129">
        <f>ROUND(((SUM(BF93:BF220))*I36),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ROUND((SUM(BG93:BG220)),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ROUND((SUM(BH93:BH220)),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ROUND((SUM(BI93:BI220)),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137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smlouva č. 2 - SO02, 3,4,5,6,7,8,9,11,13,14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135</v>
      </c>
      <c r="L51" s="21"/>
    </row>
    <row r="52" s="2" customFormat="1" ht="16.5" customHeight="1">
      <c r="A52" s="37"/>
      <c r="B52" s="38"/>
      <c r="C52" s="37"/>
      <c r="D52" s="37"/>
      <c r="E52" s="122" t="s">
        <v>136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2547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21 - VYTÁPĚNÍ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2208/9,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138</v>
      </c>
      <c r="D61" s="131"/>
      <c r="E61" s="131"/>
      <c r="F61" s="131"/>
      <c r="G61" s="131"/>
      <c r="H61" s="131"/>
      <c r="I61" s="131"/>
      <c r="J61" s="138" t="s">
        <v>139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J93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140</v>
      </c>
    </row>
    <row r="64" s="9" customFormat="1" ht="24.96" customHeight="1">
      <c r="A64" s="9"/>
      <c r="B64" s="140"/>
      <c r="C64" s="9"/>
      <c r="D64" s="141" t="s">
        <v>183</v>
      </c>
      <c r="E64" s="142"/>
      <c r="F64" s="142"/>
      <c r="G64" s="142"/>
      <c r="H64" s="142"/>
      <c r="I64" s="142"/>
      <c r="J64" s="143">
        <f>J94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187</v>
      </c>
      <c r="E65" s="146"/>
      <c r="F65" s="146"/>
      <c r="G65" s="146"/>
      <c r="H65" s="146"/>
      <c r="I65" s="146"/>
      <c r="J65" s="147">
        <f>J95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2551</v>
      </c>
      <c r="E66" s="146"/>
      <c r="F66" s="146"/>
      <c r="G66" s="146"/>
      <c r="H66" s="146"/>
      <c r="I66" s="146"/>
      <c r="J66" s="147">
        <f>J107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2552</v>
      </c>
      <c r="E67" s="146"/>
      <c r="F67" s="146"/>
      <c r="G67" s="146"/>
      <c r="H67" s="146"/>
      <c r="I67" s="146"/>
      <c r="J67" s="147">
        <f>J121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4"/>
      <c r="C68" s="10"/>
      <c r="D68" s="145" t="s">
        <v>2553</v>
      </c>
      <c r="E68" s="146"/>
      <c r="F68" s="146"/>
      <c r="G68" s="146"/>
      <c r="H68" s="146"/>
      <c r="I68" s="146"/>
      <c r="J68" s="147">
        <f>J132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4"/>
      <c r="C69" s="10"/>
      <c r="D69" s="145" t="s">
        <v>2554</v>
      </c>
      <c r="E69" s="146"/>
      <c r="F69" s="146"/>
      <c r="G69" s="146"/>
      <c r="H69" s="146"/>
      <c r="I69" s="146"/>
      <c r="J69" s="147">
        <f>J159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4"/>
      <c r="C70" s="10"/>
      <c r="D70" s="145" t="s">
        <v>2555</v>
      </c>
      <c r="E70" s="146"/>
      <c r="F70" s="146"/>
      <c r="G70" s="146"/>
      <c r="H70" s="146"/>
      <c r="I70" s="146"/>
      <c r="J70" s="147">
        <f>J181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4"/>
      <c r="C71" s="10"/>
      <c r="D71" s="145" t="s">
        <v>2556</v>
      </c>
      <c r="E71" s="146"/>
      <c r="F71" s="146"/>
      <c r="G71" s="146"/>
      <c r="H71" s="146"/>
      <c r="I71" s="146"/>
      <c r="J71" s="147">
        <f>J194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="2" customFormat="1" ht="6.96" customHeight="1">
      <c r="A77" s="37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24.96" customHeight="1">
      <c r="A78" s="37"/>
      <c r="B78" s="38"/>
      <c r="C78" s="22" t="s">
        <v>219</v>
      </c>
      <c r="D78" s="37"/>
      <c r="E78" s="37"/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17</v>
      </c>
      <c r="D80" s="37"/>
      <c r="E80" s="37"/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7"/>
      <c r="D81" s="37"/>
      <c r="E81" s="122" t="str">
        <f>E7</f>
        <v>Obecní dům Rudíkov smlouva č. 2 - SO02, 3,4,5,6,7,8,9,11,13,14</v>
      </c>
      <c r="F81" s="31"/>
      <c r="G81" s="31"/>
      <c r="H81" s="31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" customFormat="1" ht="12" customHeight="1">
      <c r="B82" s="21"/>
      <c r="C82" s="31" t="s">
        <v>135</v>
      </c>
      <c r="L82" s="21"/>
    </row>
    <row r="83" s="2" customFormat="1" ht="16.5" customHeight="1">
      <c r="A83" s="37"/>
      <c r="B83" s="38"/>
      <c r="C83" s="37"/>
      <c r="D83" s="37"/>
      <c r="E83" s="122" t="s">
        <v>136</v>
      </c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2547</v>
      </c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1" t="str">
        <f>E11</f>
        <v>21 - VYTÁPĚNÍ</v>
      </c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21</v>
      </c>
      <c r="D87" s="37"/>
      <c r="E87" s="37"/>
      <c r="F87" s="26" t="str">
        <f>F14</f>
        <v>RUDÍKOV, P.Č. 2250/4, 2261, ST. 63, 2208/9,</v>
      </c>
      <c r="G87" s="37"/>
      <c r="H87" s="37"/>
      <c r="I87" s="31" t="s">
        <v>23</v>
      </c>
      <c r="J87" s="63" t="str">
        <f>IF(J14="","",J14)</f>
        <v>10. 1. 2024</v>
      </c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25</v>
      </c>
      <c r="D89" s="37"/>
      <c r="E89" s="37"/>
      <c r="F89" s="26" t="str">
        <f>E17</f>
        <v xml:space="preserve"> </v>
      </c>
      <c r="G89" s="37"/>
      <c r="H89" s="37"/>
      <c r="I89" s="31" t="s">
        <v>31</v>
      </c>
      <c r="J89" s="35" t="str">
        <f>E23</f>
        <v>Ondřej Zikán</v>
      </c>
      <c r="K89" s="3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7"/>
      <c r="E90" s="37"/>
      <c r="F90" s="26" t="str">
        <f>IF(E20="","",E20)</f>
        <v>Vyplň údaj</v>
      </c>
      <c r="G90" s="37"/>
      <c r="H90" s="37"/>
      <c r="I90" s="31" t="s">
        <v>34</v>
      </c>
      <c r="J90" s="35" t="str">
        <f>E26</f>
        <v>Ondřej Zikán</v>
      </c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11" customFormat="1" ht="29.28" customHeight="1">
      <c r="A92" s="148"/>
      <c r="B92" s="149"/>
      <c r="C92" s="150" t="s">
        <v>220</v>
      </c>
      <c r="D92" s="151" t="s">
        <v>57</v>
      </c>
      <c r="E92" s="151" t="s">
        <v>53</v>
      </c>
      <c r="F92" s="151" t="s">
        <v>54</v>
      </c>
      <c r="G92" s="151" t="s">
        <v>221</v>
      </c>
      <c r="H92" s="151" t="s">
        <v>222</v>
      </c>
      <c r="I92" s="151" t="s">
        <v>223</v>
      </c>
      <c r="J92" s="151" t="s">
        <v>139</v>
      </c>
      <c r="K92" s="152" t="s">
        <v>224</v>
      </c>
      <c r="L92" s="153"/>
      <c r="M92" s="79" t="s">
        <v>3</v>
      </c>
      <c r="N92" s="80" t="s">
        <v>42</v>
      </c>
      <c r="O92" s="80" t="s">
        <v>225</v>
      </c>
      <c r="P92" s="80" t="s">
        <v>226</v>
      </c>
      <c r="Q92" s="80" t="s">
        <v>227</v>
      </c>
      <c r="R92" s="80" t="s">
        <v>228</v>
      </c>
      <c r="S92" s="80" t="s">
        <v>229</v>
      </c>
      <c r="T92" s="81" t="s">
        <v>230</v>
      </c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="2" customFormat="1" ht="22.8" customHeight="1">
      <c r="A93" s="37"/>
      <c r="B93" s="38"/>
      <c r="C93" s="86" t="s">
        <v>231</v>
      </c>
      <c r="D93" s="37"/>
      <c r="E93" s="37"/>
      <c r="F93" s="37"/>
      <c r="G93" s="37"/>
      <c r="H93" s="37"/>
      <c r="I93" s="37"/>
      <c r="J93" s="154">
        <f>BK93</f>
        <v>0</v>
      </c>
      <c r="K93" s="37"/>
      <c r="L93" s="38"/>
      <c r="M93" s="82"/>
      <c r="N93" s="67"/>
      <c r="O93" s="83"/>
      <c r="P93" s="155">
        <f>P94</f>
        <v>0</v>
      </c>
      <c r="Q93" s="83"/>
      <c r="R93" s="155">
        <f>R94</f>
        <v>1.9694526000000003</v>
      </c>
      <c r="S93" s="83"/>
      <c r="T93" s="156">
        <f>T94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8" t="s">
        <v>71</v>
      </c>
      <c r="AU93" s="18" t="s">
        <v>140</v>
      </c>
      <c r="BK93" s="157">
        <f>BK94</f>
        <v>0</v>
      </c>
    </row>
    <row r="94" s="12" customFormat="1" ht="25.92" customHeight="1">
      <c r="A94" s="12"/>
      <c r="B94" s="158"/>
      <c r="C94" s="12"/>
      <c r="D94" s="159" t="s">
        <v>71</v>
      </c>
      <c r="E94" s="160" t="s">
        <v>1253</v>
      </c>
      <c r="F94" s="160" t="s">
        <v>1254</v>
      </c>
      <c r="G94" s="12"/>
      <c r="H94" s="12"/>
      <c r="I94" s="161"/>
      <c r="J94" s="162">
        <f>BK94</f>
        <v>0</v>
      </c>
      <c r="K94" s="12"/>
      <c r="L94" s="158"/>
      <c r="M94" s="163"/>
      <c r="N94" s="164"/>
      <c r="O94" s="164"/>
      <c r="P94" s="165">
        <f>P95+P107+P121+P132+P159+P181+P194</f>
        <v>0</v>
      </c>
      <c r="Q94" s="164"/>
      <c r="R94" s="165">
        <f>R95+R107+R121+R132+R159+R181+R194</f>
        <v>1.9694526000000003</v>
      </c>
      <c r="S94" s="164"/>
      <c r="T94" s="166">
        <f>T95+T107+T121+T132+T159+T181+T194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9" t="s">
        <v>76</v>
      </c>
      <c r="AT94" s="167" t="s">
        <v>71</v>
      </c>
      <c r="AU94" s="167" t="s">
        <v>72</v>
      </c>
      <c r="AY94" s="159" t="s">
        <v>234</v>
      </c>
      <c r="BK94" s="168">
        <f>BK95+BK107+BK121+BK132+BK159+BK181+BK194</f>
        <v>0</v>
      </c>
    </row>
    <row r="95" s="12" customFormat="1" ht="22.8" customHeight="1">
      <c r="A95" s="12"/>
      <c r="B95" s="158"/>
      <c r="C95" s="12"/>
      <c r="D95" s="159" t="s">
        <v>71</v>
      </c>
      <c r="E95" s="169" t="s">
        <v>1332</v>
      </c>
      <c r="F95" s="169" t="s">
        <v>1333</v>
      </c>
      <c r="G95" s="12"/>
      <c r="H95" s="12"/>
      <c r="I95" s="161"/>
      <c r="J95" s="170">
        <f>BK95</f>
        <v>0</v>
      </c>
      <c r="K95" s="12"/>
      <c r="L95" s="158"/>
      <c r="M95" s="163"/>
      <c r="N95" s="164"/>
      <c r="O95" s="164"/>
      <c r="P95" s="165">
        <f>SUM(P96:P106)</f>
        <v>0</v>
      </c>
      <c r="Q95" s="164"/>
      <c r="R95" s="165">
        <f>SUM(R96:R106)</f>
        <v>0.083640000000000006</v>
      </c>
      <c r="S95" s="164"/>
      <c r="T95" s="166">
        <f>SUM(T96:T106)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59" t="s">
        <v>76</v>
      </c>
      <c r="AT95" s="167" t="s">
        <v>71</v>
      </c>
      <c r="AU95" s="167" t="s">
        <v>79</v>
      </c>
      <c r="AY95" s="159" t="s">
        <v>234</v>
      </c>
      <c r="BK95" s="168">
        <f>SUM(BK96:BK106)</f>
        <v>0</v>
      </c>
    </row>
    <row r="96" s="2" customFormat="1" ht="24.15" customHeight="1">
      <c r="A96" s="37"/>
      <c r="B96" s="171"/>
      <c r="C96" s="172" t="s">
        <v>79</v>
      </c>
      <c r="D96" s="172" t="s">
        <v>238</v>
      </c>
      <c r="E96" s="173" t="s">
        <v>2557</v>
      </c>
      <c r="F96" s="174" t="s">
        <v>2558</v>
      </c>
      <c r="G96" s="175" t="s">
        <v>416</v>
      </c>
      <c r="H96" s="176">
        <v>48</v>
      </c>
      <c r="I96" s="177"/>
      <c r="J96" s="178">
        <f>ROUND(I96*H96,2)</f>
        <v>0</v>
      </c>
      <c r="K96" s="174" t="s">
        <v>242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0.00022000000000000001</v>
      </c>
      <c r="R96" s="181">
        <f>Q96*H96</f>
        <v>0.01056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314</v>
      </c>
      <c r="AT96" s="183" t="s">
        <v>238</v>
      </c>
      <c r="AU96" s="183" t="s">
        <v>76</v>
      </c>
      <c r="AY96" s="18" t="s">
        <v>234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79</v>
      </c>
      <c r="BK96" s="184">
        <f>ROUND(I96*H96,2)</f>
        <v>0</v>
      </c>
      <c r="BL96" s="18" t="s">
        <v>314</v>
      </c>
      <c r="BM96" s="183" t="s">
        <v>2559</v>
      </c>
    </row>
    <row r="97" s="2" customFormat="1">
      <c r="A97" s="37"/>
      <c r="B97" s="38"/>
      <c r="C97" s="37"/>
      <c r="D97" s="185" t="s">
        <v>244</v>
      </c>
      <c r="E97" s="37"/>
      <c r="F97" s="186" t="s">
        <v>2560</v>
      </c>
      <c r="G97" s="37"/>
      <c r="H97" s="37"/>
      <c r="I97" s="187"/>
      <c r="J97" s="37"/>
      <c r="K97" s="37"/>
      <c r="L97" s="38"/>
      <c r="M97" s="188"/>
      <c r="N97" s="189"/>
      <c r="O97" s="71"/>
      <c r="P97" s="71"/>
      <c r="Q97" s="71"/>
      <c r="R97" s="71"/>
      <c r="S97" s="71"/>
      <c r="T97" s="72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8" t="s">
        <v>244</v>
      </c>
      <c r="AU97" s="18" t="s">
        <v>76</v>
      </c>
    </row>
    <row r="98" s="2" customFormat="1" ht="24.15" customHeight="1">
      <c r="A98" s="37"/>
      <c r="B98" s="171"/>
      <c r="C98" s="192" t="s">
        <v>76</v>
      </c>
      <c r="D98" s="192" t="s">
        <v>310</v>
      </c>
      <c r="E98" s="193" t="s">
        <v>2561</v>
      </c>
      <c r="F98" s="194" t="s">
        <v>2562</v>
      </c>
      <c r="G98" s="195" t="s">
        <v>416</v>
      </c>
      <c r="H98" s="196">
        <v>6</v>
      </c>
      <c r="I98" s="197"/>
      <c r="J98" s="198">
        <f>ROUND(I98*H98,2)</f>
        <v>0</v>
      </c>
      <c r="K98" s="194" t="s">
        <v>242</v>
      </c>
      <c r="L98" s="199"/>
      <c r="M98" s="200" t="s">
        <v>3</v>
      </c>
      <c r="N98" s="201" t="s">
        <v>43</v>
      </c>
      <c r="O98" s="71"/>
      <c r="P98" s="181">
        <f>O98*H98</f>
        <v>0</v>
      </c>
      <c r="Q98" s="181">
        <v>0.00054000000000000001</v>
      </c>
      <c r="R98" s="181">
        <f>Q98*H98</f>
        <v>0.0032399999999999998</v>
      </c>
      <c r="S98" s="181">
        <v>0</v>
      </c>
      <c r="T98" s="182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392</v>
      </c>
      <c r="AT98" s="183" t="s">
        <v>310</v>
      </c>
      <c r="AU98" s="183" t="s">
        <v>76</v>
      </c>
      <c r="AY98" s="18" t="s">
        <v>234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79</v>
      </c>
      <c r="BK98" s="184">
        <f>ROUND(I98*H98,2)</f>
        <v>0</v>
      </c>
      <c r="BL98" s="18" t="s">
        <v>314</v>
      </c>
      <c r="BM98" s="183" t="s">
        <v>2563</v>
      </c>
    </row>
    <row r="99" s="2" customFormat="1" ht="24.15" customHeight="1">
      <c r="A99" s="37"/>
      <c r="B99" s="171"/>
      <c r="C99" s="192" t="s">
        <v>101</v>
      </c>
      <c r="D99" s="192" t="s">
        <v>310</v>
      </c>
      <c r="E99" s="193" t="s">
        <v>2564</v>
      </c>
      <c r="F99" s="194" t="s">
        <v>2565</v>
      </c>
      <c r="G99" s="195" t="s">
        <v>416</v>
      </c>
      <c r="H99" s="196">
        <v>30</v>
      </c>
      <c r="I99" s="197"/>
      <c r="J99" s="198">
        <f>ROUND(I99*H99,2)</f>
        <v>0</v>
      </c>
      <c r="K99" s="194" t="s">
        <v>242</v>
      </c>
      <c r="L99" s="199"/>
      <c r="M99" s="200" t="s">
        <v>3</v>
      </c>
      <c r="N99" s="201" t="s">
        <v>43</v>
      </c>
      <c r="O99" s="71"/>
      <c r="P99" s="181">
        <f>O99*H99</f>
        <v>0</v>
      </c>
      <c r="Q99" s="181">
        <v>0.00084999999999999995</v>
      </c>
      <c r="R99" s="181">
        <f>Q99*H99</f>
        <v>0.025499999999999998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392</v>
      </c>
      <c r="AT99" s="183" t="s">
        <v>310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314</v>
      </c>
      <c r="BM99" s="183" t="s">
        <v>2566</v>
      </c>
    </row>
    <row r="100" s="2" customFormat="1" ht="24.15" customHeight="1">
      <c r="A100" s="37"/>
      <c r="B100" s="171"/>
      <c r="C100" s="192" t="s">
        <v>104</v>
      </c>
      <c r="D100" s="192" t="s">
        <v>310</v>
      </c>
      <c r="E100" s="193" t="s">
        <v>2567</v>
      </c>
      <c r="F100" s="194" t="s">
        <v>2568</v>
      </c>
      <c r="G100" s="195" t="s">
        <v>416</v>
      </c>
      <c r="H100" s="196">
        <v>12</v>
      </c>
      <c r="I100" s="197"/>
      <c r="J100" s="198">
        <f>ROUND(I100*H100,2)</f>
        <v>0</v>
      </c>
      <c r="K100" s="194" t="s">
        <v>242</v>
      </c>
      <c r="L100" s="199"/>
      <c r="M100" s="200" t="s">
        <v>3</v>
      </c>
      <c r="N100" s="201" t="s">
        <v>43</v>
      </c>
      <c r="O100" s="71"/>
      <c r="P100" s="181">
        <f>O100*H100</f>
        <v>0</v>
      </c>
      <c r="Q100" s="181">
        <v>0.00092000000000000003</v>
      </c>
      <c r="R100" s="181">
        <f>Q100*H100</f>
        <v>0.011040000000000001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392</v>
      </c>
      <c r="AT100" s="183" t="s">
        <v>310</v>
      </c>
      <c r="AU100" s="183" t="s">
        <v>76</v>
      </c>
      <c r="AY100" s="18" t="s">
        <v>234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79</v>
      </c>
      <c r="BK100" s="184">
        <f>ROUND(I100*H100,2)</f>
        <v>0</v>
      </c>
      <c r="BL100" s="18" t="s">
        <v>314</v>
      </c>
      <c r="BM100" s="183" t="s">
        <v>2569</v>
      </c>
    </row>
    <row r="101" s="2" customFormat="1" ht="33" customHeight="1">
      <c r="A101" s="37"/>
      <c r="B101" s="171"/>
      <c r="C101" s="172" t="s">
        <v>262</v>
      </c>
      <c r="D101" s="172" t="s">
        <v>238</v>
      </c>
      <c r="E101" s="173" t="s">
        <v>2570</v>
      </c>
      <c r="F101" s="174" t="s">
        <v>2571</v>
      </c>
      <c r="G101" s="175" t="s">
        <v>416</v>
      </c>
      <c r="H101" s="176">
        <v>168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6.0000000000000002E-05</v>
      </c>
      <c r="R101" s="181">
        <f>Q101*H101</f>
        <v>0.01008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314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314</v>
      </c>
      <c r="BM101" s="183" t="s">
        <v>2572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2573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24.15" customHeight="1">
      <c r="A103" s="37"/>
      <c r="B103" s="171"/>
      <c r="C103" s="192" t="s">
        <v>128</v>
      </c>
      <c r="D103" s="192" t="s">
        <v>310</v>
      </c>
      <c r="E103" s="193" t="s">
        <v>2574</v>
      </c>
      <c r="F103" s="194" t="s">
        <v>2575</v>
      </c>
      <c r="G103" s="195" t="s">
        <v>416</v>
      </c>
      <c r="H103" s="196">
        <v>150</v>
      </c>
      <c r="I103" s="197"/>
      <c r="J103" s="198">
        <f>ROUND(I103*H103,2)</f>
        <v>0</v>
      </c>
      <c r="K103" s="194" t="s">
        <v>242</v>
      </c>
      <c r="L103" s="199"/>
      <c r="M103" s="200" t="s">
        <v>3</v>
      </c>
      <c r="N103" s="201" t="s">
        <v>43</v>
      </c>
      <c r="O103" s="71"/>
      <c r="P103" s="181">
        <f>O103*H103</f>
        <v>0</v>
      </c>
      <c r="Q103" s="181">
        <v>0.00012</v>
      </c>
      <c r="R103" s="181">
        <f>Q103*H103</f>
        <v>0.018000000000000002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392</v>
      </c>
      <c r="AT103" s="183" t="s">
        <v>310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314</v>
      </c>
      <c r="BM103" s="183" t="s">
        <v>2576</v>
      </c>
    </row>
    <row r="104" s="2" customFormat="1" ht="24.15" customHeight="1">
      <c r="A104" s="37"/>
      <c r="B104" s="171"/>
      <c r="C104" s="192" t="s">
        <v>271</v>
      </c>
      <c r="D104" s="192" t="s">
        <v>310</v>
      </c>
      <c r="E104" s="193" t="s">
        <v>2577</v>
      </c>
      <c r="F104" s="194" t="s">
        <v>2578</v>
      </c>
      <c r="G104" s="195" t="s">
        <v>416</v>
      </c>
      <c r="H104" s="196">
        <v>18</v>
      </c>
      <c r="I104" s="197"/>
      <c r="J104" s="198">
        <f>ROUND(I104*H104,2)</f>
        <v>0</v>
      </c>
      <c r="K104" s="194" t="s">
        <v>242</v>
      </c>
      <c r="L104" s="199"/>
      <c r="M104" s="200" t="s">
        <v>3</v>
      </c>
      <c r="N104" s="201" t="s">
        <v>43</v>
      </c>
      <c r="O104" s="71"/>
      <c r="P104" s="181">
        <f>O104*H104</f>
        <v>0</v>
      </c>
      <c r="Q104" s="181">
        <v>0.00013999999999999999</v>
      </c>
      <c r="R104" s="181">
        <f>Q104*H104</f>
        <v>0.0025199999999999997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392</v>
      </c>
      <c r="AT104" s="183" t="s">
        <v>310</v>
      </c>
      <c r="AU104" s="183" t="s">
        <v>76</v>
      </c>
      <c r="AY104" s="18" t="s">
        <v>234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79</v>
      </c>
      <c r="BK104" s="184">
        <f>ROUND(I104*H104,2)</f>
        <v>0</v>
      </c>
      <c r="BL104" s="18" t="s">
        <v>314</v>
      </c>
      <c r="BM104" s="183" t="s">
        <v>2579</v>
      </c>
    </row>
    <row r="105" s="2" customFormat="1" ht="16.5" customHeight="1">
      <c r="A105" s="37"/>
      <c r="B105" s="171"/>
      <c r="C105" s="192" t="s">
        <v>278</v>
      </c>
      <c r="D105" s="192" t="s">
        <v>310</v>
      </c>
      <c r="E105" s="193" t="s">
        <v>2580</v>
      </c>
      <c r="F105" s="194" t="s">
        <v>2581</v>
      </c>
      <c r="G105" s="195" t="s">
        <v>358</v>
      </c>
      <c r="H105" s="196">
        <v>150</v>
      </c>
      <c r="I105" s="197"/>
      <c r="J105" s="198">
        <f>ROUND(I105*H105,2)</f>
        <v>0</v>
      </c>
      <c r="K105" s="194" t="s">
        <v>2582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1.0000000000000001E-05</v>
      </c>
      <c r="R105" s="181">
        <f>Q105*H105</f>
        <v>0.0015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392</v>
      </c>
      <c r="AT105" s="183" t="s">
        <v>310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314</v>
      </c>
      <c r="BM105" s="183" t="s">
        <v>2583</v>
      </c>
    </row>
    <row r="106" s="2" customFormat="1" ht="16.5" customHeight="1">
      <c r="A106" s="37"/>
      <c r="B106" s="171"/>
      <c r="C106" s="192" t="s">
        <v>131</v>
      </c>
      <c r="D106" s="192" t="s">
        <v>310</v>
      </c>
      <c r="E106" s="193" t="s">
        <v>2584</v>
      </c>
      <c r="F106" s="194" t="s">
        <v>2585</v>
      </c>
      <c r="G106" s="195" t="s">
        <v>358</v>
      </c>
      <c r="H106" s="196">
        <v>3</v>
      </c>
      <c r="I106" s="197"/>
      <c r="J106" s="198">
        <f>ROUND(I106*H106,2)</f>
        <v>0</v>
      </c>
      <c r="K106" s="194" t="s">
        <v>2582</v>
      </c>
      <c r="L106" s="199"/>
      <c r="M106" s="200" t="s">
        <v>3</v>
      </c>
      <c r="N106" s="201" t="s">
        <v>43</v>
      </c>
      <c r="O106" s="71"/>
      <c r="P106" s="181">
        <f>O106*H106</f>
        <v>0</v>
      </c>
      <c r="Q106" s="181">
        <v>0.00040000000000000002</v>
      </c>
      <c r="R106" s="181">
        <f>Q106*H106</f>
        <v>0.0012000000000000001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392</v>
      </c>
      <c r="AT106" s="183" t="s">
        <v>310</v>
      </c>
      <c r="AU106" s="183" t="s">
        <v>76</v>
      </c>
      <c r="AY106" s="18" t="s">
        <v>234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79</v>
      </c>
      <c r="BK106" s="184">
        <f>ROUND(I106*H106,2)</f>
        <v>0</v>
      </c>
      <c r="BL106" s="18" t="s">
        <v>314</v>
      </c>
      <c r="BM106" s="183" t="s">
        <v>2586</v>
      </c>
    </row>
    <row r="107" s="12" customFormat="1" ht="22.8" customHeight="1">
      <c r="A107" s="12"/>
      <c r="B107" s="158"/>
      <c r="C107" s="12"/>
      <c r="D107" s="159" t="s">
        <v>71</v>
      </c>
      <c r="E107" s="169" t="s">
        <v>2587</v>
      </c>
      <c r="F107" s="169" t="s">
        <v>2588</v>
      </c>
      <c r="G107" s="12"/>
      <c r="H107" s="12"/>
      <c r="I107" s="161"/>
      <c r="J107" s="170">
        <f>BK107</f>
        <v>0</v>
      </c>
      <c r="K107" s="12"/>
      <c r="L107" s="158"/>
      <c r="M107" s="163"/>
      <c r="N107" s="164"/>
      <c r="O107" s="164"/>
      <c r="P107" s="165">
        <f>SUM(P108:P120)</f>
        <v>0</v>
      </c>
      <c r="Q107" s="164"/>
      <c r="R107" s="165">
        <f>SUM(R108:R120)</f>
        <v>0.12728</v>
      </c>
      <c r="S107" s="164"/>
      <c r="T107" s="166">
        <f>SUM(T108:T120)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76</v>
      </c>
      <c r="AT107" s="167" t="s">
        <v>71</v>
      </c>
      <c r="AU107" s="167" t="s">
        <v>79</v>
      </c>
      <c r="AY107" s="159" t="s">
        <v>234</v>
      </c>
      <c r="BK107" s="168">
        <f>SUM(BK108:BK120)</f>
        <v>0</v>
      </c>
    </row>
    <row r="108" s="2" customFormat="1" ht="37.8" customHeight="1">
      <c r="A108" s="37"/>
      <c r="B108" s="171"/>
      <c r="C108" s="172" t="s">
        <v>284</v>
      </c>
      <c r="D108" s="172" t="s">
        <v>238</v>
      </c>
      <c r="E108" s="173" t="s">
        <v>2589</v>
      </c>
      <c r="F108" s="174" t="s">
        <v>2590</v>
      </c>
      <c r="G108" s="175" t="s">
        <v>358</v>
      </c>
      <c r="H108" s="176">
        <v>1</v>
      </c>
      <c r="I108" s="177"/>
      <c r="J108" s="178">
        <f>ROUND(I108*H108,2)</f>
        <v>0</v>
      </c>
      <c r="K108" s="174" t="s">
        <v>242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0.0025200000000000001</v>
      </c>
      <c r="R108" s="181">
        <f>Q108*H108</f>
        <v>0.0025200000000000001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314</v>
      </c>
      <c r="AT108" s="183" t="s">
        <v>238</v>
      </c>
      <c r="AU108" s="183" t="s">
        <v>76</v>
      </c>
      <c r="AY108" s="18" t="s">
        <v>234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314</v>
      </c>
      <c r="BM108" s="183" t="s">
        <v>2591</v>
      </c>
    </row>
    <row r="109" s="2" customFormat="1">
      <c r="A109" s="37"/>
      <c r="B109" s="38"/>
      <c r="C109" s="37"/>
      <c r="D109" s="185" t="s">
        <v>244</v>
      </c>
      <c r="E109" s="37"/>
      <c r="F109" s="186" t="s">
        <v>2592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244</v>
      </c>
      <c r="AU109" s="18" t="s">
        <v>76</v>
      </c>
    </row>
    <row r="110" s="2" customFormat="1" ht="55.5" customHeight="1">
      <c r="A110" s="37"/>
      <c r="B110" s="171"/>
      <c r="C110" s="192" t="s">
        <v>236</v>
      </c>
      <c r="D110" s="192" t="s">
        <v>310</v>
      </c>
      <c r="E110" s="193" t="s">
        <v>2593</v>
      </c>
      <c r="F110" s="194" t="s">
        <v>2594</v>
      </c>
      <c r="G110" s="195" t="s">
        <v>358</v>
      </c>
      <c r="H110" s="196">
        <v>1</v>
      </c>
      <c r="I110" s="197"/>
      <c r="J110" s="198">
        <f>ROUND(I110*H110,2)</f>
        <v>0</v>
      </c>
      <c r="K110" s="194" t="s">
        <v>2582</v>
      </c>
      <c r="L110" s="199"/>
      <c r="M110" s="200" t="s">
        <v>3</v>
      </c>
      <c r="N110" s="201" t="s">
        <v>43</v>
      </c>
      <c r="O110" s="71"/>
      <c r="P110" s="181">
        <f>O110*H110</f>
        <v>0</v>
      </c>
      <c r="Q110" s="181">
        <v>0.063</v>
      </c>
      <c r="R110" s="181">
        <f>Q110*H110</f>
        <v>0.063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392</v>
      </c>
      <c r="AT110" s="183" t="s">
        <v>310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314</v>
      </c>
      <c r="BM110" s="183" t="s">
        <v>2595</v>
      </c>
    </row>
    <row r="111" s="2" customFormat="1" ht="55.5" customHeight="1">
      <c r="A111" s="37"/>
      <c r="B111" s="171"/>
      <c r="C111" s="172" t="s">
        <v>9</v>
      </c>
      <c r="D111" s="172" t="s">
        <v>238</v>
      </c>
      <c r="E111" s="173" t="s">
        <v>2596</v>
      </c>
      <c r="F111" s="174" t="s">
        <v>2597</v>
      </c>
      <c r="G111" s="175" t="s">
        <v>358</v>
      </c>
      <c r="H111" s="176">
        <v>1</v>
      </c>
      <c r="I111" s="177"/>
      <c r="J111" s="178">
        <f>ROUND(I111*H111,2)</f>
        <v>0</v>
      </c>
      <c r="K111" s="174" t="s">
        <v>2582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0.0015200000000000001</v>
      </c>
      <c r="R111" s="181">
        <f>Q111*H111</f>
        <v>0.0015200000000000001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314</v>
      </c>
      <c r="AT111" s="183" t="s">
        <v>238</v>
      </c>
      <c r="AU111" s="183" t="s">
        <v>76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314</v>
      </c>
      <c r="BM111" s="183" t="s">
        <v>2598</v>
      </c>
    </row>
    <row r="112" s="2" customFormat="1" ht="37.8" customHeight="1">
      <c r="A112" s="37"/>
      <c r="B112" s="171"/>
      <c r="C112" s="172" t="s">
        <v>276</v>
      </c>
      <c r="D112" s="172" t="s">
        <v>238</v>
      </c>
      <c r="E112" s="173" t="s">
        <v>2599</v>
      </c>
      <c r="F112" s="174" t="s">
        <v>2600</v>
      </c>
      <c r="G112" s="175" t="s">
        <v>416</v>
      </c>
      <c r="H112" s="176">
        <v>12</v>
      </c>
      <c r="I112" s="177"/>
      <c r="J112" s="178">
        <f>ROUND(I112*H112,2)</f>
        <v>0</v>
      </c>
      <c r="K112" s="174" t="s">
        <v>2582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0.00044000000000000002</v>
      </c>
      <c r="R112" s="181">
        <f>Q112*H112</f>
        <v>0.00528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314</v>
      </c>
      <c r="AT112" s="183" t="s">
        <v>238</v>
      </c>
      <c r="AU112" s="183" t="s">
        <v>76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314</v>
      </c>
      <c r="BM112" s="183" t="s">
        <v>2601</v>
      </c>
    </row>
    <row r="113" s="2" customFormat="1" ht="16.5" customHeight="1">
      <c r="A113" s="37"/>
      <c r="B113" s="171"/>
      <c r="C113" s="172" t="s">
        <v>304</v>
      </c>
      <c r="D113" s="172" t="s">
        <v>238</v>
      </c>
      <c r="E113" s="173" t="s">
        <v>2602</v>
      </c>
      <c r="F113" s="174" t="s">
        <v>2603</v>
      </c>
      <c r="G113" s="175" t="s">
        <v>358</v>
      </c>
      <c r="H113" s="176">
        <v>1</v>
      </c>
      <c r="I113" s="177"/>
      <c r="J113" s="178">
        <f>ROUND(I113*H113,2)</f>
        <v>0</v>
      </c>
      <c r="K113" s="174" t="s">
        <v>2582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0.00332</v>
      </c>
      <c r="R113" s="181">
        <f>Q113*H113</f>
        <v>0.00332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314</v>
      </c>
      <c r="AT113" s="183" t="s">
        <v>238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314</v>
      </c>
      <c r="BM113" s="183" t="s">
        <v>2604</v>
      </c>
    </row>
    <row r="114" s="2" customFormat="1" ht="24.15" customHeight="1">
      <c r="A114" s="37"/>
      <c r="B114" s="171"/>
      <c r="C114" s="172" t="s">
        <v>286</v>
      </c>
      <c r="D114" s="172" t="s">
        <v>238</v>
      </c>
      <c r="E114" s="173" t="s">
        <v>2605</v>
      </c>
      <c r="F114" s="174" t="s">
        <v>2606</v>
      </c>
      <c r="G114" s="175" t="s">
        <v>358</v>
      </c>
      <c r="H114" s="176">
        <v>1</v>
      </c>
      <c r="I114" s="177"/>
      <c r="J114" s="178">
        <f>ROUND(I114*H114,2)</f>
        <v>0</v>
      </c>
      <c r="K114" s="174" t="s">
        <v>2582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0.00332</v>
      </c>
      <c r="R114" s="181">
        <f>Q114*H114</f>
        <v>0.00332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314</v>
      </c>
      <c r="AT114" s="183" t="s">
        <v>238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314</v>
      </c>
      <c r="BM114" s="183" t="s">
        <v>2607</v>
      </c>
    </row>
    <row r="115" s="2" customFormat="1" ht="21.75" customHeight="1">
      <c r="A115" s="37"/>
      <c r="B115" s="171"/>
      <c r="C115" s="172" t="s">
        <v>314</v>
      </c>
      <c r="D115" s="172" t="s">
        <v>238</v>
      </c>
      <c r="E115" s="173" t="s">
        <v>2608</v>
      </c>
      <c r="F115" s="174" t="s">
        <v>2609</v>
      </c>
      <c r="G115" s="175" t="s">
        <v>358</v>
      </c>
      <c r="H115" s="176">
        <v>1</v>
      </c>
      <c r="I115" s="177"/>
      <c r="J115" s="178">
        <f>ROUND(I115*H115,2)</f>
        <v>0</v>
      </c>
      <c r="K115" s="174" t="s">
        <v>2582</v>
      </c>
      <c r="L115" s="38"/>
      <c r="M115" s="179" t="s">
        <v>3</v>
      </c>
      <c r="N115" s="180" t="s">
        <v>43</v>
      </c>
      <c r="O115" s="71"/>
      <c r="P115" s="181">
        <f>O115*H115</f>
        <v>0</v>
      </c>
      <c r="Q115" s="181">
        <v>0.00332</v>
      </c>
      <c r="R115" s="181">
        <f>Q115*H115</f>
        <v>0.00332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314</v>
      </c>
      <c r="AT115" s="183" t="s">
        <v>238</v>
      </c>
      <c r="AU115" s="183" t="s">
        <v>76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314</v>
      </c>
      <c r="BM115" s="183" t="s">
        <v>2610</v>
      </c>
    </row>
    <row r="116" s="2" customFormat="1" ht="24.15" customHeight="1">
      <c r="A116" s="37"/>
      <c r="B116" s="171"/>
      <c r="C116" s="192" t="s">
        <v>320</v>
      </c>
      <c r="D116" s="192" t="s">
        <v>310</v>
      </c>
      <c r="E116" s="193" t="s">
        <v>2611</v>
      </c>
      <c r="F116" s="194" t="s">
        <v>2612</v>
      </c>
      <c r="G116" s="195" t="s">
        <v>358</v>
      </c>
      <c r="H116" s="196">
        <v>1</v>
      </c>
      <c r="I116" s="197"/>
      <c r="J116" s="198">
        <f>ROUND(I116*H116,2)</f>
        <v>0</v>
      </c>
      <c r="K116" s="194" t="s">
        <v>2582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0.044999999999999998</v>
      </c>
      <c r="R116" s="181">
        <f>Q116*H116</f>
        <v>0.044999999999999998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392</v>
      </c>
      <c r="AT116" s="183" t="s">
        <v>310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314</v>
      </c>
      <c r="BM116" s="183" t="s">
        <v>2613</v>
      </c>
    </row>
    <row r="117" s="2" customFormat="1" ht="44.25" customHeight="1">
      <c r="A117" s="37"/>
      <c r="B117" s="171"/>
      <c r="C117" s="172" t="s">
        <v>325</v>
      </c>
      <c r="D117" s="172" t="s">
        <v>238</v>
      </c>
      <c r="E117" s="173" t="s">
        <v>2614</v>
      </c>
      <c r="F117" s="174" t="s">
        <v>2615</v>
      </c>
      <c r="G117" s="175" t="s">
        <v>298</v>
      </c>
      <c r="H117" s="176">
        <v>0.127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314</v>
      </c>
      <c r="AT117" s="183" t="s">
        <v>238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314</v>
      </c>
      <c r="BM117" s="183" t="s">
        <v>2616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2617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76</v>
      </c>
    </row>
    <row r="119" s="2" customFormat="1" ht="62.7" customHeight="1">
      <c r="A119" s="37"/>
      <c r="B119" s="171"/>
      <c r="C119" s="172" t="s">
        <v>330</v>
      </c>
      <c r="D119" s="172" t="s">
        <v>238</v>
      </c>
      <c r="E119" s="173" t="s">
        <v>2618</v>
      </c>
      <c r="F119" s="174" t="s">
        <v>2619</v>
      </c>
      <c r="G119" s="175" t="s">
        <v>298</v>
      </c>
      <c r="H119" s="176">
        <v>0.127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314</v>
      </c>
      <c r="AT119" s="183" t="s">
        <v>238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314</v>
      </c>
      <c r="BM119" s="183" t="s">
        <v>2620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2621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76</v>
      </c>
    </row>
    <row r="121" s="12" customFormat="1" ht="22.8" customHeight="1">
      <c r="A121" s="12"/>
      <c r="B121" s="158"/>
      <c r="C121" s="12"/>
      <c r="D121" s="159" t="s">
        <v>71</v>
      </c>
      <c r="E121" s="169" t="s">
        <v>2622</v>
      </c>
      <c r="F121" s="169" t="s">
        <v>2623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SUM(P122:P131)</f>
        <v>0</v>
      </c>
      <c r="Q121" s="164"/>
      <c r="R121" s="165">
        <f>SUM(R122:R131)</f>
        <v>0.18265000000000001</v>
      </c>
      <c r="S121" s="164"/>
      <c r="T121" s="166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76</v>
      </c>
      <c r="AT121" s="167" t="s">
        <v>71</v>
      </c>
      <c r="AU121" s="167" t="s">
        <v>79</v>
      </c>
      <c r="AY121" s="159" t="s">
        <v>234</v>
      </c>
      <c r="BK121" s="168">
        <f>SUM(BK122:BK131)</f>
        <v>0</v>
      </c>
    </row>
    <row r="122" s="2" customFormat="1" ht="16.5" customHeight="1">
      <c r="A122" s="37"/>
      <c r="B122" s="171"/>
      <c r="C122" s="172" t="s">
        <v>335</v>
      </c>
      <c r="D122" s="172" t="s">
        <v>238</v>
      </c>
      <c r="E122" s="173" t="s">
        <v>2624</v>
      </c>
      <c r="F122" s="174" t="s">
        <v>2625</v>
      </c>
      <c r="G122" s="175" t="s">
        <v>358</v>
      </c>
      <c r="H122" s="176">
        <v>16</v>
      </c>
      <c r="I122" s="177"/>
      <c r="J122" s="178">
        <f>ROUND(I122*H122,2)</f>
        <v>0</v>
      </c>
      <c r="K122" s="174" t="s">
        <v>242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0.00114</v>
      </c>
      <c r="R122" s="181">
        <f>Q122*H122</f>
        <v>0.018239999999999999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314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314</v>
      </c>
      <c r="BM122" s="183" t="s">
        <v>2626</v>
      </c>
    </row>
    <row r="123" s="2" customFormat="1">
      <c r="A123" s="37"/>
      <c r="B123" s="38"/>
      <c r="C123" s="37"/>
      <c r="D123" s="185" t="s">
        <v>244</v>
      </c>
      <c r="E123" s="37"/>
      <c r="F123" s="186" t="s">
        <v>2627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244</v>
      </c>
      <c r="AU123" s="18" t="s">
        <v>76</v>
      </c>
    </row>
    <row r="124" s="2" customFormat="1" ht="49.05" customHeight="1">
      <c r="A124" s="37"/>
      <c r="B124" s="171"/>
      <c r="C124" s="172" t="s">
        <v>8</v>
      </c>
      <c r="D124" s="172" t="s">
        <v>238</v>
      </c>
      <c r="E124" s="173" t="s">
        <v>2628</v>
      </c>
      <c r="F124" s="174" t="s">
        <v>2629</v>
      </c>
      <c r="G124" s="175" t="s">
        <v>358</v>
      </c>
      <c r="H124" s="176">
        <v>1</v>
      </c>
      <c r="I124" s="177"/>
      <c r="J124" s="178">
        <f>ROUND(I124*H124,2)</f>
        <v>0</v>
      </c>
      <c r="K124" s="174" t="s">
        <v>242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0.15304000000000001</v>
      </c>
      <c r="R124" s="181">
        <f>Q124*H124</f>
        <v>0.15304000000000001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314</v>
      </c>
      <c r="AT124" s="183" t="s">
        <v>238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314</v>
      </c>
      <c r="BM124" s="183" t="s">
        <v>2630</v>
      </c>
    </row>
    <row r="125" s="2" customFormat="1">
      <c r="A125" s="37"/>
      <c r="B125" s="38"/>
      <c r="C125" s="37"/>
      <c r="D125" s="185" t="s">
        <v>244</v>
      </c>
      <c r="E125" s="37"/>
      <c r="F125" s="186" t="s">
        <v>2631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244</v>
      </c>
      <c r="AU125" s="18" t="s">
        <v>76</v>
      </c>
    </row>
    <row r="126" s="2" customFormat="1" ht="37.8" customHeight="1">
      <c r="A126" s="37"/>
      <c r="B126" s="171"/>
      <c r="C126" s="172" t="s">
        <v>86</v>
      </c>
      <c r="D126" s="172" t="s">
        <v>238</v>
      </c>
      <c r="E126" s="173" t="s">
        <v>2632</v>
      </c>
      <c r="F126" s="174" t="s">
        <v>2633</v>
      </c>
      <c r="G126" s="175" t="s">
        <v>358</v>
      </c>
      <c r="H126" s="176">
        <v>1</v>
      </c>
      <c r="I126" s="177"/>
      <c r="J126" s="178">
        <f>ROUND(I126*H126,2)</f>
        <v>0</v>
      </c>
      <c r="K126" s="174" t="s">
        <v>242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0.01137</v>
      </c>
      <c r="R126" s="181">
        <f>Q126*H126</f>
        <v>0.01137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314</v>
      </c>
      <c r="AT126" s="183" t="s">
        <v>238</v>
      </c>
      <c r="AU126" s="183" t="s">
        <v>76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314</v>
      </c>
      <c r="BM126" s="183" t="s">
        <v>2634</v>
      </c>
    </row>
    <row r="127" s="2" customFormat="1">
      <c r="A127" s="37"/>
      <c r="B127" s="38"/>
      <c r="C127" s="37"/>
      <c r="D127" s="185" t="s">
        <v>244</v>
      </c>
      <c r="E127" s="37"/>
      <c r="F127" s="186" t="s">
        <v>2635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244</v>
      </c>
      <c r="AU127" s="18" t="s">
        <v>76</v>
      </c>
    </row>
    <row r="128" s="2" customFormat="1" ht="49.05" customHeight="1">
      <c r="A128" s="37"/>
      <c r="B128" s="171"/>
      <c r="C128" s="172" t="s">
        <v>89</v>
      </c>
      <c r="D128" s="172" t="s">
        <v>238</v>
      </c>
      <c r="E128" s="173" t="s">
        <v>2636</v>
      </c>
      <c r="F128" s="174" t="s">
        <v>2637</v>
      </c>
      <c r="G128" s="175" t="s">
        <v>298</v>
      </c>
      <c r="H128" s="176">
        <v>0.183</v>
      </c>
      <c r="I128" s="177"/>
      <c r="J128" s="178">
        <f>ROUND(I128*H128,2)</f>
        <v>0</v>
      </c>
      <c r="K128" s="174" t="s">
        <v>242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314</v>
      </c>
      <c r="AT128" s="183" t="s">
        <v>238</v>
      </c>
      <c r="AU128" s="183" t="s">
        <v>76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314</v>
      </c>
      <c r="BM128" s="183" t="s">
        <v>2638</v>
      </c>
    </row>
    <row r="129" s="2" customFormat="1">
      <c r="A129" s="37"/>
      <c r="B129" s="38"/>
      <c r="C129" s="37"/>
      <c r="D129" s="185" t="s">
        <v>244</v>
      </c>
      <c r="E129" s="37"/>
      <c r="F129" s="186" t="s">
        <v>2639</v>
      </c>
      <c r="G129" s="37"/>
      <c r="H129" s="37"/>
      <c r="I129" s="187"/>
      <c r="J129" s="37"/>
      <c r="K129" s="37"/>
      <c r="L129" s="38"/>
      <c r="M129" s="188"/>
      <c r="N129" s="189"/>
      <c r="O129" s="71"/>
      <c r="P129" s="71"/>
      <c r="Q129" s="71"/>
      <c r="R129" s="71"/>
      <c r="S129" s="71"/>
      <c r="T129" s="72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244</v>
      </c>
      <c r="AU129" s="18" t="s">
        <v>76</v>
      </c>
    </row>
    <row r="130" s="2" customFormat="1" ht="62.7" customHeight="1">
      <c r="A130" s="37"/>
      <c r="B130" s="171"/>
      <c r="C130" s="172" t="s">
        <v>92</v>
      </c>
      <c r="D130" s="172" t="s">
        <v>238</v>
      </c>
      <c r="E130" s="173" t="s">
        <v>2640</v>
      </c>
      <c r="F130" s="174" t="s">
        <v>2641</v>
      </c>
      <c r="G130" s="175" t="s">
        <v>298</v>
      </c>
      <c r="H130" s="176">
        <v>0.183</v>
      </c>
      <c r="I130" s="177"/>
      <c r="J130" s="178">
        <f>ROUND(I130*H130,2)</f>
        <v>0</v>
      </c>
      <c r="K130" s="174" t="s">
        <v>242</v>
      </c>
      <c r="L130" s="38"/>
      <c r="M130" s="179" t="s">
        <v>3</v>
      </c>
      <c r="N130" s="180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314</v>
      </c>
      <c r="AT130" s="183" t="s">
        <v>238</v>
      </c>
      <c r="AU130" s="183" t="s">
        <v>76</v>
      </c>
      <c r="AY130" s="18" t="s">
        <v>234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79</v>
      </c>
      <c r="BK130" s="184">
        <f>ROUND(I130*H130,2)</f>
        <v>0</v>
      </c>
      <c r="BL130" s="18" t="s">
        <v>314</v>
      </c>
      <c r="BM130" s="183" t="s">
        <v>2642</v>
      </c>
    </row>
    <row r="131" s="2" customFormat="1">
      <c r="A131" s="37"/>
      <c r="B131" s="38"/>
      <c r="C131" s="37"/>
      <c r="D131" s="185" t="s">
        <v>244</v>
      </c>
      <c r="E131" s="37"/>
      <c r="F131" s="186" t="s">
        <v>2643</v>
      </c>
      <c r="G131" s="37"/>
      <c r="H131" s="37"/>
      <c r="I131" s="187"/>
      <c r="J131" s="37"/>
      <c r="K131" s="37"/>
      <c r="L131" s="38"/>
      <c r="M131" s="188"/>
      <c r="N131" s="189"/>
      <c r="O131" s="71"/>
      <c r="P131" s="71"/>
      <c r="Q131" s="71"/>
      <c r="R131" s="71"/>
      <c r="S131" s="71"/>
      <c r="T131" s="72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244</v>
      </c>
      <c r="AU131" s="18" t="s">
        <v>76</v>
      </c>
    </row>
    <row r="132" s="12" customFormat="1" ht="22.8" customHeight="1">
      <c r="A132" s="12"/>
      <c r="B132" s="158"/>
      <c r="C132" s="12"/>
      <c r="D132" s="159" t="s">
        <v>71</v>
      </c>
      <c r="E132" s="169" t="s">
        <v>2644</v>
      </c>
      <c r="F132" s="169" t="s">
        <v>2645</v>
      </c>
      <c r="G132" s="12"/>
      <c r="H132" s="12"/>
      <c r="I132" s="161"/>
      <c r="J132" s="170">
        <f>BK132</f>
        <v>0</v>
      </c>
      <c r="K132" s="12"/>
      <c r="L132" s="158"/>
      <c r="M132" s="163"/>
      <c r="N132" s="164"/>
      <c r="O132" s="164"/>
      <c r="P132" s="165">
        <f>SUM(P133:P158)</f>
        <v>0</v>
      </c>
      <c r="Q132" s="164"/>
      <c r="R132" s="165">
        <f>SUM(R133:R158)</f>
        <v>0.28605999999999998</v>
      </c>
      <c r="S132" s="164"/>
      <c r="T132" s="166">
        <f>SUM(T133:T158)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9" t="s">
        <v>76</v>
      </c>
      <c r="AT132" s="167" t="s">
        <v>71</v>
      </c>
      <c r="AU132" s="167" t="s">
        <v>79</v>
      </c>
      <c r="AY132" s="159" t="s">
        <v>234</v>
      </c>
      <c r="BK132" s="168">
        <f>SUM(BK133:BK158)</f>
        <v>0</v>
      </c>
    </row>
    <row r="133" s="2" customFormat="1" ht="24.15" customHeight="1">
      <c r="A133" s="37"/>
      <c r="B133" s="171"/>
      <c r="C133" s="172" t="s">
        <v>95</v>
      </c>
      <c r="D133" s="172" t="s">
        <v>238</v>
      </c>
      <c r="E133" s="173" t="s">
        <v>2646</v>
      </c>
      <c r="F133" s="174" t="s">
        <v>2647</v>
      </c>
      <c r="G133" s="175" t="s">
        <v>416</v>
      </c>
      <c r="H133" s="176">
        <v>6</v>
      </c>
      <c r="I133" s="177"/>
      <c r="J133" s="178">
        <f>ROUND(I133*H133,2)</f>
        <v>0</v>
      </c>
      <c r="K133" s="174" t="s">
        <v>242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0.00072000000000000005</v>
      </c>
      <c r="R133" s="181">
        <f>Q133*H133</f>
        <v>0.0043200000000000001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314</v>
      </c>
      <c r="AT133" s="183" t="s">
        <v>238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314</v>
      </c>
      <c r="BM133" s="183" t="s">
        <v>2648</v>
      </c>
    </row>
    <row r="134" s="2" customFormat="1">
      <c r="A134" s="37"/>
      <c r="B134" s="38"/>
      <c r="C134" s="37"/>
      <c r="D134" s="185" t="s">
        <v>244</v>
      </c>
      <c r="E134" s="37"/>
      <c r="F134" s="186" t="s">
        <v>2649</v>
      </c>
      <c r="G134" s="37"/>
      <c r="H134" s="37"/>
      <c r="I134" s="187"/>
      <c r="J134" s="37"/>
      <c r="K134" s="37"/>
      <c r="L134" s="38"/>
      <c r="M134" s="188"/>
      <c r="N134" s="189"/>
      <c r="O134" s="71"/>
      <c r="P134" s="71"/>
      <c r="Q134" s="71"/>
      <c r="R134" s="71"/>
      <c r="S134" s="71"/>
      <c r="T134" s="72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244</v>
      </c>
      <c r="AU134" s="18" t="s">
        <v>76</v>
      </c>
    </row>
    <row r="135" s="2" customFormat="1" ht="24.15" customHeight="1">
      <c r="A135" s="37"/>
      <c r="B135" s="171"/>
      <c r="C135" s="172" t="s">
        <v>98</v>
      </c>
      <c r="D135" s="172" t="s">
        <v>238</v>
      </c>
      <c r="E135" s="173" t="s">
        <v>2650</v>
      </c>
      <c r="F135" s="174" t="s">
        <v>2651</v>
      </c>
      <c r="G135" s="175" t="s">
        <v>416</v>
      </c>
      <c r="H135" s="176">
        <v>180</v>
      </c>
      <c r="I135" s="177"/>
      <c r="J135" s="178">
        <f>ROUND(I135*H135,2)</f>
        <v>0</v>
      </c>
      <c r="K135" s="174" t="s">
        <v>242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0.0012600000000000001</v>
      </c>
      <c r="R135" s="181">
        <f>Q135*H135</f>
        <v>0.2268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314</v>
      </c>
      <c r="AT135" s="183" t="s">
        <v>238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314</v>
      </c>
      <c r="BM135" s="183" t="s">
        <v>2652</v>
      </c>
    </row>
    <row r="136" s="2" customFormat="1">
      <c r="A136" s="37"/>
      <c r="B136" s="38"/>
      <c r="C136" s="37"/>
      <c r="D136" s="185" t="s">
        <v>244</v>
      </c>
      <c r="E136" s="37"/>
      <c r="F136" s="186" t="s">
        <v>2653</v>
      </c>
      <c r="G136" s="37"/>
      <c r="H136" s="37"/>
      <c r="I136" s="187"/>
      <c r="J136" s="37"/>
      <c r="K136" s="37"/>
      <c r="L136" s="38"/>
      <c r="M136" s="188"/>
      <c r="N136" s="189"/>
      <c r="O136" s="71"/>
      <c r="P136" s="71"/>
      <c r="Q136" s="71"/>
      <c r="R136" s="71"/>
      <c r="S136" s="71"/>
      <c r="T136" s="7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244</v>
      </c>
      <c r="AU136" s="18" t="s">
        <v>76</v>
      </c>
    </row>
    <row r="137" s="2" customFormat="1" ht="24.15" customHeight="1">
      <c r="A137" s="37"/>
      <c r="B137" s="171"/>
      <c r="C137" s="172" t="s">
        <v>366</v>
      </c>
      <c r="D137" s="172" t="s">
        <v>238</v>
      </c>
      <c r="E137" s="173" t="s">
        <v>2654</v>
      </c>
      <c r="F137" s="174" t="s">
        <v>2655</v>
      </c>
      <c r="G137" s="175" t="s">
        <v>416</v>
      </c>
      <c r="H137" s="176">
        <v>30</v>
      </c>
      <c r="I137" s="177"/>
      <c r="J137" s="178">
        <f>ROUND(I137*H137,2)</f>
        <v>0</v>
      </c>
      <c r="K137" s="174" t="s">
        <v>242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0.00158</v>
      </c>
      <c r="R137" s="181">
        <f>Q137*H137</f>
        <v>0.047399999999999998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314</v>
      </c>
      <c r="AT137" s="183" t="s">
        <v>238</v>
      </c>
      <c r="AU137" s="183" t="s">
        <v>76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314</v>
      </c>
      <c r="BM137" s="183" t="s">
        <v>2656</v>
      </c>
    </row>
    <row r="138" s="2" customFormat="1">
      <c r="A138" s="37"/>
      <c r="B138" s="38"/>
      <c r="C138" s="37"/>
      <c r="D138" s="185" t="s">
        <v>244</v>
      </c>
      <c r="E138" s="37"/>
      <c r="F138" s="186" t="s">
        <v>2657</v>
      </c>
      <c r="G138" s="37"/>
      <c r="H138" s="37"/>
      <c r="I138" s="187"/>
      <c r="J138" s="37"/>
      <c r="K138" s="37"/>
      <c r="L138" s="38"/>
      <c r="M138" s="188"/>
      <c r="N138" s="189"/>
      <c r="O138" s="71"/>
      <c r="P138" s="71"/>
      <c r="Q138" s="71"/>
      <c r="R138" s="71"/>
      <c r="S138" s="71"/>
      <c r="T138" s="72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244</v>
      </c>
      <c r="AU138" s="18" t="s">
        <v>76</v>
      </c>
    </row>
    <row r="139" s="2" customFormat="1" ht="33" customHeight="1">
      <c r="A139" s="37"/>
      <c r="B139" s="171"/>
      <c r="C139" s="172" t="s">
        <v>371</v>
      </c>
      <c r="D139" s="172" t="s">
        <v>238</v>
      </c>
      <c r="E139" s="173" t="s">
        <v>2658</v>
      </c>
      <c r="F139" s="174" t="s">
        <v>2659</v>
      </c>
      <c r="G139" s="175" t="s">
        <v>416</v>
      </c>
      <c r="H139" s="176">
        <v>6</v>
      </c>
      <c r="I139" s="177"/>
      <c r="J139" s="178">
        <f>ROUND(I139*H139,2)</f>
        <v>0</v>
      </c>
      <c r="K139" s="174" t="s">
        <v>242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3.0000000000000001E-05</v>
      </c>
      <c r="R139" s="181">
        <f>Q139*H139</f>
        <v>0.00018000000000000001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314</v>
      </c>
      <c r="AT139" s="183" t="s">
        <v>238</v>
      </c>
      <c r="AU139" s="183" t="s">
        <v>76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314</v>
      </c>
      <c r="BM139" s="183" t="s">
        <v>2660</v>
      </c>
    </row>
    <row r="140" s="2" customFormat="1">
      <c r="A140" s="37"/>
      <c r="B140" s="38"/>
      <c r="C140" s="37"/>
      <c r="D140" s="185" t="s">
        <v>244</v>
      </c>
      <c r="E140" s="37"/>
      <c r="F140" s="186" t="s">
        <v>2661</v>
      </c>
      <c r="G140" s="37"/>
      <c r="H140" s="37"/>
      <c r="I140" s="187"/>
      <c r="J140" s="37"/>
      <c r="K140" s="37"/>
      <c r="L140" s="38"/>
      <c r="M140" s="188"/>
      <c r="N140" s="189"/>
      <c r="O140" s="71"/>
      <c r="P140" s="71"/>
      <c r="Q140" s="71"/>
      <c r="R140" s="71"/>
      <c r="S140" s="71"/>
      <c r="T140" s="72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8" t="s">
        <v>244</v>
      </c>
      <c r="AU140" s="18" t="s">
        <v>76</v>
      </c>
    </row>
    <row r="141" s="2" customFormat="1" ht="33" customHeight="1">
      <c r="A141" s="37"/>
      <c r="B141" s="171"/>
      <c r="C141" s="172" t="s">
        <v>376</v>
      </c>
      <c r="D141" s="172" t="s">
        <v>238</v>
      </c>
      <c r="E141" s="173" t="s">
        <v>2662</v>
      </c>
      <c r="F141" s="174" t="s">
        <v>2663</v>
      </c>
      <c r="G141" s="175" t="s">
        <v>416</v>
      </c>
      <c r="H141" s="176">
        <v>30</v>
      </c>
      <c r="I141" s="177"/>
      <c r="J141" s="178">
        <f>ROUND(I141*H141,2)</f>
        <v>0</v>
      </c>
      <c r="K141" s="174" t="s">
        <v>242</v>
      </c>
      <c r="L141" s="38"/>
      <c r="M141" s="179" t="s">
        <v>3</v>
      </c>
      <c r="N141" s="180" t="s">
        <v>43</v>
      </c>
      <c r="O141" s="71"/>
      <c r="P141" s="181">
        <f>O141*H141</f>
        <v>0</v>
      </c>
      <c r="Q141" s="181">
        <v>5.0000000000000002E-05</v>
      </c>
      <c r="R141" s="181">
        <f>Q141*H141</f>
        <v>0.0015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314</v>
      </c>
      <c r="AT141" s="183" t="s">
        <v>238</v>
      </c>
      <c r="AU141" s="183" t="s">
        <v>76</v>
      </c>
      <c r="AY141" s="18" t="s">
        <v>234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79</v>
      </c>
      <c r="BK141" s="184">
        <f>ROUND(I141*H141,2)</f>
        <v>0</v>
      </c>
      <c r="BL141" s="18" t="s">
        <v>314</v>
      </c>
      <c r="BM141" s="183" t="s">
        <v>2664</v>
      </c>
    </row>
    <row r="142" s="2" customFormat="1">
      <c r="A142" s="37"/>
      <c r="B142" s="38"/>
      <c r="C142" s="37"/>
      <c r="D142" s="185" t="s">
        <v>244</v>
      </c>
      <c r="E142" s="37"/>
      <c r="F142" s="186" t="s">
        <v>2665</v>
      </c>
      <c r="G142" s="37"/>
      <c r="H142" s="37"/>
      <c r="I142" s="187"/>
      <c r="J142" s="37"/>
      <c r="K142" s="37"/>
      <c r="L142" s="38"/>
      <c r="M142" s="188"/>
      <c r="N142" s="189"/>
      <c r="O142" s="71"/>
      <c r="P142" s="71"/>
      <c r="Q142" s="71"/>
      <c r="R142" s="71"/>
      <c r="S142" s="71"/>
      <c r="T142" s="72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244</v>
      </c>
      <c r="AU142" s="18" t="s">
        <v>76</v>
      </c>
    </row>
    <row r="143" s="2" customFormat="1" ht="33" customHeight="1">
      <c r="A143" s="37"/>
      <c r="B143" s="171"/>
      <c r="C143" s="172" t="s">
        <v>382</v>
      </c>
      <c r="D143" s="172" t="s">
        <v>238</v>
      </c>
      <c r="E143" s="173" t="s">
        <v>2666</v>
      </c>
      <c r="F143" s="174" t="s">
        <v>2667</v>
      </c>
      <c r="G143" s="175" t="s">
        <v>416</v>
      </c>
      <c r="H143" s="176">
        <v>12</v>
      </c>
      <c r="I143" s="177"/>
      <c r="J143" s="178">
        <f>ROUND(I143*H143,2)</f>
        <v>0</v>
      </c>
      <c r="K143" s="174" t="s">
        <v>242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6.0000000000000002E-05</v>
      </c>
      <c r="R143" s="181">
        <f>Q143*H143</f>
        <v>0.00072000000000000005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314</v>
      </c>
      <c r="AT143" s="183" t="s">
        <v>238</v>
      </c>
      <c r="AU143" s="183" t="s">
        <v>76</v>
      </c>
      <c r="AY143" s="18" t="s">
        <v>234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314</v>
      </c>
      <c r="BM143" s="183" t="s">
        <v>2668</v>
      </c>
    </row>
    <row r="144" s="2" customFormat="1">
      <c r="A144" s="37"/>
      <c r="B144" s="38"/>
      <c r="C144" s="37"/>
      <c r="D144" s="185" t="s">
        <v>244</v>
      </c>
      <c r="E144" s="37"/>
      <c r="F144" s="186" t="s">
        <v>2669</v>
      </c>
      <c r="G144" s="37"/>
      <c r="H144" s="37"/>
      <c r="I144" s="187"/>
      <c r="J144" s="37"/>
      <c r="K144" s="37"/>
      <c r="L144" s="38"/>
      <c r="M144" s="188"/>
      <c r="N144" s="189"/>
      <c r="O144" s="71"/>
      <c r="P144" s="71"/>
      <c r="Q144" s="71"/>
      <c r="R144" s="71"/>
      <c r="S144" s="71"/>
      <c r="T144" s="72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244</v>
      </c>
      <c r="AU144" s="18" t="s">
        <v>76</v>
      </c>
    </row>
    <row r="145" s="2" customFormat="1" ht="24.15" customHeight="1">
      <c r="A145" s="37"/>
      <c r="B145" s="171"/>
      <c r="C145" s="172" t="s">
        <v>387</v>
      </c>
      <c r="D145" s="172" t="s">
        <v>238</v>
      </c>
      <c r="E145" s="173" t="s">
        <v>2670</v>
      </c>
      <c r="F145" s="174" t="s">
        <v>2671</v>
      </c>
      <c r="G145" s="175" t="s">
        <v>358</v>
      </c>
      <c r="H145" s="176">
        <v>42</v>
      </c>
      <c r="I145" s="177"/>
      <c r="J145" s="178">
        <f>ROUND(I145*H145,2)</f>
        <v>0</v>
      </c>
      <c r="K145" s="174" t="s">
        <v>242</v>
      </c>
      <c r="L145" s="38"/>
      <c r="M145" s="179" t="s">
        <v>3</v>
      </c>
      <c r="N145" s="180" t="s">
        <v>43</v>
      </c>
      <c r="O145" s="71"/>
      <c r="P145" s="181">
        <f>O145*H145</f>
        <v>0</v>
      </c>
      <c r="Q145" s="181">
        <v>1.0000000000000001E-05</v>
      </c>
      <c r="R145" s="181">
        <f>Q145*H145</f>
        <v>0.00042000000000000002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314</v>
      </c>
      <c r="AT145" s="183" t="s">
        <v>238</v>
      </c>
      <c r="AU145" s="183" t="s">
        <v>76</v>
      </c>
      <c r="AY145" s="18" t="s">
        <v>234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314</v>
      </c>
      <c r="BM145" s="183" t="s">
        <v>2672</v>
      </c>
    </row>
    <row r="146" s="2" customFormat="1">
      <c r="A146" s="37"/>
      <c r="B146" s="38"/>
      <c r="C146" s="37"/>
      <c r="D146" s="185" t="s">
        <v>244</v>
      </c>
      <c r="E146" s="37"/>
      <c r="F146" s="186" t="s">
        <v>2673</v>
      </c>
      <c r="G146" s="37"/>
      <c r="H146" s="37"/>
      <c r="I146" s="187"/>
      <c r="J146" s="37"/>
      <c r="K146" s="37"/>
      <c r="L146" s="38"/>
      <c r="M146" s="188"/>
      <c r="N146" s="189"/>
      <c r="O146" s="71"/>
      <c r="P146" s="71"/>
      <c r="Q146" s="71"/>
      <c r="R146" s="71"/>
      <c r="S146" s="71"/>
      <c r="T146" s="72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244</v>
      </c>
      <c r="AU146" s="18" t="s">
        <v>76</v>
      </c>
    </row>
    <row r="147" s="2" customFormat="1" ht="24.15" customHeight="1">
      <c r="A147" s="37"/>
      <c r="B147" s="171"/>
      <c r="C147" s="172" t="s">
        <v>392</v>
      </c>
      <c r="D147" s="172" t="s">
        <v>238</v>
      </c>
      <c r="E147" s="173" t="s">
        <v>2674</v>
      </c>
      <c r="F147" s="174" t="s">
        <v>2675</v>
      </c>
      <c r="G147" s="175" t="s">
        <v>358</v>
      </c>
      <c r="H147" s="176">
        <v>34</v>
      </c>
      <c r="I147" s="177"/>
      <c r="J147" s="178">
        <f>ROUND(I147*H147,2)</f>
        <v>0</v>
      </c>
      <c r="K147" s="174" t="s">
        <v>242</v>
      </c>
      <c r="L147" s="38"/>
      <c r="M147" s="179" t="s">
        <v>3</v>
      </c>
      <c r="N147" s="180" t="s">
        <v>43</v>
      </c>
      <c r="O147" s="71"/>
      <c r="P147" s="181">
        <f>O147*H147</f>
        <v>0</v>
      </c>
      <c r="Q147" s="181">
        <v>3.0000000000000001E-05</v>
      </c>
      <c r="R147" s="181">
        <f>Q147*H147</f>
        <v>0.0010200000000000001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314</v>
      </c>
      <c r="AT147" s="183" t="s">
        <v>238</v>
      </c>
      <c r="AU147" s="183" t="s">
        <v>76</v>
      </c>
      <c r="AY147" s="18" t="s">
        <v>234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79</v>
      </c>
      <c r="BK147" s="184">
        <f>ROUND(I147*H147,2)</f>
        <v>0</v>
      </c>
      <c r="BL147" s="18" t="s">
        <v>314</v>
      </c>
      <c r="BM147" s="183" t="s">
        <v>2676</v>
      </c>
    </row>
    <row r="148" s="2" customFormat="1">
      <c r="A148" s="37"/>
      <c r="B148" s="38"/>
      <c r="C148" s="37"/>
      <c r="D148" s="185" t="s">
        <v>244</v>
      </c>
      <c r="E148" s="37"/>
      <c r="F148" s="186" t="s">
        <v>2677</v>
      </c>
      <c r="G148" s="37"/>
      <c r="H148" s="37"/>
      <c r="I148" s="187"/>
      <c r="J148" s="37"/>
      <c r="K148" s="37"/>
      <c r="L148" s="38"/>
      <c r="M148" s="188"/>
      <c r="N148" s="189"/>
      <c r="O148" s="71"/>
      <c r="P148" s="71"/>
      <c r="Q148" s="71"/>
      <c r="R148" s="71"/>
      <c r="S148" s="71"/>
      <c r="T148" s="72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244</v>
      </c>
      <c r="AU148" s="18" t="s">
        <v>76</v>
      </c>
    </row>
    <row r="149" s="2" customFormat="1" ht="24.15" customHeight="1">
      <c r="A149" s="37"/>
      <c r="B149" s="171"/>
      <c r="C149" s="172" t="s">
        <v>397</v>
      </c>
      <c r="D149" s="172" t="s">
        <v>238</v>
      </c>
      <c r="E149" s="173" t="s">
        <v>2678</v>
      </c>
      <c r="F149" s="174" t="s">
        <v>2679</v>
      </c>
      <c r="G149" s="175" t="s">
        <v>358</v>
      </c>
      <c r="H149" s="176">
        <v>74</v>
      </c>
      <c r="I149" s="177"/>
      <c r="J149" s="178">
        <f>ROUND(I149*H149,2)</f>
        <v>0</v>
      </c>
      <c r="K149" s="174" t="s">
        <v>242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5.0000000000000002E-05</v>
      </c>
      <c r="R149" s="181">
        <f>Q149*H149</f>
        <v>0.0037000000000000002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314</v>
      </c>
      <c r="AT149" s="183" t="s">
        <v>238</v>
      </c>
      <c r="AU149" s="183" t="s">
        <v>76</v>
      </c>
      <c r="AY149" s="18" t="s">
        <v>234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314</v>
      </c>
      <c r="BM149" s="183" t="s">
        <v>2680</v>
      </c>
    </row>
    <row r="150" s="2" customFormat="1">
      <c r="A150" s="37"/>
      <c r="B150" s="38"/>
      <c r="C150" s="37"/>
      <c r="D150" s="185" t="s">
        <v>244</v>
      </c>
      <c r="E150" s="37"/>
      <c r="F150" s="186" t="s">
        <v>2681</v>
      </c>
      <c r="G150" s="37"/>
      <c r="H150" s="37"/>
      <c r="I150" s="187"/>
      <c r="J150" s="37"/>
      <c r="K150" s="37"/>
      <c r="L150" s="38"/>
      <c r="M150" s="188"/>
      <c r="N150" s="189"/>
      <c r="O150" s="71"/>
      <c r="P150" s="71"/>
      <c r="Q150" s="71"/>
      <c r="R150" s="71"/>
      <c r="S150" s="71"/>
      <c r="T150" s="7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244</v>
      </c>
      <c r="AU150" s="18" t="s">
        <v>76</v>
      </c>
    </row>
    <row r="151" s="2" customFormat="1" ht="16.5" customHeight="1">
      <c r="A151" s="37"/>
      <c r="B151" s="171"/>
      <c r="C151" s="172" t="s">
        <v>402</v>
      </c>
      <c r="D151" s="172" t="s">
        <v>238</v>
      </c>
      <c r="E151" s="173" t="s">
        <v>2682</v>
      </c>
      <c r="F151" s="174" t="s">
        <v>2683</v>
      </c>
      <c r="G151" s="175" t="s">
        <v>416</v>
      </c>
      <c r="H151" s="176">
        <v>216</v>
      </c>
      <c r="I151" s="177"/>
      <c r="J151" s="178">
        <f>ROUND(I151*H151,2)</f>
        <v>0</v>
      </c>
      <c r="K151" s="174" t="s">
        <v>242</v>
      </c>
      <c r="L151" s="38"/>
      <c r="M151" s="179" t="s">
        <v>3</v>
      </c>
      <c r="N151" s="180" t="s">
        <v>43</v>
      </c>
      <c r="O151" s="71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314</v>
      </c>
      <c r="AT151" s="183" t="s">
        <v>238</v>
      </c>
      <c r="AU151" s="183" t="s">
        <v>76</v>
      </c>
      <c r="AY151" s="18" t="s">
        <v>234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79</v>
      </c>
      <c r="BK151" s="184">
        <f>ROUND(I151*H151,2)</f>
        <v>0</v>
      </c>
      <c r="BL151" s="18" t="s">
        <v>314</v>
      </c>
      <c r="BM151" s="183" t="s">
        <v>2684</v>
      </c>
    </row>
    <row r="152" s="2" customFormat="1">
      <c r="A152" s="37"/>
      <c r="B152" s="38"/>
      <c r="C152" s="37"/>
      <c r="D152" s="185" t="s">
        <v>244</v>
      </c>
      <c r="E152" s="37"/>
      <c r="F152" s="186" t="s">
        <v>2685</v>
      </c>
      <c r="G152" s="37"/>
      <c r="H152" s="37"/>
      <c r="I152" s="187"/>
      <c r="J152" s="37"/>
      <c r="K152" s="37"/>
      <c r="L152" s="38"/>
      <c r="M152" s="188"/>
      <c r="N152" s="189"/>
      <c r="O152" s="71"/>
      <c r="P152" s="71"/>
      <c r="Q152" s="71"/>
      <c r="R152" s="71"/>
      <c r="S152" s="71"/>
      <c r="T152" s="72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244</v>
      </c>
      <c r="AU152" s="18" t="s">
        <v>76</v>
      </c>
    </row>
    <row r="153" s="2" customFormat="1" ht="24.15" customHeight="1">
      <c r="A153" s="37"/>
      <c r="B153" s="171"/>
      <c r="C153" s="172" t="s">
        <v>407</v>
      </c>
      <c r="D153" s="172" t="s">
        <v>238</v>
      </c>
      <c r="E153" s="173" t="s">
        <v>2686</v>
      </c>
      <c r="F153" s="174" t="s">
        <v>2687</v>
      </c>
      <c r="G153" s="175" t="s">
        <v>2688</v>
      </c>
      <c r="H153" s="176">
        <v>16</v>
      </c>
      <c r="I153" s="177"/>
      <c r="J153" s="178">
        <f>ROUND(I153*H153,2)</f>
        <v>0</v>
      </c>
      <c r="K153" s="174" t="s">
        <v>2582</v>
      </c>
      <c r="L153" s="38"/>
      <c r="M153" s="179" t="s">
        <v>3</v>
      </c>
      <c r="N153" s="180" t="s">
        <v>43</v>
      </c>
      <c r="O153" s="71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314</v>
      </c>
      <c r="AT153" s="183" t="s">
        <v>238</v>
      </c>
      <c r="AU153" s="183" t="s">
        <v>76</v>
      </c>
      <c r="AY153" s="18" t="s">
        <v>234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79</v>
      </c>
      <c r="BK153" s="184">
        <f>ROUND(I153*H153,2)</f>
        <v>0</v>
      </c>
      <c r="BL153" s="18" t="s">
        <v>314</v>
      </c>
      <c r="BM153" s="183" t="s">
        <v>2689</v>
      </c>
    </row>
    <row r="154" s="2" customFormat="1" ht="16.5" customHeight="1">
      <c r="A154" s="37"/>
      <c r="B154" s="171"/>
      <c r="C154" s="172" t="s">
        <v>413</v>
      </c>
      <c r="D154" s="172" t="s">
        <v>238</v>
      </c>
      <c r="E154" s="173" t="s">
        <v>2690</v>
      </c>
      <c r="F154" s="174" t="s">
        <v>2691</v>
      </c>
      <c r="G154" s="175" t="s">
        <v>2688</v>
      </c>
      <c r="H154" s="176">
        <v>24</v>
      </c>
      <c r="I154" s="177"/>
      <c r="J154" s="178">
        <f>ROUND(I154*H154,2)</f>
        <v>0</v>
      </c>
      <c r="K154" s="174" t="s">
        <v>2582</v>
      </c>
      <c r="L154" s="38"/>
      <c r="M154" s="179" t="s">
        <v>3</v>
      </c>
      <c r="N154" s="180" t="s">
        <v>43</v>
      </c>
      <c r="O154" s="71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314</v>
      </c>
      <c r="AT154" s="183" t="s">
        <v>238</v>
      </c>
      <c r="AU154" s="183" t="s">
        <v>76</v>
      </c>
      <c r="AY154" s="18" t="s">
        <v>234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79</v>
      </c>
      <c r="BK154" s="184">
        <f>ROUND(I154*H154,2)</f>
        <v>0</v>
      </c>
      <c r="BL154" s="18" t="s">
        <v>314</v>
      </c>
      <c r="BM154" s="183" t="s">
        <v>2692</v>
      </c>
    </row>
    <row r="155" s="2" customFormat="1" ht="49.05" customHeight="1">
      <c r="A155" s="37"/>
      <c r="B155" s="171"/>
      <c r="C155" s="172" t="s">
        <v>419</v>
      </c>
      <c r="D155" s="172" t="s">
        <v>238</v>
      </c>
      <c r="E155" s="173" t="s">
        <v>2693</v>
      </c>
      <c r="F155" s="174" t="s">
        <v>2694</v>
      </c>
      <c r="G155" s="175" t="s">
        <v>298</v>
      </c>
      <c r="H155" s="176">
        <v>0.28599999999999998</v>
      </c>
      <c r="I155" s="177"/>
      <c r="J155" s="178">
        <f>ROUND(I155*H155,2)</f>
        <v>0</v>
      </c>
      <c r="K155" s="174" t="s">
        <v>242</v>
      </c>
      <c r="L155" s="38"/>
      <c r="M155" s="179" t="s">
        <v>3</v>
      </c>
      <c r="N155" s="180" t="s">
        <v>43</v>
      </c>
      <c r="O155" s="71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314</v>
      </c>
      <c r="AT155" s="183" t="s">
        <v>238</v>
      </c>
      <c r="AU155" s="183" t="s">
        <v>76</v>
      </c>
      <c r="AY155" s="18" t="s">
        <v>234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79</v>
      </c>
      <c r="BK155" s="184">
        <f>ROUND(I155*H155,2)</f>
        <v>0</v>
      </c>
      <c r="BL155" s="18" t="s">
        <v>314</v>
      </c>
      <c r="BM155" s="183" t="s">
        <v>2695</v>
      </c>
    </row>
    <row r="156" s="2" customFormat="1">
      <c r="A156" s="37"/>
      <c r="B156" s="38"/>
      <c r="C156" s="37"/>
      <c r="D156" s="185" t="s">
        <v>244</v>
      </c>
      <c r="E156" s="37"/>
      <c r="F156" s="186" t="s">
        <v>2696</v>
      </c>
      <c r="G156" s="37"/>
      <c r="H156" s="37"/>
      <c r="I156" s="187"/>
      <c r="J156" s="37"/>
      <c r="K156" s="37"/>
      <c r="L156" s="38"/>
      <c r="M156" s="188"/>
      <c r="N156" s="189"/>
      <c r="O156" s="71"/>
      <c r="P156" s="71"/>
      <c r="Q156" s="71"/>
      <c r="R156" s="71"/>
      <c r="S156" s="71"/>
      <c r="T156" s="72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244</v>
      </c>
      <c r="AU156" s="18" t="s">
        <v>76</v>
      </c>
    </row>
    <row r="157" s="2" customFormat="1" ht="62.7" customHeight="1">
      <c r="A157" s="37"/>
      <c r="B157" s="171"/>
      <c r="C157" s="172" t="s">
        <v>424</v>
      </c>
      <c r="D157" s="172" t="s">
        <v>238</v>
      </c>
      <c r="E157" s="173" t="s">
        <v>2697</v>
      </c>
      <c r="F157" s="174" t="s">
        <v>2698</v>
      </c>
      <c r="G157" s="175" t="s">
        <v>298</v>
      </c>
      <c r="H157" s="176">
        <v>0.28599999999999998</v>
      </c>
      <c r="I157" s="177"/>
      <c r="J157" s="178">
        <f>ROUND(I157*H157,2)</f>
        <v>0</v>
      </c>
      <c r="K157" s="174" t="s">
        <v>242</v>
      </c>
      <c r="L157" s="38"/>
      <c r="M157" s="179" t="s">
        <v>3</v>
      </c>
      <c r="N157" s="180" t="s">
        <v>43</v>
      </c>
      <c r="O157" s="71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3" t="s">
        <v>314</v>
      </c>
      <c r="AT157" s="183" t="s">
        <v>238</v>
      </c>
      <c r="AU157" s="183" t="s">
        <v>76</v>
      </c>
      <c r="AY157" s="18" t="s">
        <v>234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79</v>
      </c>
      <c r="BK157" s="184">
        <f>ROUND(I157*H157,2)</f>
        <v>0</v>
      </c>
      <c r="BL157" s="18" t="s">
        <v>314</v>
      </c>
      <c r="BM157" s="183" t="s">
        <v>2699</v>
      </c>
    </row>
    <row r="158" s="2" customFormat="1">
      <c r="A158" s="37"/>
      <c r="B158" s="38"/>
      <c r="C158" s="37"/>
      <c r="D158" s="185" t="s">
        <v>244</v>
      </c>
      <c r="E158" s="37"/>
      <c r="F158" s="186" t="s">
        <v>2700</v>
      </c>
      <c r="G158" s="37"/>
      <c r="H158" s="37"/>
      <c r="I158" s="187"/>
      <c r="J158" s="37"/>
      <c r="K158" s="37"/>
      <c r="L158" s="38"/>
      <c r="M158" s="188"/>
      <c r="N158" s="189"/>
      <c r="O158" s="71"/>
      <c r="P158" s="71"/>
      <c r="Q158" s="71"/>
      <c r="R158" s="71"/>
      <c r="S158" s="71"/>
      <c r="T158" s="72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244</v>
      </c>
      <c r="AU158" s="18" t="s">
        <v>76</v>
      </c>
    </row>
    <row r="159" s="12" customFormat="1" ht="22.8" customHeight="1">
      <c r="A159" s="12"/>
      <c r="B159" s="158"/>
      <c r="C159" s="12"/>
      <c r="D159" s="159" t="s">
        <v>71</v>
      </c>
      <c r="E159" s="169" t="s">
        <v>2701</v>
      </c>
      <c r="F159" s="169" t="s">
        <v>2702</v>
      </c>
      <c r="G159" s="12"/>
      <c r="H159" s="12"/>
      <c r="I159" s="161"/>
      <c r="J159" s="170">
        <f>BK159</f>
        <v>0</v>
      </c>
      <c r="K159" s="12"/>
      <c r="L159" s="158"/>
      <c r="M159" s="163"/>
      <c r="N159" s="164"/>
      <c r="O159" s="164"/>
      <c r="P159" s="165">
        <f>SUM(P160:P180)</f>
        <v>0</v>
      </c>
      <c r="Q159" s="164"/>
      <c r="R159" s="165">
        <f>SUM(R160:R180)</f>
        <v>0.023800000000000002</v>
      </c>
      <c r="S159" s="164"/>
      <c r="T159" s="166">
        <f>SUM(T160:T180)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9" t="s">
        <v>76</v>
      </c>
      <c r="AT159" s="167" t="s">
        <v>71</v>
      </c>
      <c r="AU159" s="167" t="s">
        <v>79</v>
      </c>
      <c r="AY159" s="159" t="s">
        <v>234</v>
      </c>
      <c r="BK159" s="168">
        <f>SUM(BK160:BK180)</f>
        <v>0</v>
      </c>
    </row>
    <row r="160" s="2" customFormat="1" ht="24.15" customHeight="1">
      <c r="A160" s="37"/>
      <c r="B160" s="171"/>
      <c r="C160" s="172" t="s">
        <v>430</v>
      </c>
      <c r="D160" s="172" t="s">
        <v>238</v>
      </c>
      <c r="E160" s="173" t="s">
        <v>2703</v>
      </c>
      <c r="F160" s="174" t="s">
        <v>2704</v>
      </c>
      <c r="G160" s="175" t="s">
        <v>358</v>
      </c>
      <c r="H160" s="176">
        <v>18</v>
      </c>
      <c r="I160" s="177"/>
      <c r="J160" s="178">
        <f>ROUND(I160*H160,2)</f>
        <v>0</v>
      </c>
      <c r="K160" s="174" t="s">
        <v>242</v>
      </c>
      <c r="L160" s="38"/>
      <c r="M160" s="179" t="s">
        <v>3</v>
      </c>
      <c r="N160" s="180" t="s">
        <v>43</v>
      </c>
      <c r="O160" s="71"/>
      <c r="P160" s="181">
        <f>O160*H160</f>
        <v>0</v>
      </c>
      <c r="Q160" s="181">
        <v>0.00024000000000000001</v>
      </c>
      <c r="R160" s="181">
        <f>Q160*H160</f>
        <v>0.0043200000000000001</v>
      </c>
      <c r="S160" s="181">
        <v>0</v>
      </c>
      <c r="T160" s="18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3" t="s">
        <v>314</v>
      </c>
      <c r="AT160" s="183" t="s">
        <v>238</v>
      </c>
      <c r="AU160" s="183" t="s">
        <v>76</v>
      </c>
      <c r="AY160" s="18" t="s">
        <v>234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79</v>
      </c>
      <c r="BK160" s="184">
        <f>ROUND(I160*H160,2)</f>
        <v>0</v>
      </c>
      <c r="BL160" s="18" t="s">
        <v>314</v>
      </c>
      <c r="BM160" s="183" t="s">
        <v>2705</v>
      </c>
    </row>
    <row r="161" s="2" customFormat="1">
      <c r="A161" s="37"/>
      <c r="B161" s="38"/>
      <c r="C161" s="37"/>
      <c r="D161" s="185" t="s">
        <v>244</v>
      </c>
      <c r="E161" s="37"/>
      <c r="F161" s="186" t="s">
        <v>2706</v>
      </c>
      <c r="G161" s="37"/>
      <c r="H161" s="37"/>
      <c r="I161" s="187"/>
      <c r="J161" s="37"/>
      <c r="K161" s="37"/>
      <c r="L161" s="38"/>
      <c r="M161" s="188"/>
      <c r="N161" s="189"/>
      <c r="O161" s="71"/>
      <c r="P161" s="71"/>
      <c r="Q161" s="71"/>
      <c r="R161" s="71"/>
      <c r="S161" s="71"/>
      <c r="T161" s="72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8" t="s">
        <v>244</v>
      </c>
      <c r="AU161" s="18" t="s">
        <v>76</v>
      </c>
    </row>
    <row r="162" s="2" customFormat="1" ht="21.75" customHeight="1">
      <c r="A162" s="37"/>
      <c r="B162" s="171"/>
      <c r="C162" s="172" t="s">
        <v>435</v>
      </c>
      <c r="D162" s="172" t="s">
        <v>238</v>
      </c>
      <c r="E162" s="173" t="s">
        <v>2707</v>
      </c>
      <c r="F162" s="174" t="s">
        <v>2708</v>
      </c>
      <c r="G162" s="175" t="s">
        <v>358</v>
      </c>
      <c r="H162" s="176">
        <v>2</v>
      </c>
      <c r="I162" s="177"/>
      <c r="J162" s="178">
        <f>ROUND(I162*H162,2)</f>
        <v>0</v>
      </c>
      <c r="K162" s="174" t="s">
        <v>242</v>
      </c>
      <c r="L162" s="38"/>
      <c r="M162" s="179" t="s">
        <v>3</v>
      </c>
      <c r="N162" s="180" t="s">
        <v>43</v>
      </c>
      <c r="O162" s="71"/>
      <c r="P162" s="181">
        <f>O162*H162</f>
        <v>0</v>
      </c>
      <c r="Q162" s="181">
        <v>0.00052999999999999998</v>
      </c>
      <c r="R162" s="181">
        <f>Q162*H162</f>
        <v>0.00106</v>
      </c>
      <c r="S162" s="181">
        <v>0</v>
      </c>
      <c r="T162" s="18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3" t="s">
        <v>314</v>
      </c>
      <c r="AT162" s="183" t="s">
        <v>238</v>
      </c>
      <c r="AU162" s="183" t="s">
        <v>76</v>
      </c>
      <c r="AY162" s="18" t="s">
        <v>234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79</v>
      </c>
      <c r="BK162" s="184">
        <f>ROUND(I162*H162,2)</f>
        <v>0</v>
      </c>
      <c r="BL162" s="18" t="s">
        <v>314</v>
      </c>
      <c r="BM162" s="183" t="s">
        <v>2709</v>
      </c>
    </row>
    <row r="163" s="2" customFormat="1">
      <c r="A163" s="37"/>
      <c r="B163" s="38"/>
      <c r="C163" s="37"/>
      <c r="D163" s="185" t="s">
        <v>244</v>
      </c>
      <c r="E163" s="37"/>
      <c r="F163" s="186" t="s">
        <v>2710</v>
      </c>
      <c r="G163" s="37"/>
      <c r="H163" s="37"/>
      <c r="I163" s="187"/>
      <c r="J163" s="37"/>
      <c r="K163" s="37"/>
      <c r="L163" s="38"/>
      <c r="M163" s="188"/>
      <c r="N163" s="189"/>
      <c r="O163" s="71"/>
      <c r="P163" s="71"/>
      <c r="Q163" s="71"/>
      <c r="R163" s="71"/>
      <c r="S163" s="71"/>
      <c r="T163" s="72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244</v>
      </c>
      <c r="AU163" s="18" t="s">
        <v>76</v>
      </c>
    </row>
    <row r="164" s="2" customFormat="1" ht="24.15" customHeight="1">
      <c r="A164" s="37"/>
      <c r="B164" s="171"/>
      <c r="C164" s="172" t="s">
        <v>440</v>
      </c>
      <c r="D164" s="172" t="s">
        <v>238</v>
      </c>
      <c r="E164" s="173" t="s">
        <v>2711</v>
      </c>
      <c r="F164" s="174" t="s">
        <v>2712</v>
      </c>
      <c r="G164" s="175" t="s">
        <v>358</v>
      </c>
      <c r="H164" s="176">
        <v>24</v>
      </c>
      <c r="I164" s="177"/>
      <c r="J164" s="178">
        <f>ROUND(I164*H164,2)</f>
        <v>0</v>
      </c>
      <c r="K164" s="174" t="s">
        <v>242</v>
      </c>
      <c r="L164" s="38"/>
      <c r="M164" s="179" t="s">
        <v>3</v>
      </c>
      <c r="N164" s="180" t="s">
        <v>43</v>
      </c>
      <c r="O164" s="71"/>
      <c r="P164" s="181">
        <f>O164*H164</f>
        <v>0</v>
      </c>
      <c r="Q164" s="181">
        <v>0.00022000000000000001</v>
      </c>
      <c r="R164" s="181">
        <f>Q164*H164</f>
        <v>0.00528</v>
      </c>
      <c r="S164" s="181">
        <v>0</v>
      </c>
      <c r="T164" s="18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3" t="s">
        <v>314</v>
      </c>
      <c r="AT164" s="183" t="s">
        <v>238</v>
      </c>
      <c r="AU164" s="183" t="s">
        <v>76</v>
      </c>
      <c r="AY164" s="18" t="s">
        <v>234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8" t="s">
        <v>79</v>
      </c>
      <c r="BK164" s="184">
        <f>ROUND(I164*H164,2)</f>
        <v>0</v>
      </c>
      <c r="BL164" s="18" t="s">
        <v>314</v>
      </c>
      <c r="BM164" s="183" t="s">
        <v>2713</v>
      </c>
    </row>
    <row r="165" s="2" customFormat="1">
      <c r="A165" s="37"/>
      <c r="B165" s="38"/>
      <c r="C165" s="37"/>
      <c r="D165" s="185" t="s">
        <v>244</v>
      </c>
      <c r="E165" s="37"/>
      <c r="F165" s="186" t="s">
        <v>2714</v>
      </c>
      <c r="G165" s="37"/>
      <c r="H165" s="37"/>
      <c r="I165" s="187"/>
      <c r="J165" s="37"/>
      <c r="K165" s="37"/>
      <c r="L165" s="38"/>
      <c r="M165" s="188"/>
      <c r="N165" s="189"/>
      <c r="O165" s="71"/>
      <c r="P165" s="71"/>
      <c r="Q165" s="71"/>
      <c r="R165" s="71"/>
      <c r="S165" s="71"/>
      <c r="T165" s="72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244</v>
      </c>
      <c r="AU165" s="18" t="s">
        <v>76</v>
      </c>
    </row>
    <row r="166" s="2" customFormat="1" ht="37.8" customHeight="1">
      <c r="A166" s="37"/>
      <c r="B166" s="171"/>
      <c r="C166" s="172" t="s">
        <v>444</v>
      </c>
      <c r="D166" s="172" t="s">
        <v>238</v>
      </c>
      <c r="E166" s="173" t="s">
        <v>2715</v>
      </c>
      <c r="F166" s="174" t="s">
        <v>2716</v>
      </c>
      <c r="G166" s="175" t="s">
        <v>358</v>
      </c>
      <c r="H166" s="176">
        <v>2</v>
      </c>
      <c r="I166" s="177"/>
      <c r="J166" s="178">
        <f>ROUND(I166*H166,2)</f>
        <v>0</v>
      </c>
      <c r="K166" s="174" t="s">
        <v>242</v>
      </c>
      <c r="L166" s="38"/>
      <c r="M166" s="179" t="s">
        <v>3</v>
      </c>
      <c r="N166" s="180" t="s">
        <v>43</v>
      </c>
      <c r="O166" s="71"/>
      <c r="P166" s="181">
        <f>O166*H166</f>
        <v>0</v>
      </c>
      <c r="Q166" s="181">
        <v>0.00056999999999999998</v>
      </c>
      <c r="R166" s="181">
        <f>Q166*H166</f>
        <v>0.00114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314</v>
      </c>
      <c r="AT166" s="183" t="s">
        <v>238</v>
      </c>
      <c r="AU166" s="183" t="s">
        <v>76</v>
      </c>
      <c r="AY166" s="18" t="s">
        <v>234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79</v>
      </c>
      <c r="BK166" s="184">
        <f>ROUND(I166*H166,2)</f>
        <v>0</v>
      </c>
      <c r="BL166" s="18" t="s">
        <v>314</v>
      </c>
      <c r="BM166" s="183" t="s">
        <v>2717</v>
      </c>
    </row>
    <row r="167" s="2" customFormat="1">
      <c r="A167" s="37"/>
      <c r="B167" s="38"/>
      <c r="C167" s="37"/>
      <c r="D167" s="185" t="s">
        <v>244</v>
      </c>
      <c r="E167" s="37"/>
      <c r="F167" s="186" t="s">
        <v>2718</v>
      </c>
      <c r="G167" s="37"/>
      <c r="H167" s="37"/>
      <c r="I167" s="187"/>
      <c r="J167" s="37"/>
      <c r="K167" s="37"/>
      <c r="L167" s="38"/>
      <c r="M167" s="188"/>
      <c r="N167" s="189"/>
      <c r="O167" s="71"/>
      <c r="P167" s="71"/>
      <c r="Q167" s="71"/>
      <c r="R167" s="71"/>
      <c r="S167" s="71"/>
      <c r="T167" s="72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244</v>
      </c>
      <c r="AU167" s="18" t="s">
        <v>76</v>
      </c>
    </row>
    <row r="168" s="2" customFormat="1" ht="21.75" customHeight="1">
      <c r="A168" s="37"/>
      <c r="B168" s="171"/>
      <c r="C168" s="172" t="s">
        <v>449</v>
      </c>
      <c r="D168" s="172" t="s">
        <v>238</v>
      </c>
      <c r="E168" s="173" t="s">
        <v>2719</v>
      </c>
      <c r="F168" s="174" t="s">
        <v>2720</v>
      </c>
      <c r="G168" s="175" t="s">
        <v>358</v>
      </c>
      <c r="H168" s="176">
        <v>24</v>
      </c>
      <c r="I168" s="177"/>
      <c r="J168" s="178">
        <f>ROUND(I168*H168,2)</f>
        <v>0</v>
      </c>
      <c r="K168" s="174" t="s">
        <v>242</v>
      </c>
      <c r="L168" s="38"/>
      <c r="M168" s="179" t="s">
        <v>3</v>
      </c>
      <c r="N168" s="180" t="s">
        <v>43</v>
      </c>
      <c r="O168" s="71"/>
      <c r="P168" s="181">
        <f>O168*H168</f>
        <v>0</v>
      </c>
      <c r="Q168" s="181">
        <v>0.00050000000000000001</v>
      </c>
      <c r="R168" s="181">
        <f>Q168*H168</f>
        <v>0.012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314</v>
      </c>
      <c r="AT168" s="183" t="s">
        <v>238</v>
      </c>
      <c r="AU168" s="183" t="s">
        <v>76</v>
      </c>
      <c r="AY168" s="18" t="s">
        <v>234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79</v>
      </c>
      <c r="BK168" s="184">
        <f>ROUND(I168*H168,2)</f>
        <v>0</v>
      </c>
      <c r="BL168" s="18" t="s">
        <v>314</v>
      </c>
      <c r="BM168" s="183" t="s">
        <v>2721</v>
      </c>
    </row>
    <row r="169" s="2" customFormat="1">
      <c r="A169" s="37"/>
      <c r="B169" s="38"/>
      <c r="C169" s="37"/>
      <c r="D169" s="185" t="s">
        <v>244</v>
      </c>
      <c r="E169" s="37"/>
      <c r="F169" s="186" t="s">
        <v>2722</v>
      </c>
      <c r="G169" s="37"/>
      <c r="H169" s="37"/>
      <c r="I169" s="187"/>
      <c r="J169" s="37"/>
      <c r="K169" s="37"/>
      <c r="L169" s="38"/>
      <c r="M169" s="188"/>
      <c r="N169" s="189"/>
      <c r="O169" s="71"/>
      <c r="P169" s="71"/>
      <c r="Q169" s="71"/>
      <c r="R169" s="71"/>
      <c r="S169" s="71"/>
      <c r="T169" s="72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244</v>
      </c>
      <c r="AU169" s="18" t="s">
        <v>76</v>
      </c>
    </row>
    <row r="170" s="2" customFormat="1" ht="37.8" customHeight="1">
      <c r="A170" s="37"/>
      <c r="B170" s="171"/>
      <c r="C170" s="172" t="s">
        <v>451</v>
      </c>
      <c r="D170" s="172" t="s">
        <v>238</v>
      </c>
      <c r="E170" s="173" t="s">
        <v>2723</v>
      </c>
      <c r="F170" s="174" t="s">
        <v>2724</v>
      </c>
      <c r="G170" s="175" t="s">
        <v>358</v>
      </c>
      <c r="H170" s="176">
        <v>8</v>
      </c>
      <c r="I170" s="177"/>
      <c r="J170" s="178">
        <f>ROUND(I170*H170,2)</f>
        <v>0</v>
      </c>
      <c r="K170" s="174" t="s">
        <v>2582</v>
      </c>
      <c r="L170" s="38"/>
      <c r="M170" s="179" t="s">
        <v>3</v>
      </c>
      <c r="N170" s="180" t="s">
        <v>43</v>
      </c>
      <c r="O170" s="71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314</v>
      </c>
      <c r="AT170" s="183" t="s">
        <v>238</v>
      </c>
      <c r="AU170" s="183" t="s">
        <v>76</v>
      </c>
      <c r="AY170" s="18" t="s">
        <v>234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79</v>
      </c>
      <c r="BK170" s="184">
        <f>ROUND(I170*H170,2)</f>
        <v>0</v>
      </c>
      <c r="BL170" s="18" t="s">
        <v>314</v>
      </c>
      <c r="BM170" s="183" t="s">
        <v>2725</v>
      </c>
    </row>
    <row r="171" s="2" customFormat="1" ht="37.8" customHeight="1">
      <c r="A171" s="37"/>
      <c r="B171" s="171"/>
      <c r="C171" s="172" t="s">
        <v>456</v>
      </c>
      <c r="D171" s="172" t="s">
        <v>238</v>
      </c>
      <c r="E171" s="173" t="s">
        <v>2726</v>
      </c>
      <c r="F171" s="174" t="s">
        <v>2727</v>
      </c>
      <c r="G171" s="175" t="s">
        <v>358</v>
      </c>
      <c r="H171" s="176">
        <v>1</v>
      </c>
      <c r="I171" s="177"/>
      <c r="J171" s="178">
        <f>ROUND(I171*H171,2)</f>
        <v>0</v>
      </c>
      <c r="K171" s="174" t="s">
        <v>2582</v>
      </c>
      <c r="L171" s="38"/>
      <c r="M171" s="179" t="s">
        <v>3</v>
      </c>
      <c r="N171" s="180" t="s">
        <v>43</v>
      </c>
      <c r="O171" s="71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314</v>
      </c>
      <c r="AT171" s="183" t="s">
        <v>238</v>
      </c>
      <c r="AU171" s="183" t="s">
        <v>76</v>
      </c>
      <c r="AY171" s="18" t="s">
        <v>234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79</v>
      </c>
      <c r="BK171" s="184">
        <f>ROUND(I171*H171,2)</f>
        <v>0</v>
      </c>
      <c r="BL171" s="18" t="s">
        <v>314</v>
      </c>
      <c r="BM171" s="183" t="s">
        <v>2728</v>
      </c>
    </row>
    <row r="172" s="2" customFormat="1" ht="24.15" customHeight="1">
      <c r="A172" s="37"/>
      <c r="B172" s="171"/>
      <c r="C172" s="192" t="s">
        <v>461</v>
      </c>
      <c r="D172" s="192" t="s">
        <v>310</v>
      </c>
      <c r="E172" s="193" t="s">
        <v>2729</v>
      </c>
      <c r="F172" s="194" t="s">
        <v>2730</v>
      </c>
      <c r="G172" s="195" t="s">
        <v>358</v>
      </c>
      <c r="H172" s="196">
        <v>8</v>
      </c>
      <c r="I172" s="197"/>
      <c r="J172" s="198">
        <f>ROUND(I172*H172,2)</f>
        <v>0</v>
      </c>
      <c r="K172" s="194" t="s">
        <v>2582</v>
      </c>
      <c r="L172" s="199"/>
      <c r="M172" s="200" t="s">
        <v>3</v>
      </c>
      <c r="N172" s="201" t="s">
        <v>43</v>
      </c>
      <c r="O172" s="71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392</v>
      </c>
      <c r="AT172" s="183" t="s">
        <v>310</v>
      </c>
      <c r="AU172" s="183" t="s">
        <v>76</v>
      </c>
      <c r="AY172" s="18" t="s">
        <v>234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79</v>
      </c>
      <c r="BK172" s="184">
        <f>ROUND(I172*H172,2)</f>
        <v>0</v>
      </c>
      <c r="BL172" s="18" t="s">
        <v>314</v>
      </c>
      <c r="BM172" s="183" t="s">
        <v>2731</v>
      </c>
    </row>
    <row r="173" s="2" customFormat="1" ht="33" customHeight="1">
      <c r="A173" s="37"/>
      <c r="B173" s="171"/>
      <c r="C173" s="192" t="s">
        <v>466</v>
      </c>
      <c r="D173" s="192" t="s">
        <v>310</v>
      </c>
      <c r="E173" s="193" t="s">
        <v>2732</v>
      </c>
      <c r="F173" s="194" t="s">
        <v>2733</v>
      </c>
      <c r="G173" s="195" t="s">
        <v>358</v>
      </c>
      <c r="H173" s="196">
        <v>8</v>
      </c>
      <c r="I173" s="197"/>
      <c r="J173" s="198">
        <f>ROUND(I173*H173,2)</f>
        <v>0</v>
      </c>
      <c r="K173" s="194" t="s">
        <v>2582</v>
      </c>
      <c r="L173" s="199"/>
      <c r="M173" s="200" t="s">
        <v>3</v>
      </c>
      <c r="N173" s="201" t="s">
        <v>43</v>
      </c>
      <c r="O173" s="71"/>
      <c r="P173" s="181">
        <f>O173*H173</f>
        <v>0</v>
      </c>
      <c r="Q173" s="181">
        <v>0</v>
      </c>
      <c r="R173" s="181">
        <f>Q173*H173</f>
        <v>0</v>
      </c>
      <c r="S173" s="181">
        <v>0</v>
      </c>
      <c r="T173" s="18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392</v>
      </c>
      <c r="AT173" s="183" t="s">
        <v>310</v>
      </c>
      <c r="AU173" s="183" t="s">
        <v>76</v>
      </c>
      <c r="AY173" s="18" t="s">
        <v>234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79</v>
      </c>
      <c r="BK173" s="184">
        <f>ROUND(I173*H173,2)</f>
        <v>0</v>
      </c>
      <c r="BL173" s="18" t="s">
        <v>314</v>
      </c>
      <c r="BM173" s="183" t="s">
        <v>2734</v>
      </c>
    </row>
    <row r="174" s="2" customFormat="1" ht="24.15" customHeight="1">
      <c r="A174" s="37"/>
      <c r="B174" s="171"/>
      <c r="C174" s="192" t="s">
        <v>471</v>
      </c>
      <c r="D174" s="192" t="s">
        <v>310</v>
      </c>
      <c r="E174" s="193" t="s">
        <v>2735</v>
      </c>
      <c r="F174" s="194" t="s">
        <v>2736</v>
      </c>
      <c r="G174" s="195" t="s">
        <v>358</v>
      </c>
      <c r="H174" s="196">
        <v>8</v>
      </c>
      <c r="I174" s="197"/>
      <c r="J174" s="198">
        <f>ROUND(I174*H174,2)</f>
        <v>0</v>
      </c>
      <c r="K174" s="194" t="s">
        <v>2582</v>
      </c>
      <c r="L174" s="199"/>
      <c r="M174" s="200" t="s">
        <v>3</v>
      </c>
      <c r="N174" s="201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392</v>
      </c>
      <c r="AT174" s="183" t="s">
        <v>310</v>
      </c>
      <c r="AU174" s="183" t="s">
        <v>76</v>
      </c>
      <c r="AY174" s="18" t="s">
        <v>234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79</v>
      </c>
      <c r="BK174" s="184">
        <f>ROUND(I174*H174,2)</f>
        <v>0</v>
      </c>
      <c r="BL174" s="18" t="s">
        <v>314</v>
      </c>
      <c r="BM174" s="183" t="s">
        <v>2737</v>
      </c>
    </row>
    <row r="175" s="2" customFormat="1" ht="49.05" customHeight="1">
      <c r="A175" s="37"/>
      <c r="B175" s="171"/>
      <c r="C175" s="192" t="s">
        <v>476</v>
      </c>
      <c r="D175" s="192" t="s">
        <v>310</v>
      </c>
      <c r="E175" s="193" t="s">
        <v>2738</v>
      </c>
      <c r="F175" s="194" t="s">
        <v>2739</v>
      </c>
      <c r="G175" s="195" t="s">
        <v>358</v>
      </c>
      <c r="H175" s="196">
        <v>8</v>
      </c>
      <c r="I175" s="197"/>
      <c r="J175" s="198">
        <f>ROUND(I175*H175,2)</f>
        <v>0</v>
      </c>
      <c r="K175" s="194" t="s">
        <v>2582</v>
      </c>
      <c r="L175" s="199"/>
      <c r="M175" s="200" t="s">
        <v>3</v>
      </c>
      <c r="N175" s="201" t="s">
        <v>43</v>
      </c>
      <c r="O175" s="71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3" t="s">
        <v>392</v>
      </c>
      <c r="AT175" s="183" t="s">
        <v>310</v>
      </c>
      <c r="AU175" s="183" t="s">
        <v>76</v>
      </c>
      <c r="AY175" s="18" t="s">
        <v>234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79</v>
      </c>
      <c r="BK175" s="184">
        <f>ROUND(I175*H175,2)</f>
        <v>0</v>
      </c>
      <c r="BL175" s="18" t="s">
        <v>314</v>
      </c>
      <c r="BM175" s="183" t="s">
        <v>2740</v>
      </c>
    </row>
    <row r="176" s="2" customFormat="1" ht="24.15" customHeight="1">
      <c r="A176" s="37"/>
      <c r="B176" s="171"/>
      <c r="C176" s="172" t="s">
        <v>481</v>
      </c>
      <c r="D176" s="172" t="s">
        <v>238</v>
      </c>
      <c r="E176" s="173" t="s">
        <v>2741</v>
      </c>
      <c r="F176" s="174" t="s">
        <v>2742</v>
      </c>
      <c r="G176" s="175" t="s">
        <v>358</v>
      </c>
      <c r="H176" s="176">
        <v>1</v>
      </c>
      <c r="I176" s="177"/>
      <c r="J176" s="178">
        <f>ROUND(I176*H176,2)</f>
        <v>0</v>
      </c>
      <c r="K176" s="174" t="s">
        <v>2582</v>
      </c>
      <c r="L176" s="38"/>
      <c r="M176" s="179" t="s">
        <v>3</v>
      </c>
      <c r="N176" s="180" t="s">
        <v>43</v>
      </c>
      <c r="O176" s="71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314</v>
      </c>
      <c r="AT176" s="183" t="s">
        <v>238</v>
      </c>
      <c r="AU176" s="183" t="s">
        <v>76</v>
      </c>
      <c r="AY176" s="18" t="s">
        <v>234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79</v>
      </c>
      <c r="BK176" s="184">
        <f>ROUND(I176*H176,2)</f>
        <v>0</v>
      </c>
      <c r="BL176" s="18" t="s">
        <v>314</v>
      </c>
      <c r="BM176" s="183" t="s">
        <v>2743</v>
      </c>
    </row>
    <row r="177" s="2" customFormat="1" ht="49.05" customHeight="1">
      <c r="A177" s="37"/>
      <c r="B177" s="171"/>
      <c r="C177" s="172" t="s">
        <v>107</v>
      </c>
      <c r="D177" s="172" t="s">
        <v>238</v>
      </c>
      <c r="E177" s="173" t="s">
        <v>2744</v>
      </c>
      <c r="F177" s="174" t="s">
        <v>2745</v>
      </c>
      <c r="G177" s="175" t="s">
        <v>298</v>
      </c>
      <c r="H177" s="176">
        <v>0.024</v>
      </c>
      <c r="I177" s="177"/>
      <c r="J177" s="178">
        <f>ROUND(I177*H177,2)</f>
        <v>0</v>
      </c>
      <c r="K177" s="174" t="s">
        <v>242</v>
      </c>
      <c r="L177" s="38"/>
      <c r="M177" s="179" t="s">
        <v>3</v>
      </c>
      <c r="N177" s="180" t="s">
        <v>43</v>
      </c>
      <c r="O177" s="71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3" t="s">
        <v>314</v>
      </c>
      <c r="AT177" s="183" t="s">
        <v>238</v>
      </c>
      <c r="AU177" s="183" t="s">
        <v>76</v>
      </c>
      <c r="AY177" s="18" t="s">
        <v>234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8" t="s">
        <v>79</v>
      </c>
      <c r="BK177" s="184">
        <f>ROUND(I177*H177,2)</f>
        <v>0</v>
      </c>
      <c r="BL177" s="18" t="s">
        <v>314</v>
      </c>
      <c r="BM177" s="183" t="s">
        <v>2746</v>
      </c>
    </row>
    <row r="178" s="2" customFormat="1">
      <c r="A178" s="37"/>
      <c r="B178" s="38"/>
      <c r="C178" s="37"/>
      <c r="D178" s="185" t="s">
        <v>244</v>
      </c>
      <c r="E178" s="37"/>
      <c r="F178" s="186" t="s">
        <v>2747</v>
      </c>
      <c r="G178" s="37"/>
      <c r="H178" s="37"/>
      <c r="I178" s="187"/>
      <c r="J178" s="37"/>
      <c r="K178" s="37"/>
      <c r="L178" s="38"/>
      <c r="M178" s="188"/>
      <c r="N178" s="189"/>
      <c r="O178" s="71"/>
      <c r="P178" s="71"/>
      <c r="Q178" s="71"/>
      <c r="R178" s="71"/>
      <c r="S178" s="71"/>
      <c r="T178" s="72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244</v>
      </c>
      <c r="AU178" s="18" t="s">
        <v>76</v>
      </c>
    </row>
    <row r="179" s="2" customFormat="1" ht="62.7" customHeight="1">
      <c r="A179" s="37"/>
      <c r="B179" s="171"/>
      <c r="C179" s="172" t="s">
        <v>110</v>
      </c>
      <c r="D179" s="172" t="s">
        <v>238</v>
      </c>
      <c r="E179" s="173" t="s">
        <v>2748</v>
      </c>
      <c r="F179" s="174" t="s">
        <v>2749</v>
      </c>
      <c r="G179" s="175" t="s">
        <v>298</v>
      </c>
      <c r="H179" s="176">
        <v>0.024</v>
      </c>
      <c r="I179" s="177"/>
      <c r="J179" s="178">
        <f>ROUND(I179*H179,2)</f>
        <v>0</v>
      </c>
      <c r="K179" s="174" t="s">
        <v>242</v>
      </c>
      <c r="L179" s="38"/>
      <c r="M179" s="179" t="s">
        <v>3</v>
      </c>
      <c r="N179" s="180" t="s">
        <v>43</v>
      </c>
      <c r="O179" s="71"/>
      <c r="P179" s="181">
        <f>O179*H179</f>
        <v>0</v>
      </c>
      <c r="Q179" s="181">
        <v>0</v>
      </c>
      <c r="R179" s="181">
        <f>Q179*H179</f>
        <v>0</v>
      </c>
      <c r="S179" s="181">
        <v>0</v>
      </c>
      <c r="T179" s="18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3" t="s">
        <v>314</v>
      </c>
      <c r="AT179" s="183" t="s">
        <v>238</v>
      </c>
      <c r="AU179" s="183" t="s">
        <v>76</v>
      </c>
      <c r="AY179" s="18" t="s">
        <v>234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8" t="s">
        <v>79</v>
      </c>
      <c r="BK179" s="184">
        <f>ROUND(I179*H179,2)</f>
        <v>0</v>
      </c>
      <c r="BL179" s="18" t="s">
        <v>314</v>
      </c>
      <c r="BM179" s="183" t="s">
        <v>2750</v>
      </c>
    </row>
    <row r="180" s="2" customFormat="1">
      <c r="A180" s="37"/>
      <c r="B180" s="38"/>
      <c r="C180" s="37"/>
      <c r="D180" s="185" t="s">
        <v>244</v>
      </c>
      <c r="E180" s="37"/>
      <c r="F180" s="186" t="s">
        <v>2751</v>
      </c>
      <c r="G180" s="37"/>
      <c r="H180" s="37"/>
      <c r="I180" s="187"/>
      <c r="J180" s="37"/>
      <c r="K180" s="37"/>
      <c r="L180" s="38"/>
      <c r="M180" s="188"/>
      <c r="N180" s="189"/>
      <c r="O180" s="71"/>
      <c r="P180" s="71"/>
      <c r="Q180" s="71"/>
      <c r="R180" s="71"/>
      <c r="S180" s="71"/>
      <c r="T180" s="72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244</v>
      </c>
      <c r="AU180" s="18" t="s">
        <v>76</v>
      </c>
    </row>
    <row r="181" s="12" customFormat="1" ht="22.8" customHeight="1">
      <c r="A181" s="12"/>
      <c r="B181" s="158"/>
      <c r="C181" s="12"/>
      <c r="D181" s="159" t="s">
        <v>71</v>
      </c>
      <c r="E181" s="169" t="s">
        <v>2752</v>
      </c>
      <c r="F181" s="169" t="s">
        <v>2753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SUM(P182:P193)</f>
        <v>0</v>
      </c>
      <c r="Q181" s="164"/>
      <c r="R181" s="165">
        <f>SUM(R182:R193)</f>
        <v>0.15640000000000001</v>
      </c>
      <c r="S181" s="164"/>
      <c r="T181" s="166">
        <f>SUM(T182:T193)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76</v>
      </c>
      <c r="AT181" s="167" t="s">
        <v>71</v>
      </c>
      <c r="AU181" s="167" t="s">
        <v>79</v>
      </c>
      <c r="AY181" s="159" t="s">
        <v>234</v>
      </c>
      <c r="BK181" s="168">
        <f>SUM(BK182:BK193)</f>
        <v>0</v>
      </c>
    </row>
    <row r="182" s="2" customFormat="1" ht="33" customHeight="1">
      <c r="A182" s="37"/>
      <c r="B182" s="171"/>
      <c r="C182" s="172" t="s">
        <v>113</v>
      </c>
      <c r="D182" s="172" t="s">
        <v>238</v>
      </c>
      <c r="E182" s="173" t="s">
        <v>2754</v>
      </c>
      <c r="F182" s="174" t="s">
        <v>2755</v>
      </c>
      <c r="G182" s="175" t="s">
        <v>358</v>
      </c>
      <c r="H182" s="176">
        <v>30</v>
      </c>
      <c r="I182" s="177"/>
      <c r="J182" s="178">
        <f>ROUND(I182*H182,2)</f>
        <v>0</v>
      </c>
      <c r="K182" s="174" t="s">
        <v>242</v>
      </c>
      <c r="L182" s="38"/>
      <c r="M182" s="179" t="s">
        <v>3</v>
      </c>
      <c r="N182" s="180" t="s">
        <v>43</v>
      </c>
      <c r="O182" s="71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314</v>
      </c>
      <c r="AT182" s="183" t="s">
        <v>238</v>
      </c>
      <c r="AU182" s="183" t="s">
        <v>76</v>
      </c>
      <c r="AY182" s="18" t="s">
        <v>234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79</v>
      </c>
      <c r="BK182" s="184">
        <f>ROUND(I182*H182,2)</f>
        <v>0</v>
      </c>
      <c r="BL182" s="18" t="s">
        <v>314</v>
      </c>
      <c r="BM182" s="183" t="s">
        <v>2756</v>
      </c>
    </row>
    <row r="183" s="2" customFormat="1">
      <c r="A183" s="37"/>
      <c r="B183" s="38"/>
      <c r="C183" s="37"/>
      <c r="D183" s="185" t="s">
        <v>244</v>
      </c>
      <c r="E183" s="37"/>
      <c r="F183" s="186" t="s">
        <v>2757</v>
      </c>
      <c r="G183" s="37"/>
      <c r="H183" s="37"/>
      <c r="I183" s="187"/>
      <c r="J183" s="37"/>
      <c r="K183" s="37"/>
      <c r="L183" s="38"/>
      <c r="M183" s="188"/>
      <c r="N183" s="189"/>
      <c r="O183" s="71"/>
      <c r="P183" s="71"/>
      <c r="Q183" s="71"/>
      <c r="R183" s="71"/>
      <c r="S183" s="71"/>
      <c r="T183" s="72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8" t="s">
        <v>244</v>
      </c>
      <c r="AU183" s="18" t="s">
        <v>76</v>
      </c>
    </row>
    <row r="184" s="2" customFormat="1" ht="24.15" customHeight="1">
      <c r="A184" s="37"/>
      <c r="B184" s="171"/>
      <c r="C184" s="172" t="s">
        <v>116</v>
      </c>
      <c r="D184" s="172" t="s">
        <v>238</v>
      </c>
      <c r="E184" s="173" t="s">
        <v>2758</v>
      </c>
      <c r="F184" s="174" t="s">
        <v>2759</v>
      </c>
      <c r="G184" s="175" t="s">
        <v>358</v>
      </c>
      <c r="H184" s="176">
        <v>4</v>
      </c>
      <c r="I184" s="177"/>
      <c r="J184" s="178">
        <f>ROUND(I184*H184,2)</f>
        <v>0</v>
      </c>
      <c r="K184" s="174" t="s">
        <v>242</v>
      </c>
      <c r="L184" s="38"/>
      <c r="M184" s="179" t="s">
        <v>3</v>
      </c>
      <c r="N184" s="180" t="s">
        <v>43</v>
      </c>
      <c r="O184" s="71"/>
      <c r="P184" s="181">
        <f>O184*H184</f>
        <v>0</v>
      </c>
      <c r="Q184" s="181">
        <v>0.039100000000000003</v>
      </c>
      <c r="R184" s="181">
        <f>Q184*H184</f>
        <v>0.15640000000000001</v>
      </c>
      <c r="S184" s="181">
        <v>0</v>
      </c>
      <c r="T184" s="18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3" t="s">
        <v>314</v>
      </c>
      <c r="AT184" s="183" t="s">
        <v>238</v>
      </c>
      <c r="AU184" s="183" t="s">
        <v>76</v>
      </c>
      <c r="AY184" s="18" t="s">
        <v>234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8" t="s">
        <v>79</v>
      </c>
      <c r="BK184" s="184">
        <f>ROUND(I184*H184,2)</f>
        <v>0</v>
      </c>
      <c r="BL184" s="18" t="s">
        <v>314</v>
      </c>
      <c r="BM184" s="183" t="s">
        <v>2760</v>
      </c>
    </row>
    <row r="185" s="2" customFormat="1">
      <c r="A185" s="37"/>
      <c r="B185" s="38"/>
      <c r="C185" s="37"/>
      <c r="D185" s="185" t="s">
        <v>244</v>
      </c>
      <c r="E185" s="37"/>
      <c r="F185" s="186" t="s">
        <v>2761</v>
      </c>
      <c r="G185" s="37"/>
      <c r="H185" s="37"/>
      <c r="I185" s="187"/>
      <c r="J185" s="37"/>
      <c r="K185" s="37"/>
      <c r="L185" s="38"/>
      <c r="M185" s="188"/>
      <c r="N185" s="189"/>
      <c r="O185" s="71"/>
      <c r="P185" s="71"/>
      <c r="Q185" s="71"/>
      <c r="R185" s="71"/>
      <c r="S185" s="71"/>
      <c r="T185" s="72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244</v>
      </c>
      <c r="AU185" s="18" t="s">
        <v>76</v>
      </c>
    </row>
    <row r="186" s="2" customFormat="1" ht="16.5" customHeight="1">
      <c r="A186" s="37"/>
      <c r="B186" s="171"/>
      <c r="C186" s="172" t="s">
        <v>499</v>
      </c>
      <c r="D186" s="172" t="s">
        <v>238</v>
      </c>
      <c r="E186" s="173" t="s">
        <v>2762</v>
      </c>
      <c r="F186" s="174" t="s">
        <v>2763</v>
      </c>
      <c r="G186" s="175" t="s">
        <v>358</v>
      </c>
      <c r="H186" s="176">
        <v>30</v>
      </c>
      <c r="I186" s="177"/>
      <c r="J186" s="178">
        <f>ROUND(I186*H186,2)</f>
        <v>0</v>
      </c>
      <c r="K186" s="174" t="s">
        <v>242</v>
      </c>
      <c r="L186" s="38"/>
      <c r="M186" s="179" t="s">
        <v>3</v>
      </c>
      <c r="N186" s="180" t="s">
        <v>43</v>
      </c>
      <c r="O186" s="71"/>
      <c r="P186" s="181">
        <f>O186*H186</f>
        <v>0</v>
      </c>
      <c r="Q186" s="181">
        <v>0</v>
      </c>
      <c r="R186" s="181">
        <f>Q186*H186</f>
        <v>0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314</v>
      </c>
      <c r="AT186" s="183" t="s">
        <v>238</v>
      </c>
      <c r="AU186" s="183" t="s">
        <v>76</v>
      </c>
      <c r="AY186" s="18" t="s">
        <v>234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79</v>
      </c>
      <c r="BK186" s="184">
        <f>ROUND(I186*H186,2)</f>
        <v>0</v>
      </c>
      <c r="BL186" s="18" t="s">
        <v>314</v>
      </c>
      <c r="BM186" s="183" t="s">
        <v>2764</v>
      </c>
    </row>
    <row r="187" s="2" customFormat="1">
      <c r="A187" s="37"/>
      <c r="B187" s="38"/>
      <c r="C187" s="37"/>
      <c r="D187" s="185" t="s">
        <v>244</v>
      </c>
      <c r="E187" s="37"/>
      <c r="F187" s="186" t="s">
        <v>2765</v>
      </c>
      <c r="G187" s="37"/>
      <c r="H187" s="37"/>
      <c r="I187" s="187"/>
      <c r="J187" s="37"/>
      <c r="K187" s="37"/>
      <c r="L187" s="38"/>
      <c r="M187" s="188"/>
      <c r="N187" s="189"/>
      <c r="O187" s="71"/>
      <c r="P187" s="71"/>
      <c r="Q187" s="71"/>
      <c r="R187" s="71"/>
      <c r="S187" s="71"/>
      <c r="T187" s="72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244</v>
      </c>
      <c r="AU187" s="18" t="s">
        <v>76</v>
      </c>
    </row>
    <row r="188" s="2" customFormat="1" ht="37.8" customHeight="1">
      <c r="A188" s="37"/>
      <c r="B188" s="171"/>
      <c r="C188" s="172" t="s">
        <v>119</v>
      </c>
      <c r="D188" s="172" t="s">
        <v>238</v>
      </c>
      <c r="E188" s="173" t="s">
        <v>2766</v>
      </c>
      <c r="F188" s="174" t="s">
        <v>2767</v>
      </c>
      <c r="G188" s="175" t="s">
        <v>241</v>
      </c>
      <c r="H188" s="176">
        <v>600</v>
      </c>
      <c r="I188" s="177"/>
      <c r="J188" s="178">
        <f>ROUND(I188*H188,2)</f>
        <v>0</v>
      </c>
      <c r="K188" s="174" t="s">
        <v>242</v>
      </c>
      <c r="L188" s="38"/>
      <c r="M188" s="179" t="s">
        <v>3</v>
      </c>
      <c r="N188" s="180" t="s">
        <v>43</v>
      </c>
      <c r="O188" s="71"/>
      <c r="P188" s="181">
        <f>O188*H188</f>
        <v>0</v>
      </c>
      <c r="Q188" s="181">
        <v>0</v>
      </c>
      <c r="R188" s="181">
        <f>Q188*H188</f>
        <v>0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314</v>
      </c>
      <c r="AT188" s="183" t="s">
        <v>238</v>
      </c>
      <c r="AU188" s="183" t="s">
        <v>76</v>
      </c>
      <c r="AY188" s="18" t="s">
        <v>234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79</v>
      </c>
      <c r="BK188" s="184">
        <f>ROUND(I188*H188,2)</f>
        <v>0</v>
      </c>
      <c r="BL188" s="18" t="s">
        <v>314</v>
      </c>
      <c r="BM188" s="183" t="s">
        <v>2768</v>
      </c>
    </row>
    <row r="189" s="2" customFormat="1">
      <c r="A189" s="37"/>
      <c r="B189" s="38"/>
      <c r="C189" s="37"/>
      <c r="D189" s="185" t="s">
        <v>244</v>
      </c>
      <c r="E189" s="37"/>
      <c r="F189" s="186" t="s">
        <v>2769</v>
      </c>
      <c r="G189" s="37"/>
      <c r="H189" s="37"/>
      <c r="I189" s="187"/>
      <c r="J189" s="37"/>
      <c r="K189" s="37"/>
      <c r="L189" s="38"/>
      <c r="M189" s="188"/>
      <c r="N189" s="189"/>
      <c r="O189" s="71"/>
      <c r="P189" s="71"/>
      <c r="Q189" s="71"/>
      <c r="R189" s="71"/>
      <c r="S189" s="71"/>
      <c r="T189" s="72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244</v>
      </c>
      <c r="AU189" s="18" t="s">
        <v>76</v>
      </c>
    </row>
    <row r="190" s="2" customFormat="1" ht="44.25" customHeight="1">
      <c r="A190" s="37"/>
      <c r="B190" s="171"/>
      <c r="C190" s="172" t="s">
        <v>509</v>
      </c>
      <c r="D190" s="172" t="s">
        <v>238</v>
      </c>
      <c r="E190" s="173" t="s">
        <v>2770</v>
      </c>
      <c r="F190" s="174" t="s">
        <v>2771</v>
      </c>
      <c r="G190" s="175" t="s">
        <v>298</v>
      </c>
      <c r="H190" s="176">
        <v>0.156</v>
      </c>
      <c r="I190" s="177"/>
      <c r="J190" s="178">
        <f>ROUND(I190*H190,2)</f>
        <v>0</v>
      </c>
      <c r="K190" s="174" t="s">
        <v>242</v>
      </c>
      <c r="L190" s="38"/>
      <c r="M190" s="179" t="s">
        <v>3</v>
      </c>
      <c r="N190" s="180" t="s">
        <v>43</v>
      </c>
      <c r="O190" s="71"/>
      <c r="P190" s="181">
        <f>O190*H190</f>
        <v>0</v>
      </c>
      <c r="Q190" s="181">
        <v>0</v>
      </c>
      <c r="R190" s="181">
        <f>Q190*H190</f>
        <v>0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314</v>
      </c>
      <c r="AT190" s="183" t="s">
        <v>238</v>
      </c>
      <c r="AU190" s="183" t="s">
        <v>76</v>
      </c>
      <c r="AY190" s="18" t="s">
        <v>234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79</v>
      </c>
      <c r="BK190" s="184">
        <f>ROUND(I190*H190,2)</f>
        <v>0</v>
      </c>
      <c r="BL190" s="18" t="s">
        <v>314</v>
      </c>
      <c r="BM190" s="183" t="s">
        <v>2772</v>
      </c>
    </row>
    <row r="191" s="2" customFormat="1">
      <c r="A191" s="37"/>
      <c r="B191" s="38"/>
      <c r="C191" s="37"/>
      <c r="D191" s="185" t="s">
        <v>244</v>
      </c>
      <c r="E191" s="37"/>
      <c r="F191" s="186" t="s">
        <v>2773</v>
      </c>
      <c r="G191" s="37"/>
      <c r="H191" s="37"/>
      <c r="I191" s="187"/>
      <c r="J191" s="37"/>
      <c r="K191" s="37"/>
      <c r="L191" s="38"/>
      <c r="M191" s="188"/>
      <c r="N191" s="189"/>
      <c r="O191" s="71"/>
      <c r="P191" s="71"/>
      <c r="Q191" s="71"/>
      <c r="R191" s="71"/>
      <c r="S191" s="71"/>
      <c r="T191" s="72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244</v>
      </c>
      <c r="AU191" s="18" t="s">
        <v>76</v>
      </c>
    </row>
    <row r="192" s="2" customFormat="1" ht="62.7" customHeight="1">
      <c r="A192" s="37"/>
      <c r="B192" s="171"/>
      <c r="C192" s="172" t="s">
        <v>122</v>
      </c>
      <c r="D192" s="172" t="s">
        <v>238</v>
      </c>
      <c r="E192" s="173" t="s">
        <v>2774</v>
      </c>
      <c r="F192" s="174" t="s">
        <v>2775</v>
      </c>
      <c r="G192" s="175" t="s">
        <v>298</v>
      </c>
      <c r="H192" s="176">
        <v>0.156</v>
      </c>
      <c r="I192" s="177"/>
      <c r="J192" s="178">
        <f>ROUND(I192*H192,2)</f>
        <v>0</v>
      </c>
      <c r="K192" s="174" t="s">
        <v>242</v>
      </c>
      <c r="L192" s="38"/>
      <c r="M192" s="179" t="s">
        <v>3</v>
      </c>
      <c r="N192" s="180" t="s">
        <v>43</v>
      </c>
      <c r="O192" s="71"/>
      <c r="P192" s="181">
        <f>O192*H192</f>
        <v>0</v>
      </c>
      <c r="Q192" s="181">
        <v>0</v>
      </c>
      <c r="R192" s="181">
        <f>Q192*H192</f>
        <v>0</v>
      </c>
      <c r="S192" s="181">
        <v>0</v>
      </c>
      <c r="T192" s="18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3" t="s">
        <v>314</v>
      </c>
      <c r="AT192" s="183" t="s">
        <v>238</v>
      </c>
      <c r="AU192" s="183" t="s">
        <v>76</v>
      </c>
      <c r="AY192" s="18" t="s">
        <v>234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8" t="s">
        <v>79</v>
      </c>
      <c r="BK192" s="184">
        <f>ROUND(I192*H192,2)</f>
        <v>0</v>
      </c>
      <c r="BL192" s="18" t="s">
        <v>314</v>
      </c>
      <c r="BM192" s="183" t="s">
        <v>2776</v>
      </c>
    </row>
    <row r="193" s="2" customFormat="1">
      <c r="A193" s="37"/>
      <c r="B193" s="38"/>
      <c r="C193" s="37"/>
      <c r="D193" s="185" t="s">
        <v>244</v>
      </c>
      <c r="E193" s="37"/>
      <c r="F193" s="186" t="s">
        <v>2777</v>
      </c>
      <c r="G193" s="37"/>
      <c r="H193" s="37"/>
      <c r="I193" s="187"/>
      <c r="J193" s="37"/>
      <c r="K193" s="37"/>
      <c r="L193" s="38"/>
      <c r="M193" s="188"/>
      <c r="N193" s="189"/>
      <c r="O193" s="71"/>
      <c r="P193" s="71"/>
      <c r="Q193" s="71"/>
      <c r="R193" s="71"/>
      <c r="S193" s="71"/>
      <c r="T193" s="72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244</v>
      </c>
      <c r="AU193" s="18" t="s">
        <v>76</v>
      </c>
    </row>
    <row r="194" s="12" customFormat="1" ht="22.8" customHeight="1">
      <c r="A194" s="12"/>
      <c r="B194" s="158"/>
      <c r="C194" s="12"/>
      <c r="D194" s="159" t="s">
        <v>71</v>
      </c>
      <c r="E194" s="169" t="s">
        <v>2778</v>
      </c>
      <c r="F194" s="169" t="s">
        <v>2779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SUM(P195:P220)</f>
        <v>0</v>
      </c>
      <c r="Q194" s="164"/>
      <c r="R194" s="165">
        <f>SUM(R195:R220)</f>
        <v>1.1096226000000002</v>
      </c>
      <c r="S194" s="164"/>
      <c r="T194" s="166">
        <f>SUM(T195:T220)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76</v>
      </c>
      <c r="AT194" s="167" t="s">
        <v>71</v>
      </c>
      <c r="AU194" s="167" t="s">
        <v>79</v>
      </c>
      <c r="AY194" s="159" t="s">
        <v>234</v>
      </c>
      <c r="BK194" s="168">
        <f>SUM(BK195:BK220)</f>
        <v>0</v>
      </c>
    </row>
    <row r="195" s="2" customFormat="1" ht="49.05" customHeight="1">
      <c r="A195" s="37"/>
      <c r="B195" s="171"/>
      <c r="C195" s="172" t="s">
        <v>125</v>
      </c>
      <c r="D195" s="172" t="s">
        <v>238</v>
      </c>
      <c r="E195" s="173" t="s">
        <v>2780</v>
      </c>
      <c r="F195" s="174" t="s">
        <v>2781</v>
      </c>
      <c r="G195" s="175" t="s">
        <v>416</v>
      </c>
      <c r="H195" s="176">
        <v>3458</v>
      </c>
      <c r="I195" s="177"/>
      <c r="J195" s="178">
        <f>ROUND(I195*H195,2)</f>
        <v>0</v>
      </c>
      <c r="K195" s="174" t="s">
        <v>242</v>
      </c>
      <c r="L195" s="38"/>
      <c r="M195" s="179" t="s">
        <v>3</v>
      </c>
      <c r="N195" s="180" t="s">
        <v>43</v>
      </c>
      <c r="O195" s="71"/>
      <c r="P195" s="181">
        <f>O195*H195</f>
        <v>0</v>
      </c>
      <c r="Q195" s="181">
        <v>0.00012</v>
      </c>
      <c r="R195" s="181">
        <f>Q195*H195</f>
        <v>0.41496</v>
      </c>
      <c r="S195" s="181">
        <v>0</v>
      </c>
      <c r="T195" s="18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3" t="s">
        <v>314</v>
      </c>
      <c r="AT195" s="183" t="s">
        <v>238</v>
      </c>
      <c r="AU195" s="183" t="s">
        <v>76</v>
      </c>
      <c r="AY195" s="18" t="s">
        <v>234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79</v>
      </c>
      <c r="BK195" s="184">
        <f>ROUND(I195*H195,2)</f>
        <v>0</v>
      </c>
      <c r="BL195" s="18" t="s">
        <v>314</v>
      </c>
      <c r="BM195" s="183" t="s">
        <v>2782</v>
      </c>
    </row>
    <row r="196" s="2" customFormat="1">
      <c r="A196" s="37"/>
      <c r="B196" s="38"/>
      <c r="C196" s="37"/>
      <c r="D196" s="185" t="s">
        <v>244</v>
      </c>
      <c r="E196" s="37"/>
      <c r="F196" s="186" t="s">
        <v>2783</v>
      </c>
      <c r="G196" s="37"/>
      <c r="H196" s="37"/>
      <c r="I196" s="187"/>
      <c r="J196" s="37"/>
      <c r="K196" s="37"/>
      <c r="L196" s="38"/>
      <c r="M196" s="188"/>
      <c r="N196" s="189"/>
      <c r="O196" s="71"/>
      <c r="P196" s="71"/>
      <c r="Q196" s="71"/>
      <c r="R196" s="71"/>
      <c r="S196" s="71"/>
      <c r="T196" s="72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8" t="s">
        <v>244</v>
      </c>
      <c r="AU196" s="18" t="s">
        <v>76</v>
      </c>
    </row>
    <row r="197" s="2" customFormat="1" ht="37.8" customHeight="1">
      <c r="A197" s="37"/>
      <c r="B197" s="171"/>
      <c r="C197" s="172" t="s">
        <v>524</v>
      </c>
      <c r="D197" s="172" t="s">
        <v>238</v>
      </c>
      <c r="E197" s="173" t="s">
        <v>2784</v>
      </c>
      <c r="F197" s="174" t="s">
        <v>2785</v>
      </c>
      <c r="G197" s="175" t="s">
        <v>241</v>
      </c>
      <c r="H197" s="176">
        <v>602.94000000000005</v>
      </c>
      <c r="I197" s="177"/>
      <c r="J197" s="178">
        <f>ROUND(I197*H197,2)</f>
        <v>0</v>
      </c>
      <c r="K197" s="174" t="s">
        <v>242</v>
      </c>
      <c r="L197" s="38"/>
      <c r="M197" s="179" t="s">
        <v>3</v>
      </c>
      <c r="N197" s="180" t="s">
        <v>43</v>
      </c>
      <c r="O197" s="71"/>
      <c r="P197" s="181">
        <f>O197*H197</f>
        <v>0</v>
      </c>
      <c r="Q197" s="181">
        <v>0.00079000000000000001</v>
      </c>
      <c r="R197" s="181">
        <f>Q197*H197</f>
        <v>0.47632260000000004</v>
      </c>
      <c r="S197" s="181">
        <v>0</v>
      </c>
      <c r="T197" s="18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3" t="s">
        <v>314</v>
      </c>
      <c r="AT197" s="183" t="s">
        <v>238</v>
      </c>
      <c r="AU197" s="183" t="s">
        <v>76</v>
      </c>
      <c r="AY197" s="18" t="s">
        <v>234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8" t="s">
        <v>79</v>
      </c>
      <c r="BK197" s="184">
        <f>ROUND(I197*H197,2)</f>
        <v>0</v>
      </c>
      <c r="BL197" s="18" t="s">
        <v>314</v>
      </c>
      <c r="BM197" s="183" t="s">
        <v>2786</v>
      </c>
    </row>
    <row r="198" s="2" customFormat="1">
      <c r="A198" s="37"/>
      <c r="B198" s="38"/>
      <c r="C198" s="37"/>
      <c r="D198" s="185" t="s">
        <v>244</v>
      </c>
      <c r="E198" s="37"/>
      <c r="F198" s="186" t="s">
        <v>2787</v>
      </c>
      <c r="G198" s="37"/>
      <c r="H198" s="37"/>
      <c r="I198" s="187"/>
      <c r="J198" s="37"/>
      <c r="K198" s="37"/>
      <c r="L198" s="38"/>
      <c r="M198" s="188"/>
      <c r="N198" s="189"/>
      <c r="O198" s="71"/>
      <c r="P198" s="71"/>
      <c r="Q198" s="71"/>
      <c r="R198" s="71"/>
      <c r="S198" s="71"/>
      <c r="T198" s="72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8" t="s">
        <v>244</v>
      </c>
      <c r="AU198" s="18" t="s">
        <v>76</v>
      </c>
    </row>
    <row r="199" s="2" customFormat="1" ht="24.15" customHeight="1">
      <c r="A199" s="37"/>
      <c r="B199" s="171"/>
      <c r="C199" s="172" t="s">
        <v>531</v>
      </c>
      <c r="D199" s="172" t="s">
        <v>238</v>
      </c>
      <c r="E199" s="173" t="s">
        <v>2788</v>
      </c>
      <c r="F199" s="174" t="s">
        <v>2789</v>
      </c>
      <c r="G199" s="175" t="s">
        <v>416</v>
      </c>
      <c r="H199" s="176">
        <v>900</v>
      </c>
      <c r="I199" s="177"/>
      <c r="J199" s="178">
        <f>ROUND(I199*H199,2)</f>
        <v>0</v>
      </c>
      <c r="K199" s="174" t="s">
        <v>242</v>
      </c>
      <c r="L199" s="38"/>
      <c r="M199" s="179" t="s">
        <v>3</v>
      </c>
      <c r="N199" s="180" t="s">
        <v>43</v>
      </c>
      <c r="O199" s="71"/>
      <c r="P199" s="181">
        <f>O199*H199</f>
        <v>0</v>
      </c>
      <c r="Q199" s="181">
        <v>6.0000000000000002E-05</v>
      </c>
      <c r="R199" s="181">
        <f>Q199*H199</f>
        <v>0.053999999999999999</v>
      </c>
      <c r="S199" s="181">
        <v>0</v>
      </c>
      <c r="T199" s="18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3" t="s">
        <v>314</v>
      </c>
      <c r="AT199" s="183" t="s">
        <v>238</v>
      </c>
      <c r="AU199" s="183" t="s">
        <v>76</v>
      </c>
      <c r="AY199" s="18" t="s">
        <v>234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8" t="s">
        <v>79</v>
      </c>
      <c r="BK199" s="184">
        <f>ROUND(I199*H199,2)</f>
        <v>0</v>
      </c>
      <c r="BL199" s="18" t="s">
        <v>314</v>
      </c>
      <c r="BM199" s="183" t="s">
        <v>2790</v>
      </c>
    </row>
    <row r="200" s="2" customFormat="1">
      <c r="A200" s="37"/>
      <c r="B200" s="38"/>
      <c r="C200" s="37"/>
      <c r="D200" s="185" t="s">
        <v>244</v>
      </c>
      <c r="E200" s="37"/>
      <c r="F200" s="186" t="s">
        <v>2791</v>
      </c>
      <c r="G200" s="37"/>
      <c r="H200" s="37"/>
      <c r="I200" s="187"/>
      <c r="J200" s="37"/>
      <c r="K200" s="37"/>
      <c r="L200" s="38"/>
      <c r="M200" s="188"/>
      <c r="N200" s="189"/>
      <c r="O200" s="71"/>
      <c r="P200" s="71"/>
      <c r="Q200" s="71"/>
      <c r="R200" s="71"/>
      <c r="S200" s="71"/>
      <c r="T200" s="72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244</v>
      </c>
      <c r="AU200" s="18" t="s">
        <v>76</v>
      </c>
    </row>
    <row r="201" s="2" customFormat="1" ht="24.15" customHeight="1">
      <c r="A201" s="37"/>
      <c r="B201" s="171"/>
      <c r="C201" s="172" t="s">
        <v>536</v>
      </c>
      <c r="D201" s="172" t="s">
        <v>238</v>
      </c>
      <c r="E201" s="173" t="s">
        <v>2792</v>
      </c>
      <c r="F201" s="174" t="s">
        <v>2793</v>
      </c>
      <c r="G201" s="175" t="s">
        <v>416</v>
      </c>
      <c r="H201" s="176">
        <v>300</v>
      </c>
      <c r="I201" s="177"/>
      <c r="J201" s="178">
        <f>ROUND(I201*H201,2)</f>
        <v>0</v>
      </c>
      <c r="K201" s="174" t="s">
        <v>242</v>
      </c>
      <c r="L201" s="38"/>
      <c r="M201" s="179" t="s">
        <v>3</v>
      </c>
      <c r="N201" s="180" t="s">
        <v>43</v>
      </c>
      <c r="O201" s="71"/>
      <c r="P201" s="181">
        <f>O201*H201</f>
        <v>0</v>
      </c>
      <c r="Q201" s="181">
        <v>0.00010000000000000001</v>
      </c>
      <c r="R201" s="181">
        <f>Q201*H201</f>
        <v>0.030000000000000002</v>
      </c>
      <c r="S201" s="181">
        <v>0</v>
      </c>
      <c r="T201" s="18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3" t="s">
        <v>314</v>
      </c>
      <c r="AT201" s="183" t="s">
        <v>238</v>
      </c>
      <c r="AU201" s="183" t="s">
        <v>76</v>
      </c>
      <c r="AY201" s="18" t="s">
        <v>234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8" t="s">
        <v>79</v>
      </c>
      <c r="BK201" s="184">
        <f>ROUND(I201*H201,2)</f>
        <v>0</v>
      </c>
      <c r="BL201" s="18" t="s">
        <v>314</v>
      </c>
      <c r="BM201" s="183" t="s">
        <v>2794</v>
      </c>
    </row>
    <row r="202" s="2" customFormat="1">
      <c r="A202" s="37"/>
      <c r="B202" s="38"/>
      <c r="C202" s="37"/>
      <c r="D202" s="185" t="s">
        <v>244</v>
      </c>
      <c r="E202" s="37"/>
      <c r="F202" s="186" t="s">
        <v>2795</v>
      </c>
      <c r="G202" s="37"/>
      <c r="H202" s="37"/>
      <c r="I202" s="187"/>
      <c r="J202" s="37"/>
      <c r="K202" s="37"/>
      <c r="L202" s="38"/>
      <c r="M202" s="188"/>
      <c r="N202" s="189"/>
      <c r="O202" s="71"/>
      <c r="P202" s="71"/>
      <c r="Q202" s="71"/>
      <c r="R202" s="71"/>
      <c r="S202" s="71"/>
      <c r="T202" s="72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8" t="s">
        <v>244</v>
      </c>
      <c r="AU202" s="18" t="s">
        <v>76</v>
      </c>
    </row>
    <row r="203" s="2" customFormat="1" ht="24.15" customHeight="1">
      <c r="A203" s="37"/>
      <c r="B203" s="171"/>
      <c r="C203" s="172" t="s">
        <v>541</v>
      </c>
      <c r="D203" s="172" t="s">
        <v>238</v>
      </c>
      <c r="E203" s="173" t="s">
        <v>2796</v>
      </c>
      <c r="F203" s="174" t="s">
        <v>2797</v>
      </c>
      <c r="G203" s="175" t="s">
        <v>416</v>
      </c>
      <c r="H203" s="176">
        <v>60</v>
      </c>
      <c r="I203" s="177"/>
      <c r="J203" s="178">
        <f>ROUND(I203*H203,2)</f>
        <v>0</v>
      </c>
      <c r="K203" s="174" t="s">
        <v>242</v>
      </c>
      <c r="L203" s="38"/>
      <c r="M203" s="179" t="s">
        <v>3</v>
      </c>
      <c r="N203" s="180" t="s">
        <v>43</v>
      </c>
      <c r="O203" s="71"/>
      <c r="P203" s="181">
        <f>O203*H203</f>
        <v>0</v>
      </c>
      <c r="Q203" s="181">
        <v>6.0000000000000002E-05</v>
      </c>
      <c r="R203" s="181">
        <f>Q203*H203</f>
        <v>0.0035999999999999999</v>
      </c>
      <c r="S203" s="181">
        <v>0</v>
      </c>
      <c r="T203" s="18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3" t="s">
        <v>314</v>
      </c>
      <c r="AT203" s="183" t="s">
        <v>238</v>
      </c>
      <c r="AU203" s="183" t="s">
        <v>76</v>
      </c>
      <c r="AY203" s="18" t="s">
        <v>234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8" t="s">
        <v>79</v>
      </c>
      <c r="BK203" s="184">
        <f>ROUND(I203*H203,2)</f>
        <v>0</v>
      </c>
      <c r="BL203" s="18" t="s">
        <v>314</v>
      </c>
      <c r="BM203" s="183" t="s">
        <v>2798</v>
      </c>
    </row>
    <row r="204" s="2" customFormat="1">
      <c r="A204" s="37"/>
      <c r="B204" s="38"/>
      <c r="C204" s="37"/>
      <c r="D204" s="185" t="s">
        <v>244</v>
      </c>
      <c r="E204" s="37"/>
      <c r="F204" s="186" t="s">
        <v>2799</v>
      </c>
      <c r="G204" s="37"/>
      <c r="H204" s="37"/>
      <c r="I204" s="187"/>
      <c r="J204" s="37"/>
      <c r="K204" s="37"/>
      <c r="L204" s="38"/>
      <c r="M204" s="188"/>
      <c r="N204" s="189"/>
      <c r="O204" s="71"/>
      <c r="P204" s="71"/>
      <c r="Q204" s="71"/>
      <c r="R204" s="71"/>
      <c r="S204" s="71"/>
      <c r="T204" s="72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244</v>
      </c>
      <c r="AU204" s="18" t="s">
        <v>76</v>
      </c>
    </row>
    <row r="205" s="2" customFormat="1" ht="33" customHeight="1">
      <c r="A205" s="37"/>
      <c r="B205" s="171"/>
      <c r="C205" s="172" t="s">
        <v>546</v>
      </c>
      <c r="D205" s="172" t="s">
        <v>238</v>
      </c>
      <c r="E205" s="173" t="s">
        <v>2800</v>
      </c>
      <c r="F205" s="174" t="s">
        <v>2801</v>
      </c>
      <c r="G205" s="175" t="s">
        <v>358</v>
      </c>
      <c r="H205" s="176">
        <v>1</v>
      </c>
      <c r="I205" s="177"/>
      <c r="J205" s="178">
        <f>ROUND(I205*H205,2)</f>
        <v>0</v>
      </c>
      <c r="K205" s="174" t="s">
        <v>242</v>
      </c>
      <c r="L205" s="38"/>
      <c r="M205" s="179" t="s">
        <v>3</v>
      </c>
      <c r="N205" s="180" t="s">
        <v>43</v>
      </c>
      <c r="O205" s="71"/>
      <c r="P205" s="181">
        <f>O205*H205</f>
        <v>0</v>
      </c>
      <c r="Q205" s="181">
        <v>0.0016000000000000001</v>
      </c>
      <c r="R205" s="181">
        <f>Q205*H205</f>
        <v>0.0016000000000000001</v>
      </c>
      <c r="S205" s="181">
        <v>0</v>
      </c>
      <c r="T205" s="18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3" t="s">
        <v>314</v>
      </c>
      <c r="AT205" s="183" t="s">
        <v>238</v>
      </c>
      <c r="AU205" s="183" t="s">
        <v>76</v>
      </c>
      <c r="AY205" s="18" t="s">
        <v>234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8" t="s">
        <v>79</v>
      </c>
      <c r="BK205" s="184">
        <f>ROUND(I205*H205,2)</f>
        <v>0</v>
      </c>
      <c r="BL205" s="18" t="s">
        <v>314</v>
      </c>
      <c r="BM205" s="183" t="s">
        <v>2802</v>
      </c>
    </row>
    <row r="206" s="2" customFormat="1">
      <c r="A206" s="37"/>
      <c r="B206" s="38"/>
      <c r="C206" s="37"/>
      <c r="D206" s="185" t="s">
        <v>244</v>
      </c>
      <c r="E206" s="37"/>
      <c r="F206" s="186" t="s">
        <v>2803</v>
      </c>
      <c r="G206" s="37"/>
      <c r="H206" s="37"/>
      <c r="I206" s="187"/>
      <c r="J206" s="37"/>
      <c r="K206" s="37"/>
      <c r="L206" s="38"/>
      <c r="M206" s="188"/>
      <c r="N206" s="189"/>
      <c r="O206" s="71"/>
      <c r="P206" s="71"/>
      <c r="Q206" s="71"/>
      <c r="R206" s="71"/>
      <c r="S206" s="71"/>
      <c r="T206" s="72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244</v>
      </c>
      <c r="AU206" s="18" t="s">
        <v>76</v>
      </c>
    </row>
    <row r="207" s="2" customFormat="1" ht="24.15" customHeight="1">
      <c r="A207" s="37"/>
      <c r="B207" s="171"/>
      <c r="C207" s="172" t="s">
        <v>551</v>
      </c>
      <c r="D207" s="172" t="s">
        <v>238</v>
      </c>
      <c r="E207" s="173" t="s">
        <v>2804</v>
      </c>
      <c r="F207" s="174" t="s">
        <v>2805</v>
      </c>
      <c r="G207" s="175" t="s">
        <v>358</v>
      </c>
      <c r="H207" s="176">
        <v>2</v>
      </c>
      <c r="I207" s="177"/>
      <c r="J207" s="178">
        <f>ROUND(I207*H207,2)</f>
        <v>0</v>
      </c>
      <c r="K207" s="174" t="s">
        <v>242</v>
      </c>
      <c r="L207" s="38"/>
      <c r="M207" s="179" t="s">
        <v>3</v>
      </c>
      <c r="N207" s="180" t="s">
        <v>43</v>
      </c>
      <c r="O207" s="71"/>
      <c r="P207" s="181">
        <f>O207*H207</f>
        <v>0</v>
      </c>
      <c r="Q207" s="181">
        <v>0.0026199999999999999</v>
      </c>
      <c r="R207" s="181">
        <f>Q207*H207</f>
        <v>0.0052399999999999999</v>
      </c>
      <c r="S207" s="181">
        <v>0</v>
      </c>
      <c r="T207" s="18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3" t="s">
        <v>314</v>
      </c>
      <c r="AT207" s="183" t="s">
        <v>238</v>
      </c>
      <c r="AU207" s="183" t="s">
        <v>76</v>
      </c>
      <c r="AY207" s="18" t="s">
        <v>234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8" t="s">
        <v>79</v>
      </c>
      <c r="BK207" s="184">
        <f>ROUND(I207*H207,2)</f>
        <v>0</v>
      </c>
      <c r="BL207" s="18" t="s">
        <v>314</v>
      </c>
      <c r="BM207" s="183" t="s">
        <v>2806</v>
      </c>
    </row>
    <row r="208" s="2" customFormat="1">
      <c r="A208" s="37"/>
      <c r="B208" s="38"/>
      <c r="C208" s="37"/>
      <c r="D208" s="185" t="s">
        <v>244</v>
      </c>
      <c r="E208" s="37"/>
      <c r="F208" s="186" t="s">
        <v>2807</v>
      </c>
      <c r="G208" s="37"/>
      <c r="H208" s="37"/>
      <c r="I208" s="187"/>
      <c r="J208" s="37"/>
      <c r="K208" s="37"/>
      <c r="L208" s="38"/>
      <c r="M208" s="188"/>
      <c r="N208" s="189"/>
      <c r="O208" s="71"/>
      <c r="P208" s="71"/>
      <c r="Q208" s="71"/>
      <c r="R208" s="71"/>
      <c r="S208" s="71"/>
      <c r="T208" s="72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244</v>
      </c>
      <c r="AU208" s="18" t="s">
        <v>76</v>
      </c>
    </row>
    <row r="209" s="2" customFormat="1" ht="24.15" customHeight="1">
      <c r="A209" s="37"/>
      <c r="B209" s="171"/>
      <c r="C209" s="172" t="s">
        <v>556</v>
      </c>
      <c r="D209" s="172" t="s">
        <v>238</v>
      </c>
      <c r="E209" s="173" t="s">
        <v>2808</v>
      </c>
      <c r="F209" s="174" t="s">
        <v>2809</v>
      </c>
      <c r="G209" s="175" t="s">
        <v>358</v>
      </c>
      <c r="H209" s="176">
        <v>3</v>
      </c>
      <c r="I209" s="177"/>
      <c r="J209" s="178">
        <f>ROUND(I209*H209,2)</f>
        <v>0</v>
      </c>
      <c r="K209" s="174" t="s">
        <v>242</v>
      </c>
      <c r="L209" s="38"/>
      <c r="M209" s="179" t="s">
        <v>3</v>
      </c>
      <c r="N209" s="180" t="s">
        <v>43</v>
      </c>
      <c r="O209" s="71"/>
      <c r="P209" s="181">
        <f>O209*H209</f>
        <v>0</v>
      </c>
      <c r="Q209" s="181">
        <v>0.0032000000000000002</v>
      </c>
      <c r="R209" s="181">
        <f>Q209*H209</f>
        <v>0.0096000000000000009</v>
      </c>
      <c r="S209" s="181">
        <v>0</v>
      </c>
      <c r="T209" s="18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3" t="s">
        <v>314</v>
      </c>
      <c r="AT209" s="183" t="s">
        <v>238</v>
      </c>
      <c r="AU209" s="183" t="s">
        <v>76</v>
      </c>
      <c r="AY209" s="18" t="s">
        <v>234</v>
      </c>
      <c r="BE209" s="184">
        <f>IF(N209="základní",J209,0)</f>
        <v>0</v>
      </c>
      <c r="BF209" s="184">
        <f>IF(N209="snížená",J209,0)</f>
        <v>0</v>
      </c>
      <c r="BG209" s="184">
        <f>IF(N209="zákl. přenesená",J209,0)</f>
        <v>0</v>
      </c>
      <c r="BH209" s="184">
        <f>IF(N209="sníž. přenesená",J209,0)</f>
        <v>0</v>
      </c>
      <c r="BI209" s="184">
        <f>IF(N209="nulová",J209,0)</f>
        <v>0</v>
      </c>
      <c r="BJ209" s="18" t="s">
        <v>79</v>
      </c>
      <c r="BK209" s="184">
        <f>ROUND(I209*H209,2)</f>
        <v>0</v>
      </c>
      <c r="BL209" s="18" t="s">
        <v>314</v>
      </c>
      <c r="BM209" s="183" t="s">
        <v>2810</v>
      </c>
    </row>
    <row r="210" s="2" customFormat="1">
      <c r="A210" s="37"/>
      <c r="B210" s="38"/>
      <c r="C210" s="37"/>
      <c r="D210" s="185" t="s">
        <v>244</v>
      </c>
      <c r="E210" s="37"/>
      <c r="F210" s="186" t="s">
        <v>2811</v>
      </c>
      <c r="G210" s="37"/>
      <c r="H210" s="37"/>
      <c r="I210" s="187"/>
      <c r="J210" s="37"/>
      <c r="K210" s="37"/>
      <c r="L210" s="38"/>
      <c r="M210" s="188"/>
      <c r="N210" s="189"/>
      <c r="O210" s="71"/>
      <c r="P210" s="71"/>
      <c r="Q210" s="71"/>
      <c r="R210" s="71"/>
      <c r="S210" s="71"/>
      <c r="T210" s="72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244</v>
      </c>
      <c r="AU210" s="18" t="s">
        <v>76</v>
      </c>
    </row>
    <row r="211" s="2" customFormat="1" ht="24.15" customHeight="1">
      <c r="A211" s="37"/>
      <c r="B211" s="171"/>
      <c r="C211" s="172" t="s">
        <v>561</v>
      </c>
      <c r="D211" s="172" t="s">
        <v>238</v>
      </c>
      <c r="E211" s="173" t="s">
        <v>2812</v>
      </c>
      <c r="F211" s="174" t="s">
        <v>2813</v>
      </c>
      <c r="G211" s="175" t="s">
        <v>358</v>
      </c>
      <c r="H211" s="176">
        <v>2</v>
      </c>
      <c r="I211" s="177"/>
      <c r="J211" s="178">
        <f>ROUND(I211*H211,2)</f>
        <v>0</v>
      </c>
      <c r="K211" s="174" t="s">
        <v>242</v>
      </c>
      <c r="L211" s="38"/>
      <c r="M211" s="179" t="s">
        <v>3</v>
      </c>
      <c r="N211" s="180" t="s">
        <v>43</v>
      </c>
      <c r="O211" s="71"/>
      <c r="P211" s="181">
        <f>O211*H211</f>
        <v>0</v>
      </c>
      <c r="Q211" s="181">
        <v>0.0041999999999999997</v>
      </c>
      <c r="R211" s="181">
        <f>Q211*H211</f>
        <v>0.0083999999999999995</v>
      </c>
      <c r="S211" s="181">
        <v>0</v>
      </c>
      <c r="T211" s="18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3" t="s">
        <v>314</v>
      </c>
      <c r="AT211" s="183" t="s">
        <v>238</v>
      </c>
      <c r="AU211" s="183" t="s">
        <v>76</v>
      </c>
      <c r="AY211" s="18" t="s">
        <v>234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8" t="s">
        <v>79</v>
      </c>
      <c r="BK211" s="184">
        <f>ROUND(I211*H211,2)</f>
        <v>0</v>
      </c>
      <c r="BL211" s="18" t="s">
        <v>314</v>
      </c>
      <c r="BM211" s="183" t="s">
        <v>2814</v>
      </c>
    </row>
    <row r="212" s="2" customFormat="1">
      <c r="A212" s="37"/>
      <c r="B212" s="38"/>
      <c r="C212" s="37"/>
      <c r="D212" s="185" t="s">
        <v>244</v>
      </c>
      <c r="E212" s="37"/>
      <c r="F212" s="186" t="s">
        <v>2815</v>
      </c>
      <c r="G212" s="37"/>
      <c r="H212" s="37"/>
      <c r="I212" s="187"/>
      <c r="J212" s="37"/>
      <c r="K212" s="37"/>
      <c r="L212" s="38"/>
      <c r="M212" s="188"/>
      <c r="N212" s="189"/>
      <c r="O212" s="71"/>
      <c r="P212" s="71"/>
      <c r="Q212" s="71"/>
      <c r="R212" s="71"/>
      <c r="S212" s="71"/>
      <c r="T212" s="72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8" t="s">
        <v>244</v>
      </c>
      <c r="AU212" s="18" t="s">
        <v>76</v>
      </c>
    </row>
    <row r="213" s="2" customFormat="1" ht="33" customHeight="1">
      <c r="A213" s="37"/>
      <c r="B213" s="171"/>
      <c r="C213" s="172" t="s">
        <v>566</v>
      </c>
      <c r="D213" s="172" t="s">
        <v>238</v>
      </c>
      <c r="E213" s="173" t="s">
        <v>2816</v>
      </c>
      <c r="F213" s="174" t="s">
        <v>2817</v>
      </c>
      <c r="G213" s="175" t="s">
        <v>358</v>
      </c>
      <c r="H213" s="176">
        <v>60</v>
      </c>
      <c r="I213" s="177"/>
      <c r="J213" s="178">
        <f>ROUND(I213*H213,2)</f>
        <v>0</v>
      </c>
      <c r="K213" s="174" t="s">
        <v>242</v>
      </c>
      <c r="L213" s="38"/>
      <c r="M213" s="179" t="s">
        <v>3</v>
      </c>
      <c r="N213" s="180" t="s">
        <v>43</v>
      </c>
      <c r="O213" s="71"/>
      <c r="P213" s="181">
        <f>O213*H213</f>
        <v>0</v>
      </c>
      <c r="Q213" s="181">
        <v>6.9999999999999994E-05</v>
      </c>
      <c r="R213" s="181">
        <f>Q213*H213</f>
        <v>0.0041999999999999997</v>
      </c>
      <c r="S213" s="181">
        <v>0</v>
      </c>
      <c r="T213" s="18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3" t="s">
        <v>314</v>
      </c>
      <c r="AT213" s="183" t="s">
        <v>238</v>
      </c>
      <c r="AU213" s="183" t="s">
        <v>76</v>
      </c>
      <c r="AY213" s="18" t="s">
        <v>234</v>
      </c>
      <c r="BE213" s="184">
        <f>IF(N213="základní",J213,0)</f>
        <v>0</v>
      </c>
      <c r="BF213" s="184">
        <f>IF(N213="snížená",J213,0)</f>
        <v>0</v>
      </c>
      <c r="BG213" s="184">
        <f>IF(N213="zákl. přenesená",J213,0)</f>
        <v>0</v>
      </c>
      <c r="BH213" s="184">
        <f>IF(N213="sníž. přenesená",J213,0)</f>
        <v>0</v>
      </c>
      <c r="BI213" s="184">
        <f>IF(N213="nulová",J213,0)</f>
        <v>0</v>
      </c>
      <c r="BJ213" s="18" t="s">
        <v>79</v>
      </c>
      <c r="BK213" s="184">
        <f>ROUND(I213*H213,2)</f>
        <v>0</v>
      </c>
      <c r="BL213" s="18" t="s">
        <v>314</v>
      </c>
      <c r="BM213" s="183" t="s">
        <v>2818</v>
      </c>
    </row>
    <row r="214" s="2" customFormat="1">
      <c r="A214" s="37"/>
      <c r="B214" s="38"/>
      <c r="C214" s="37"/>
      <c r="D214" s="185" t="s">
        <v>244</v>
      </c>
      <c r="E214" s="37"/>
      <c r="F214" s="186" t="s">
        <v>2819</v>
      </c>
      <c r="G214" s="37"/>
      <c r="H214" s="37"/>
      <c r="I214" s="187"/>
      <c r="J214" s="37"/>
      <c r="K214" s="37"/>
      <c r="L214" s="38"/>
      <c r="M214" s="188"/>
      <c r="N214" s="189"/>
      <c r="O214" s="71"/>
      <c r="P214" s="71"/>
      <c r="Q214" s="71"/>
      <c r="R214" s="71"/>
      <c r="S214" s="71"/>
      <c r="T214" s="72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8" t="s">
        <v>244</v>
      </c>
      <c r="AU214" s="18" t="s">
        <v>76</v>
      </c>
    </row>
    <row r="215" s="2" customFormat="1" ht="37.8" customHeight="1">
      <c r="A215" s="37"/>
      <c r="B215" s="171"/>
      <c r="C215" s="172" t="s">
        <v>570</v>
      </c>
      <c r="D215" s="172" t="s">
        <v>238</v>
      </c>
      <c r="E215" s="173" t="s">
        <v>2820</v>
      </c>
      <c r="F215" s="174" t="s">
        <v>2821</v>
      </c>
      <c r="G215" s="175" t="s">
        <v>358</v>
      </c>
      <c r="H215" s="176">
        <v>5</v>
      </c>
      <c r="I215" s="177"/>
      <c r="J215" s="178">
        <f>ROUND(I215*H215,2)</f>
        <v>0</v>
      </c>
      <c r="K215" s="174" t="s">
        <v>242</v>
      </c>
      <c r="L215" s="38"/>
      <c r="M215" s="179" t="s">
        <v>3</v>
      </c>
      <c r="N215" s="180" t="s">
        <v>43</v>
      </c>
      <c r="O215" s="71"/>
      <c r="P215" s="181">
        <f>O215*H215</f>
        <v>0</v>
      </c>
      <c r="Q215" s="181">
        <v>0.0132</v>
      </c>
      <c r="R215" s="181">
        <f>Q215*H215</f>
        <v>0.066000000000000003</v>
      </c>
      <c r="S215" s="181">
        <v>0</v>
      </c>
      <c r="T215" s="18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3" t="s">
        <v>314</v>
      </c>
      <c r="AT215" s="183" t="s">
        <v>238</v>
      </c>
      <c r="AU215" s="183" t="s">
        <v>76</v>
      </c>
      <c r="AY215" s="18" t="s">
        <v>234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8" t="s">
        <v>79</v>
      </c>
      <c r="BK215" s="184">
        <f>ROUND(I215*H215,2)</f>
        <v>0</v>
      </c>
      <c r="BL215" s="18" t="s">
        <v>314</v>
      </c>
      <c r="BM215" s="183" t="s">
        <v>2822</v>
      </c>
    </row>
    <row r="216" s="2" customFormat="1">
      <c r="A216" s="37"/>
      <c r="B216" s="38"/>
      <c r="C216" s="37"/>
      <c r="D216" s="185" t="s">
        <v>244</v>
      </c>
      <c r="E216" s="37"/>
      <c r="F216" s="186" t="s">
        <v>2823</v>
      </c>
      <c r="G216" s="37"/>
      <c r="H216" s="37"/>
      <c r="I216" s="187"/>
      <c r="J216" s="37"/>
      <c r="K216" s="37"/>
      <c r="L216" s="38"/>
      <c r="M216" s="188"/>
      <c r="N216" s="189"/>
      <c r="O216" s="71"/>
      <c r="P216" s="71"/>
      <c r="Q216" s="71"/>
      <c r="R216" s="71"/>
      <c r="S216" s="71"/>
      <c r="T216" s="72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8" t="s">
        <v>244</v>
      </c>
      <c r="AU216" s="18" t="s">
        <v>76</v>
      </c>
    </row>
    <row r="217" s="2" customFormat="1" ht="37.8" customHeight="1">
      <c r="A217" s="37"/>
      <c r="B217" s="171"/>
      <c r="C217" s="172" t="s">
        <v>576</v>
      </c>
      <c r="D217" s="172" t="s">
        <v>238</v>
      </c>
      <c r="E217" s="173" t="s">
        <v>2824</v>
      </c>
      <c r="F217" s="174" t="s">
        <v>2825</v>
      </c>
      <c r="G217" s="175" t="s">
        <v>358</v>
      </c>
      <c r="H217" s="176">
        <v>2</v>
      </c>
      <c r="I217" s="177"/>
      <c r="J217" s="178">
        <f>ROUND(I217*H217,2)</f>
        <v>0</v>
      </c>
      <c r="K217" s="174" t="s">
        <v>242</v>
      </c>
      <c r="L217" s="38"/>
      <c r="M217" s="179" t="s">
        <v>3</v>
      </c>
      <c r="N217" s="180" t="s">
        <v>43</v>
      </c>
      <c r="O217" s="71"/>
      <c r="P217" s="181">
        <f>O217*H217</f>
        <v>0</v>
      </c>
      <c r="Q217" s="181">
        <v>0.010800000000000001</v>
      </c>
      <c r="R217" s="181">
        <f>Q217*H217</f>
        <v>0.021600000000000001</v>
      </c>
      <c r="S217" s="181">
        <v>0</v>
      </c>
      <c r="T217" s="18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3" t="s">
        <v>314</v>
      </c>
      <c r="AT217" s="183" t="s">
        <v>238</v>
      </c>
      <c r="AU217" s="183" t="s">
        <v>76</v>
      </c>
      <c r="AY217" s="18" t="s">
        <v>234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8" t="s">
        <v>79</v>
      </c>
      <c r="BK217" s="184">
        <f>ROUND(I217*H217,2)</f>
        <v>0</v>
      </c>
      <c r="BL217" s="18" t="s">
        <v>314</v>
      </c>
      <c r="BM217" s="183" t="s">
        <v>2826</v>
      </c>
    </row>
    <row r="218" s="2" customFormat="1">
      <c r="A218" s="37"/>
      <c r="B218" s="38"/>
      <c r="C218" s="37"/>
      <c r="D218" s="185" t="s">
        <v>244</v>
      </c>
      <c r="E218" s="37"/>
      <c r="F218" s="186" t="s">
        <v>2827</v>
      </c>
      <c r="G218" s="37"/>
      <c r="H218" s="37"/>
      <c r="I218" s="187"/>
      <c r="J218" s="37"/>
      <c r="K218" s="37"/>
      <c r="L218" s="38"/>
      <c r="M218" s="188"/>
      <c r="N218" s="189"/>
      <c r="O218" s="71"/>
      <c r="P218" s="71"/>
      <c r="Q218" s="71"/>
      <c r="R218" s="71"/>
      <c r="S218" s="71"/>
      <c r="T218" s="72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8" t="s">
        <v>244</v>
      </c>
      <c r="AU218" s="18" t="s">
        <v>76</v>
      </c>
    </row>
    <row r="219" s="2" customFormat="1" ht="37.8" customHeight="1">
      <c r="A219" s="37"/>
      <c r="B219" s="171"/>
      <c r="C219" s="172" t="s">
        <v>581</v>
      </c>
      <c r="D219" s="172" t="s">
        <v>238</v>
      </c>
      <c r="E219" s="173" t="s">
        <v>2828</v>
      </c>
      <c r="F219" s="174" t="s">
        <v>2829</v>
      </c>
      <c r="G219" s="175" t="s">
        <v>358</v>
      </c>
      <c r="H219" s="176">
        <v>1</v>
      </c>
      <c r="I219" s="177"/>
      <c r="J219" s="178">
        <f>ROUND(I219*H219,2)</f>
        <v>0</v>
      </c>
      <c r="K219" s="174" t="s">
        <v>242</v>
      </c>
      <c r="L219" s="38"/>
      <c r="M219" s="179" t="s">
        <v>3</v>
      </c>
      <c r="N219" s="180" t="s">
        <v>43</v>
      </c>
      <c r="O219" s="71"/>
      <c r="P219" s="181">
        <f>O219*H219</f>
        <v>0</v>
      </c>
      <c r="Q219" s="181">
        <v>0.0141</v>
      </c>
      <c r="R219" s="181">
        <f>Q219*H219</f>
        <v>0.0141</v>
      </c>
      <c r="S219" s="181">
        <v>0</v>
      </c>
      <c r="T219" s="18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3" t="s">
        <v>314</v>
      </c>
      <c r="AT219" s="183" t="s">
        <v>238</v>
      </c>
      <c r="AU219" s="183" t="s">
        <v>76</v>
      </c>
      <c r="AY219" s="18" t="s">
        <v>234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8" t="s">
        <v>79</v>
      </c>
      <c r="BK219" s="184">
        <f>ROUND(I219*H219,2)</f>
        <v>0</v>
      </c>
      <c r="BL219" s="18" t="s">
        <v>314</v>
      </c>
      <c r="BM219" s="183" t="s">
        <v>2830</v>
      </c>
    </row>
    <row r="220" s="2" customFormat="1">
      <c r="A220" s="37"/>
      <c r="B220" s="38"/>
      <c r="C220" s="37"/>
      <c r="D220" s="185" t="s">
        <v>244</v>
      </c>
      <c r="E220" s="37"/>
      <c r="F220" s="186" t="s">
        <v>2831</v>
      </c>
      <c r="G220" s="37"/>
      <c r="H220" s="37"/>
      <c r="I220" s="187"/>
      <c r="J220" s="37"/>
      <c r="K220" s="37"/>
      <c r="L220" s="38"/>
      <c r="M220" s="212"/>
      <c r="N220" s="213"/>
      <c r="O220" s="214"/>
      <c r="P220" s="214"/>
      <c r="Q220" s="214"/>
      <c r="R220" s="214"/>
      <c r="S220" s="214"/>
      <c r="T220" s="215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244</v>
      </c>
      <c r="AU220" s="18" t="s">
        <v>76</v>
      </c>
    </row>
    <row r="221" s="2" customFormat="1" ht="6.96" customHeight="1">
      <c r="A221" s="37"/>
      <c r="B221" s="54"/>
      <c r="C221" s="55"/>
      <c r="D221" s="55"/>
      <c r="E221" s="55"/>
      <c r="F221" s="55"/>
      <c r="G221" s="55"/>
      <c r="H221" s="55"/>
      <c r="I221" s="55"/>
      <c r="J221" s="55"/>
      <c r="K221" s="55"/>
      <c r="L221" s="38"/>
      <c r="M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</row>
  </sheetData>
  <autoFilter ref="C92:K2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7" r:id="rId1" display="https://podminky.urs.cz/item/CS_URS_2024_02/713411121"/>
    <hyperlink ref="F102" r:id="rId2" display="https://podminky.urs.cz/item/CS_URS_2024_02/713463131"/>
    <hyperlink ref="F109" r:id="rId3" display="https://podminky.urs.cz/item/CS_URS_2024_02/731244493"/>
    <hyperlink ref="F118" r:id="rId4" display="https://podminky.urs.cz/item/CS_URS_2024_02/998731101"/>
    <hyperlink ref="F120" r:id="rId5" display="https://podminky.urs.cz/item/CS_URS_2024_02/998731193"/>
    <hyperlink ref="F123" r:id="rId6" display="https://podminky.urs.cz/item/CS_URS_2024_02/732199100"/>
    <hyperlink ref="F125" r:id="rId7" display="https://podminky.urs.cz/item/CS_URS_2024_02/732211123"/>
    <hyperlink ref="F127" r:id="rId8" display="https://podminky.urs.cz/item/CS_URS_2024_02/732331617"/>
    <hyperlink ref="F129" r:id="rId9" display="https://podminky.urs.cz/item/CS_URS_2024_02/998732111"/>
    <hyperlink ref="F131" r:id="rId10" display="https://podminky.urs.cz/item/CS_URS_2024_02/998732193"/>
    <hyperlink ref="F134" r:id="rId11" display="https://podminky.urs.cz/item/CS_URS_2024_02/733222104"/>
    <hyperlink ref="F136" r:id="rId12" display="https://podminky.urs.cz/item/CS_URS_2024_02/733223105"/>
    <hyperlink ref="F138" r:id="rId13" display="https://podminky.urs.cz/item/CS_URS_2024_02/733223106"/>
    <hyperlink ref="F140" r:id="rId14" display="https://podminky.urs.cz/item/CS_URS_2024_02/733224204"/>
    <hyperlink ref="F142" r:id="rId15" display="https://podminky.urs.cz/item/CS_URS_2024_02/733224205"/>
    <hyperlink ref="F144" r:id="rId16" display="https://podminky.urs.cz/item/CS_URS_2024_02/733224206"/>
    <hyperlink ref="F146" r:id="rId17" display="https://podminky.urs.cz/item/CS_URS_2024_02/733224222"/>
    <hyperlink ref="F148" r:id="rId18" display="https://podminky.urs.cz/item/CS_URS_2024_02/733224224"/>
    <hyperlink ref="F150" r:id="rId19" display="https://podminky.urs.cz/item/CS_URS_2024_02/733224225"/>
    <hyperlink ref="F152" r:id="rId20" display="https://podminky.urs.cz/item/CS_URS_2024_02/733291101"/>
    <hyperlink ref="F156" r:id="rId21" display="https://podminky.urs.cz/item/CS_URS_2024_02/998733111"/>
    <hyperlink ref="F158" r:id="rId22" display="https://podminky.urs.cz/item/CS_URS_2024_02/998733193"/>
    <hyperlink ref="F161" r:id="rId23" display="https://podminky.urs.cz/item/CS_URS_2024_02/734211120"/>
    <hyperlink ref="F163" r:id="rId24" display="https://podminky.urs.cz/item/CS_URS_2024_02/734242414"/>
    <hyperlink ref="F165" r:id="rId25" display="https://podminky.urs.cz/item/CS_URS_2024_02/734291123"/>
    <hyperlink ref="F167" r:id="rId26" display="https://podminky.urs.cz/item/CS_URS_2024_02/734291274"/>
    <hyperlink ref="F169" r:id="rId27" display="https://podminky.urs.cz/item/CS_URS_2024_02/734292715"/>
    <hyperlink ref="F178" r:id="rId28" display="https://podminky.urs.cz/item/CS_URS_2024_02/998734111"/>
    <hyperlink ref="F180" r:id="rId29" display="https://podminky.urs.cz/item/CS_URS_2024_02/998734193"/>
    <hyperlink ref="F183" r:id="rId30" display="https://podminky.urs.cz/item/CS_URS_2024_02/735000911"/>
    <hyperlink ref="F185" r:id="rId31" display="https://podminky.urs.cz/item/CS_URS_2024_02/735164272"/>
    <hyperlink ref="F187" r:id="rId32" display="https://podminky.urs.cz/item/CS_URS_2024_02/735191905"/>
    <hyperlink ref="F189" r:id="rId33" display="https://podminky.urs.cz/item/CS_URS_2024_02/735191910"/>
    <hyperlink ref="F191" r:id="rId34" display="https://podminky.urs.cz/item/CS_URS_2024_02/998735101"/>
    <hyperlink ref="F193" r:id="rId35" display="https://podminky.urs.cz/item/CS_URS_2024_02/998735193"/>
    <hyperlink ref="F196" r:id="rId36" display="https://podminky.urs.cz/item/CS_URS_2024_02/736110212"/>
    <hyperlink ref="F198" r:id="rId37" display="https://podminky.urs.cz/item/CS_URS_2024_02/736110251"/>
    <hyperlink ref="F200" r:id="rId38" display="https://podminky.urs.cz/item/CS_URS_2024_02/736110652"/>
    <hyperlink ref="F202" r:id="rId39" display="https://podminky.urs.cz/item/CS_URS_2024_02/736110653"/>
    <hyperlink ref="F204" r:id="rId40" display="https://podminky.urs.cz/item/CS_URS_2024_02/736110654"/>
    <hyperlink ref="F206" r:id="rId41" display="https://podminky.urs.cz/item/CS_URS_2024_02/736111001"/>
    <hyperlink ref="F208" r:id="rId42" display="https://podminky.urs.cz/item/CS_URS_2024_02/736111002"/>
    <hyperlink ref="F210" r:id="rId43" display="https://podminky.urs.cz/item/CS_URS_2024_02/736111003"/>
    <hyperlink ref="F212" r:id="rId44" display="https://podminky.urs.cz/item/CS_URS_2024_02/736111004"/>
    <hyperlink ref="F214" r:id="rId45" display="https://podminky.urs.cz/item/CS_URS_2024_02/736111034"/>
    <hyperlink ref="F216" r:id="rId46" display="https://podminky.urs.cz/item/CS_URS_2024_02/736111103"/>
    <hyperlink ref="F218" r:id="rId47" display="https://podminky.urs.cz/item/CS_URS_2024_02/736111113"/>
    <hyperlink ref="F220" r:id="rId48" display="https://podminky.urs.cz/item/CS_URS_2024_02/7361111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1" customFormat="1" ht="12" customHeight="1">
      <c r="B8" s="21"/>
      <c r="D8" s="31" t="s">
        <v>135</v>
      </c>
      <c r="L8" s="21"/>
    </row>
    <row r="9" s="2" customFormat="1" ht="16.5" customHeight="1">
      <c r="A9" s="37"/>
      <c r="B9" s="38"/>
      <c r="C9" s="37"/>
      <c r="D9" s="37"/>
      <c r="E9" s="122" t="s">
        <v>136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2547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2832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2549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2550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2550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ROUND(J90,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ROUND((SUM(BE90:BE155)),  2)</f>
        <v>0</v>
      </c>
      <c r="G35" s="37"/>
      <c r="H35" s="37"/>
      <c r="I35" s="130">
        <v>0.20999999999999999</v>
      </c>
      <c r="J35" s="129">
        <f>ROUND(((SUM(BE90:BE155))*I35),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ROUND((SUM(BF90:BF155)),  2)</f>
        <v>0</v>
      </c>
      <c r="G36" s="37"/>
      <c r="H36" s="37"/>
      <c r="I36" s="130">
        <v>0.12</v>
      </c>
      <c r="J36" s="129">
        <f>ROUND(((SUM(BF90:BF155))*I36),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ROUND((SUM(BG90:BG155)),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ROUND((SUM(BH90:BH155)),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ROUND((SUM(BI90:BI155)),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137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smlouva č. 2 - SO02, 3,4,5,6,7,8,9,11,13,14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135</v>
      </c>
      <c r="L51" s="21"/>
    </row>
    <row r="52" s="2" customFormat="1" ht="16.5" customHeight="1">
      <c r="A52" s="37"/>
      <c r="B52" s="38"/>
      <c r="C52" s="37"/>
      <c r="D52" s="37"/>
      <c r="E52" s="122" t="s">
        <v>136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2547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22 - VZDUCHOTECHNIKA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2208/9,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138</v>
      </c>
      <c r="D61" s="131"/>
      <c r="E61" s="131"/>
      <c r="F61" s="131"/>
      <c r="G61" s="131"/>
      <c r="H61" s="131"/>
      <c r="I61" s="131"/>
      <c r="J61" s="138" t="s">
        <v>139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J90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140</v>
      </c>
    </row>
    <row r="64" s="9" customFormat="1" ht="24.96" customHeight="1">
      <c r="A64" s="9"/>
      <c r="B64" s="140"/>
      <c r="C64" s="9"/>
      <c r="D64" s="141" t="s">
        <v>183</v>
      </c>
      <c r="E64" s="142"/>
      <c r="F64" s="142"/>
      <c r="G64" s="142"/>
      <c r="H64" s="142"/>
      <c r="I64" s="142"/>
      <c r="J64" s="143">
        <f>J91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2833</v>
      </c>
      <c r="E65" s="146"/>
      <c r="F65" s="146"/>
      <c r="G65" s="146"/>
      <c r="H65" s="146"/>
      <c r="I65" s="146"/>
      <c r="J65" s="147">
        <f>J92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187</v>
      </c>
      <c r="E66" s="146"/>
      <c r="F66" s="146"/>
      <c r="G66" s="146"/>
      <c r="H66" s="146"/>
      <c r="I66" s="146"/>
      <c r="J66" s="147">
        <f>J101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2834</v>
      </c>
      <c r="E67" s="146"/>
      <c r="F67" s="146"/>
      <c r="G67" s="146"/>
      <c r="H67" s="146"/>
      <c r="I67" s="146"/>
      <c r="J67" s="147">
        <f>J107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4"/>
      <c r="C68" s="10"/>
      <c r="D68" s="145" t="s">
        <v>2835</v>
      </c>
      <c r="E68" s="146"/>
      <c r="F68" s="146"/>
      <c r="G68" s="146"/>
      <c r="H68" s="146"/>
      <c r="I68" s="146"/>
      <c r="J68" s="147">
        <f>J112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7"/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12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12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="2" customFormat="1" ht="6.96" customHeight="1">
      <c r="A74" s="37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24.96" customHeight="1">
      <c r="A75" s="37"/>
      <c r="B75" s="38"/>
      <c r="C75" s="22" t="s">
        <v>219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17</v>
      </c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7"/>
      <c r="D78" s="37"/>
      <c r="E78" s="122" t="str">
        <f>E7</f>
        <v>Obecní dům Rudíkov smlouva č. 2 - SO02, 3,4,5,6,7,8,9,11,13,14</v>
      </c>
      <c r="F78" s="31"/>
      <c r="G78" s="31"/>
      <c r="H78" s="31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" customFormat="1" ht="12" customHeight="1">
      <c r="B79" s="21"/>
      <c r="C79" s="31" t="s">
        <v>135</v>
      </c>
      <c r="L79" s="21"/>
    </row>
    <row r="80" s="2" customFormat="1" ht="16.5" customHeight="1">
      <c r="A80" s="37"/>
      <c r="B80" s="38"/>
      <c r="C80" s="37"/>
      <c r="D80" s="37"/>
      <c r="E80" s="122" t="s">
        <v>136</v>
      </c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2547</v>
      </c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6.5" customHeight="1">
      <c r="A82" s="37"/>
      <c r="B82" s="38"/>
      <c r="C82" s="37"/>
      <c r="D82" s="37"/>
      <c r="E82" s="61" t="str">
        <f>E11</f>
        <v>22 - VZDUCHOTECHNIKA</v>
      </c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21</v>
      </c>
      <c r="D84" s="37"/>
      <c r="E84" s="37"/>
      <c r="F84" s="26" t="str">
        <f>F14</f>
        <v>RUDÍKOV, P.Č. 2250/4, 2261, ST. 63, 2208/9,</v>
      </c>
      <c r="G84" s="37"/>
      <c r="H84" s="37"/>
      <c r="I84" s="31" t="s">
        <v>23</v>
      </c>
      <c r="J84" s="63" t="str">
        <f>IF(J14="","",J14)</f>
        <v>10. 1. 2024</v>
      </c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6.96" customHeight="1">
      <c r="A85" s="37"/>
      <c r="B85" s="38"/>
      <c r="C85" s="37"/>
      <c r="D85" s="37"/>
      <c r="E85" s="37"/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25</v>
      </c>
      <c r="D86" s="37"/>
      <c r="E86" s="37"/>
      <c r="F86" s="26" t="str">
        <f>E17</f>
        <v xml:space="preserve"> </v>
      </c>
      <c r="G86" s="37"/>
      <c r="H86" s="37"/>
      <c r="I86" s="31" t="s">
        <v>31</v>
      </c>
      <c r="J86" s="35" t="str">
        <f>E23</f>
        <v>Ondřej Zikán</v>
      </c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15" customHeight="1">
      <c r="A87" s="37"/>
      <c r="B87" s="38"/>
      <c r="C87" s="31" t="s">
        <v>29</v>
      </c>
      <c r="D87" s="37"/>
      <c r="E87" s="37"/>
      <c r="F87" s="26" t="str">
        <f>IF(E20="","",E20)</f>
        <v>Vyplň údaj</v>
      </c>
      <c r="G87" s="37"/>
      <c r="H87" s="37"/>
      <c r="I87" s="31" t="s">
        <v>34</v>
      </c>
      <c r="J87" s="35" t="str">
        <f>E26</f>
        <v>Ondřej Zikán</v>
      </c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0.32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11" customFormat="1" ht="29.28" customHeight="1">
      <c r="A89" s="148"/>
      <c r="B89" s="149"/>
      <c r="C89" s="150" t="s">
        <v>220</v>
      </c>
      <c r="D89" s="151" t="s">
        <v>57</v>
      </c>
      <c r="E89" s="151" t="s">
        <v>53</v>
      </c>
      <c r="F89" s="151" t="s">
        <v>54</v>
      </c>
      <c r="G89" s="151" t="s">
        <v>221</v>
      </c>
      <c r="H89" s="151" t="s">
        <v>222</v>
      </c>
      <c r="I89" s="151" t="s">
        <v>223</v>
      </c>
      <c r="J89" s="151" t="s">
        <v>139</v>
      </c>
      <c r="K89" s="152" t="s">
        <v>224</v>
      </c>
      <c r="L89" s="153"/>
      <c r="M89" s="79" t="s">
        <v>3</v>
      </c>
      <c r="N89" s="80" t="s">
        <v>42</v>
      </c>
      <c r="O89" s="80" t="s">
        <v>225</v>
      </c>
      <c r="P89" s="80" t="s">
        <v>226</v>
      </c>
      <c r="Q89" s="80" t="s">
        <v>227</v>
      </c>
      <c r="R89" s="80" t="s">
        <v>228</v>
      </c>
      <c r="S89" s="80" t="s">
        <v>229</v>
      </c>
      <c r="T89" s="81" t="s">
        <v>230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="2" customFormat="1" ht="22.8" customHeight="1">
      <c r="A90" s="37"/>
      <c r="B90" s="38"/>
      <c r="C90" s="86" t="s">
        <v>231</v>
      </c>
      <c r="D90" s="37"/>
      <c r="E90" s="37"/>
      <c r="F90" s="37"/>
      <c r="G90" s="37"/>
      <c r="H90" s="37"/>
      <c r="I90" s="37"/>
      <c r="J90" s="154">
        <f>BK90</f>
        <v>0</v>
      </c>
      <c r="K90" s="37"/>
      <c r="L90" s="38"/>
      <c r="M90" s="82"/>
      <c r="N90" s="67"/>
      <c r="O90" s="83"/>
      <c r="P90" s="155">
        <f>P91</f>
        <v>0</v>
      </c>
      <c r="Q90" s="83"/>
      <c r="R90" s="155">
        <f>R91</f>
        <v>6.2228359999999991</v>
      </c>
      <c r="S90" s="83"/>
      <c r="T90" s="156">
        <f>T91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8" t="s">
        <v>71</v>
      </c>
      <c r="AU90" s="18" t="s">
        <v>140</v>
      </c>
      <c r="BK90" s="157">
        <f>BK91</f>
        <v>0</v>
      </c>
    </row>
    <row r="91" s="12" customFormat="1" ht="25.92" customHeight="1">
      <c r="A91" s="12"/>
      <c r="B91" s="158"/>
      <c r="C91" s="12"/>
      <c r="D91" s="159" t="s">
        <v>71</v>
      </c>
      <c r="E91" s="160" t="s">
        <v>1253</v>
      </c>
      <c r="F91" s="160" t="s">
        <v>1254</v>
      </c>
      <c r="G91" s="12"/>
      <c r="H91" s="12"/>
      <c r="I91" s="161"/>
      <c r="J91" s="162">
        <f>BK91</f>
        <v>0</v>
      </c>
      <c r="K91" s="12"/>
      <c r="L91" s="158"/>
      <c r="M91" s="163"/>
      <c r="N91" s="164"/>
      <c r="O91" s="164"/>
      <c r="P91" s="165">
        <f>P92+P101+P107+P112</f>
        <v>0</v>
      </c>
      <c r="Q91" s="164"/>
      <c r="R91" s="165">
        <f>R92+R101+R107+R112</f>
        <v>6.2228359999999991</v>
      </c>
      <c r="S91" s="164"/>
      <c r="T91" s="166">
        <f>T92+T101+T107+T112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9" t="s">
        <v>79</v>
      </c>
      <c r="AT91" s="167" t="s">
        <v>71</v>
      </c>
      <c r="AU91" s="167" t="s">
        <v>72</v>
      </c>
      <c r="AY91" s="159" t="s">
        <v>234</v>
      </c>
      <c r="BK91" s="168">
        <f>BK92+BK101+BK107+BK112</f>
        <v>0</v>
      </c>
    </row>
    <row r="92" s="12" customFormat="1" ht="22.8" customHeight="1">
      <c r="A92" s="12"/>
      <c r="B92" s="158"/>
      <c r="C92" s="12"/>
      <c r="D92" s="159" t="s">
        <v>71</v>
      </c>
      <c r="E92" s="169" t="s">
        <v>2836</v>
      </c>
      <c r="F92" s="169" t="s">
        <v>2837</v>
      </c>
      <c r="G92" s="12"/>
      <c r="H92" s="12"/>
      <c r="I92" s="161"/>
      <c r="J92" s="170">
        <f>BK92</f>
        <v>0</v>
      </c>
      <c r="K92" s="12"/>
      <c r="L92" s="158"/>
      <c r="M92" s="163"/>
      <c r="N92" s="164"/>
      <c r="O92" s="164"/>
      <c r="P92" s="165">
        <f>SUM(P93:P100)</f>
        <v>0</v>
      </c>
      <c r="Q92" s="164"/>
      <c r="R92" s="165">
        <f>SUM(R93:R100)</f>
        <v>0</v>
      </c>
      <c r="S92" s="164"/>
      <c r="T92" s="166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9" t="s">
        <v>79</v>
      </c>
      <c r="AT92" s="167" t="s">
        <v>71</v>
      </c>
      <c r="AU92" s="167" t="s">
        <v>79</v>
      </c>
      <c r="AY92" s="159" t="s">
        <v>234</v>
      </c>
      <c r="BK92" s="168">
        <f>SUM(BK93:BK100)</f>
        <v>0</v>
      </c>
    </row>
    <row r="93" s="2" customFormat="1" ht="24.15" customHeight="1">
      <c r="A93" s="37"/>
      <c r="B93" s="171"/>
      <c r="C93" s="172" t="s">
        <v>79</v>
      </c>
      <c r="D93" s="172" t="s">
        <v>238</v>
      </c>
      <c r="E93" s="173" t="s">
        <v>2838</v>
      </c>
      <c r="F93" s="174" t="s">
        <v>2839</v>
      </c>
      <c r="G93" s="175" t="s">
        <v>358</v>
      </c>
      <c r="H93" s="176">
        <v>1</v>
      </c>
      <c r="I93" s="177"/>
      <c r="J93" s="178">
        <f>ROUND(I93*H93,2)</f>
        <v>0</v>
      </c>
      <c r="K93" s="174" t="s">
        <v>2582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314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314</v>
      </c>
      <c r="BM93" s="183" t="s">
        <v>2840</v>
      </c>
    </row>
    <row r="94" s="2" customFormat="1" ht="16.5" customHeight="1">
      <c r="A94" s="37"/>
      <c r="B94" s="171"/>
      <c r="C94" s="172" t="s">
        <v>76</v>
      </c>
      <c r="D94" s="172" t="s">
        <v>238</v>
      </c>
      <c r="E94" s="173" t="s">
        <v>2841</v>
      </c>
      <c r="F94" s="174" t="s">
        <v>2842</v>
      </c>
      <c r="G94" s="175" t="s">
        <v>358</v>
      </c>
      <c r="H94" s="176">
        <v>1</v>
      </c>
      <c r="I94" s="177"/>
      <c r="J94" s="178">
        <f>ROUND(I94*H94,2)</f>
        <v>0</v>
      </c>
      <c r="K94" s="174" t="s">
        <v>2582</v>
      </c>
      <c r="L94" s="38"/>
      <c r="M94" s="179" t="s">
        <v>3</v>
      </c>
      <c r="N94" s="180" t="s">
        <v>43</v>
      </c>
      <c r="O94" s="71"/>
      <c r="P94" s="181">
        <f>O94*H94</f>
        <v>0</v>
      </c>
      <c r="Q94" s="181">
        <v>0</v>
      </c>
      <c r="R94" s="181">
        <f>Q94*H94</f>
        <v>0</v>
      </c>
      <c r="S94" s="181">
        <v>0</v>
      </c>
      <c r="T94" s="182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3" t="s">
        <v>314</v>
      </c>
      <c r="AT94" s="183" t="s">
        <v>238</v>
      </c>
      <c r="AU94" s="183" t="s">
        <v>76</v>
      </c>
      <c r="AY94" s="18" t="s">
        <v>234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79</v>
      </c>
      <c r="BK94" s="184">
        <f>ROUND(I94*H94,2)</f>
        <v>0</v>
      </c>
      <c r="BL94" s="18" t="s">
        <v>314</v>
      </c>
      <c r="BM94" s="183" t="s">
        <v>2843</v>
      </c>
    </row>
    <row r="95" s="2" customFormat="1" ht="49.05" customHeight="1">
      <c r="A95" s="37"/>
      <c r="B95" s="171"/>
      <c r="C95" s="172" t="s">
        <v>101</v>
      </c>
      <c r="D95" s="172" t="s">
        <v>238</v>
      </c>
      <c r="E95" s="173" t="s">
        <v>2844</v>
      </c>
      <c r="F95" s="174" t="s">
        <v>2845</v>
      </c>
      <c r="G95" s="175" t="s">
        <v>2846</v>
      </c>
      <c r="H95" s="176">
        <v>48</v>
      </c>
      <c r="I95" s="177"/>
      <c r="J95" s="178">
        <f>ROUND(I95*H95,2)</f>
        <v>0</v>
      </c>
      <c r="K95" s="174" t="s">
        <v>2582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314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314</v>
      </c>
      <c r="BM95" s="183" t="s">
        <v>2847</v>
      </c>
    </row>
    <row r="96" s="2" customFormat="1" ht="24.15" customHeight="1">
      <c r="A96" s="37"/>
      <c r="B96" s="171"/>
      <c r="C96" s="172" t="s">
        <v>104</v>
      </c>
      <c r="D96" s="172" t="s">
        <v>238</v>
      </c>
      <c r="E96" s="173" t="s">
        <v>2848</v>
      </c>
      <c r="F96" s="174" t="s">
        <v>2849</v>
      </c>
      <c r="G96" s="175" t="s">
        <v>358</v>
      </c>
      <c r="H96" s="176">
        <v>1</v>
      </c>
      <c r="I96" s="177"/>
      <c r="J96" s="178">
        <f>ROUND(I96*H96,2)</f>
        <v>0</v>
      </c>
      <c r="K96" s="174" t="s">
        <v>2582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314</v>
      </c>
      <c r="AT96" s="183" t="s">
        <v>238</v>
      </c>
      <c r="AU96" s="183" t="s">
        <v>76</v>
      </c>
      <c r="AY96" s="18" t="s">
        <v>234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79</v>
      </c>
      <c r="BK96" s="184">
        <f>ROUND(I96*H96,2)</f>
        <v>0</v>
      </c>
      <c r="BL96" s="18" t="s">
        <v>314</v>
      </c>
      <c r="BM96" s="183" t="s">
        <v>2850</v>
      </c>
    </row>
    <row r="97" s="2" customFormat="1" ht="24.15" customHeight="1">
      <c r="A97" s="37"/>
      <c r="B97" s="171"/>
      <c r="C97" s="172" t="s">
        <v>262</v>
      </c>
      <c r="D97" s="172" t="s">
        <v>238</v>
      </c>
      <c r="E97" s="173" t="s">
        <v>2851</v>
      </c>
      <c r="F97" s="174" t="s">
        <v>2852</v>
      </c>
      <c r="G97" s="175" t="s">
        <v>358</v>
      </c>
      <c r="H97" s="176">
        <v>2</v>
      </c>
      <c r="I97" s="177"/>
      <c r="J97" s="178">
        <f>ROUND(I97*H97,2)</f>
        <v>0</v>
      </c>
      <c r="K97" s="174" t="s">
        <v>2582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</v>
      </c>
      <c r="R97" s="181">
        <f>Q97*H97</f>
        <v>0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314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314</v>
      </c>
      <c r="BM97" s="183" t="s">
        <v>2853</v>
      </c>
    </row>
    <row r="98" s="2" customFormat="1" ht="24.15" customHeight="1">
      <c r="A98" s="37"/>
      <c r="B98" s="171"/>
      <c r="C98" s="172" t="s">
        <v>128</v>
      </c>
      <c r="D98" s="172" t="s">
        <v>238</v>
      </c>
      <c r="E98" s="173" t="s">
        <v>2854</v>
      </c>
      <c r="F98" s="174" t="s">
        <v>2855</v>
      </c>
      <c r="G98" s="175" t="s">
        <v>358</v>
      </c>
      <c r="H98" s="176">
        <v>1</v>
      </c>
      <c r="I98" s="177"/>
      <c r="J98" s="178">
        <f>ROUND(I98*H98,2)</f>
        <v>0</v>
      </c>
      <c r="K98" s="174" t="s">
        <v>2582</v>
      </c>
      <c r="L98" s="38"/>
      <c r="M98" s="179" t="s">
        <v>3</v>
      </c>
      <c r="N98" s="180" t="s">
        <v>43</v>
      </c>
      <c r="O98" s="71"/>
      <c r="P98" s="181">
        <f>O98*H98</f>
        <v>0</v>
      </c>
      <c r="Q98" s="181">
        <v>0</v>
      </c>
      <c r="R98" s="181">
        <f>Q98*H98</f>
        <v>0</v>
      </c>
      <c r="S98" s="181">
        <v>0</v>
      </c>
      <c r="T98" s="182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314</v>
      </c>
      <c r="AT98" s="183" t="s">
        <v>238</v>
      </c>
      <c r="AU98" s="183" t="s">
        <v>76</v>
      </c>
      <c r="AY98" s="18" t="s">
        <v>234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79</v>
      </c>
      <c r="BK98" s="184">
        <f>ROUND(I98*H98,2)</f>
        <v>0</v>
      </c>
      <c r="BL98" s="18" t="s">
        <v>314</v>
      </c>
      <c r="BM98" s="183" t="s">
        <v>2856</v>
      </c>
    </row>
    <row r="99" s="2" customFormat="1" ht="24.15" customHeight="1">
      <c r="A99" s="37"/>
      <c r="B99" s="171"/>
      <c r="C99" s="172" t="s">
        <v>271</v>
      </c>
      <c r="D99" s="172" t="s">
        <v>238</v>
      </c>
      <c r="E99" s="173" t="s">
        <v>2857</v>
      </c>
      <c r="F99" s="174" t="s">
        <v>2858</v>
      </c>
      <c r="G99" s="175" t="s">
        <v>358</v>
      </c>
      <c r="H99" s="176">
        <v>1</v>
      </c>
      <c r="I99" s="177"/>
      <c r="J99" s="178">
        <f>ROUND(I99*H99,2)</f>
        <v>0</v>
      </c>
      <c r="K99" s="174" t="s">
        <v>2582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314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314</v>
      </c>
      <c r="BM99" s="183" t="s">
        <v>2859</v>
      </c>
    </row>
    <row r="100" s="2" customFormat="1" ht="24.15" customHeight="1">
      <c r="A100" s="37"/>
      <c r="B100" s="171"/>
      <c r="C100" s="172" t="s">
        <v>278</v>
      </c>
      <c r="D100" s="172" t="s">
        <v>238</v>
      </c>
      <c r="E100" s="173" t="s">
        <v>2860</v>
      </c>
      <c r="F100" s="174" t="s">
        <v>2861</v>
      </c>
      <c r="G100" s="175" t="s">
        <v>358</v>
      </c>
      <c r="H100" s="176">
        <v>30</v>
      </c>
      <c r="I100" s="177"/>
      <c r="J100" s="178">
        <f>ROUND(I100*H100,2)</f>
        <v>0</v>
      </c>
      <c r="K100" s="174" t="s">
        <v>2582</v>
      </c>
      <c r="L100" s="38"/>
      <c r="M100" s="179" t="s">
        <v>3</v>
      </c>
      <c r="N100" s="180" t="s">
        <v>43</v>
      </c>
      <c r="O100" s="71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2862</v>
      </c>
      <c r="AT100" s="183" t="s">
        <v>238</v>
      </c>
      <c r="AU100" s="183" t="s">
        <v>76</v>
      </c>
      <c r="AY100" s="18" t="s">
        <v>234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79</v>
      </c>
      <c r="BK100" s="184">
        <f>ROUND(I100*H100,2)</f>
        <v>0</v>
      </c>
      <c r="BL100" s="18" t="s">
        <v>2862</v>
      </c>
      <c r="BM100" s="183" t="s">
        <v>2863</v>
      </c>
    </row>
    <row r="101" s="12" customFormat="1" ht="22.8" customHeight="1">
      <c r="A101" s="12"/>
      <c r="B101" s="158"/>
      <c r="C101" s="12"/>
      <c r="D101" s="159" t="s">
        <v>71</v>
      </c>
      <c r="E101" s="169" t="s">
        <v>1332</v>
      </c>
      <c r="F101" s="169" t="s">
        <v>1333</v>
      </c>
      <c r="G101" s="12"/>
      <c r="H101" s="12"/>
      <c r="I101" s="161"/>
      <c r="J101" s="170">
        <f>BK101</f>
        <v>0</v>
      </c>
      <c r="K101" s="12"/>
      <c r="L101" s="158"/>
      <c r="M101" s="163"/>
      <c r="N101" s="164"/>
      <c r="O101" s="164"/>
      <c r="P101" s="165">
        <f>SUM(P102:P106)</f>
        <v>0</v>
      </c>
      <c r="Q101" s="164"/>
      <c r="R101" s="165">
        <f>SUM(R102:R106)</f>
        <v>0.36786799999999997</v>
      </c>
      <c r="S101" s="164"/>
      <c r="T101" s="166">
        <f>SUM(T102:T106)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9" t="s">
        <v>76</v>
      </c>
      <c r="AT101" s="167" t="s">
        <v>71</v>
      </c>
      <c r="AU101" s="167" t="s">
        <v>79</v>
      </c>
      <c r="AY101" s="159" t="s">
        <v>234</v>
      </c>
      <c r="BK101" s="168">
        <f>SUM(BK102:BK106)</f>
        <v>0</v>
      </c>
    </row>
    <row r="102" s="2" customFormat="1" ht="44.25" customHeight="1">
      <c r="A102" s="37"/>
      <c r="B102" s="171"/>
      <c r="C102" s="172" t="s">
        <v>131</v>
      </c>
      <c r="D102" s="172" t="s">
        <v>238</v>
      </c>
      <c r="E102" s="173" t="s">
        <v>2557</v>
      </c>
      <c r="F102" s="174" t="s">
        <v>2864</v>
      </c>
      <c r="G102" s="175" t="s">
        <v>416</v>
      </c>
      <c r="H102" s="176">
        <v>49.399999999999999</v>
      </c>
      <c r="I102" s="177"/>
      <c r="J102" s="178">
        <f>ROUND(I102*H102,2)</f>
        <v>0</v>
      </c>
      <c r="K102" s="174" t="s">
        <v>242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0.00022000000000000001</v>
      </c>
      <c r="R102" s="181">
        <f>Q102*H102</f>
        <v>0.010868000000000001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314</v>
      </c>
      <c r="AT102" s="183" t="s">
        <v>238</v>
      </c>
      <c r="AU102" s="183" t="s">
        <v>76</v>
      </c>
      <c r="AY102" s="18" t="s">
        <v>234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79</v>
      </c>
      <c r="BK102" s="184">
        <f>ROUND(I102*H102,2)</f>
        <v>0</v>
      </c>
      <c r="BL102" s="18" t="s">
        <v>314</v>
      </c>
      <c r="BM102" s="183" t="s">
        <v>2865</v>
      </c>
    </row>
    <row r="103" s="2" customFormat="1">
      <c r="A103" s="37"/>
      <c r="B103" s="38"/>
      <c r="C103" s="37"/>
      <c r="D103" s="185" t="s">
        <v>244</v>
      </c>
      <c r="E103" s="37"/>
      <c r="F103" s="186" t="s">
        <v>2560</v>
      </c>
      <c r="G103" s="37"/>
      <c r="H103" s="37"/>
      <c r="I103" s="187"/>
      <c r="J103" s="37"/>
      <c r="K103" s="37"/>
      <c r="L103" s="38"/>
      <c r="M103" s="188"/>
      <c r="N103" s="189"/>
      <c r="O103" s="71"/>
      <c r="P103" s="71"/>
      <c r="Q103" s="71"/>
      <c r="R103" s="71"/>
      <c r="S103" s="71"/>
      <c r="T103" s="72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8" t="s">
        <v>244</v>
      </c>
      <c r="AU103" s="18" t="s">
        <v>76</v>
      </c>
    </row>
    <row r="104" s="2" customFormat="1" ht="24.15" customHeight="1">
      <c r="A104" s="37"/>
      <c r="B104" s="171"/>
      <c r="C104" s="192" t="s">
        <v>284</v>
      </c>
      <c r="D104" s="192" t="s">
        <v>310</v>
      </c>
      <c r="E104" s="193" t="s">
        <v>2866</v>
      </c>
      <c r="F104" s="194" t="s">
        <v>2867</v>
      </c>
      <c r="G104" s="195" t="s">
        <v>241</v>
      </c>
      <c r="H104" s="196">
        <v>33.799999999999997</v>
      </c>
      <c r="I104" s="197"/>
      <c r="J104" s="198">
        <f>ROUND(I104*H104,2)</f>
        <v>0</v>
      </c>
      <c r="K104" s="194" t="s">
        <v>242</v>
      </c>
      <c r="L104" s="199"/>
      <c r="M104" s="200" t="s">
        <v>3</v>
      </c>
      <c r="N104" s="201" t="s">
        <v>43</v>
      </c>
      <c r="O104" s="71"/>
      <c r="P104" s="181">
        <f>O104*H104</f>
        <v>0</v>
      </c>
      <c r="Q104" s="181">
        <v>0.0089999999999999993</v>
      </c>
      <c r="R104" s="181">
        <f>Q104*H104</f>
        <v>0.30419999999999997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392</v>
      </c>
      <c r="AT104" s="183" t="s">
        <v>310</v>
      </c>
      <c r="AU104" s="183" t="s">
        <v>76</v>
      </c>
      <c r="AY104" s="18" t="s">
        <v>234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79</v>
      </c>
      <c r="BK104" s="184">
        <f>ROUND(I104*H104,2)</f>
        <v>0</v>
      </c>
      <c r="BL104" s="18" t="s">
        <v>314</v>
      </c>
      <c r="BM104" s="183" t="s">
        <v>2868</v>
      </c>
    </row>
    <row r="105" s="2" customFormat="1" ht="33" customHeight="1">
      <c r="A105" s="37"/>
      <c r="B105" s="171"/>
      <c r="C105" s="192" t="s">
        <v>236</v>
      </c>
      <c r="D105" s="192" t="s">
        <v>310</v>
      </c>
      <c r="E105" s="193" t="s">
        <v>2869</v>
      </c>
      <c r="F105" s="194" t="s">
        <v>2870</v>
      </c>
      <c r="G105" s="195" t="s">
        <v>241</v>
      </c>
      <c r="H105" s="196">
        <v>15.6</v>
      </c>
      <c r="I105" s="197"/>
      <c r="J105" s="198">
        <f>ROUND(I105*H105,2)</f>
        <v>0</v>
      </c>
      <c r="K105" s="194" t="s">
        <v>242</v>
      </c>
      <c r="L105" s="199"/>
      <c r="M105" s="200" t="s">
        <v>3</v>
      </c>
      <c r="N105" s="201" t="s">
        <v>43</v>
      </c>
      <c r="O105" s="71"/>
      <c r="P105" s="181">
        <f>O105*H105</f>
        <v>0</v>
      </c>
      <c r="Q105" s="181">
        <v>0.0030000000000000001</v>
      </c>
      <c r="R105" s="181">
        <f>Q105*H105</f>
        <v>0.046800000000000001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392</v>
      </c>
      <c r="AT105" s="183" t="s">
        <v>310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314</v>
      </c>
      <c r="BM105" s="183" t="s">
        <v>2871</v>
      </c>
    </row>
    <row r="106" s="2" customFormat="1" ht="16.5" customHeight="1">
      <c r="A106" s="37"/>
      <c r="B106" s="171"/>
      <c r="C106" s="192" t="s">
        <v>9</v>
      </c>
      <c r="D106" s="192" t="s">
        <v>310</v>
      </c>
      <c r="E106" s="193" t="s">
        <v>2872</v>
      </c>
      <c r="F106" s="194" t="s">
        <v>2873</v>
      </c>
      <c r="G106" s="195" t="s">
        <v>1596</v>
      </c>
      <c r="H106" s="196">
        <v>30</v>
      </c>
      <c r="I106" s="197"/>
      <c r="J106" s="198">
        <f>ROUND(I106*H106,2)</f>
        <v>0</v>
      </c>
      <c r="K106" s="194" t="s">
        <v>2582</v>
      </c>
      <c r="L106" s="199"/>
      <c r="M106" s="200" t="s">
        <v>3</v>
      </c>
      <c r="N106" s="201" t="s">
        <v>43</v>
      </c>
      <c r="O106" s="71"/>
      <c r="P106" s="181">
        <f>O106*H106</f>
        <v>0</v>
      </c>
      <c r="Q106" s="181">
        <v>0.00020000000000000001</v>
      </c>
      <c r="R106" s="181">
        <f>Q106*H106</f>
        <v>0.0060000000000000001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392</v>
      </c>
      <c r="AT106" s="183" t="s">
        <v>310</v>
      </c>
      <c r="AU106" s="183" t="s">
        <v>76</v>
      </c>
      <c r="AY106" s="18" t="s">
        <v>234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79</v>
      </c>
      <c r="BK106" s="184">
        <f>ROUND(I106*H106,2)</f>
        <v>0</v>
      </c>
      <c r="BL106" s="18" t="s">
        <v>314</v>
      </c>
      <c r="BM106" s="183" t="s">
        <v>2874</v>
      </c>
    </row>
    <row r="107" s="12" customFormat="1" ht="22.8" customHeight="1">
      <c r="A107" s="12"/>
      <c r="B107" s="158"/>
      <c r="C107" s="12"/>
      <c r="D107" s="159" t="s">
        <v>71</v>
      </c>
      <c r="E107" s="169" t="s">
        <v>2875</v>
      </c>
      <c r="F107" s="169" t="s">
        <v>2876</v>
      </c>
      <c r="G107" s="12"/>
      <c r="H107" s="12"/>
      <c r="I107" s="161"/>
      <c r="J107" s="170">
        <f>BK107</f>
        <v>0</v>
      </c>
      <c r="K107" s="12"/>
      <c r="L107" s="158"/>
      <c r="M107" s="163"/>
      <c r="N107" s="164"/>
      <c r="O107" s="164"/>
      <c r="P107" s="165">
        <f>SUM(P108:P111)</f>
        <v>0</v>
      </c>
      <c r="Q107" s="164"/>
      <c r="R107" s="165">
        <f>SUM(R108:R111)</f>
        <v>0</v>
      </c>
      <c r="S107" s="164"/>
      <c r="T107" s="166">
        <f>SUM(T108:T111)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76</v>
      </c>
      <c r="AT107" s="167" t="s">
        <v>71</v>
      </c>
      <c r="AU107" s="167" t="s">
        <v>79</v>
      </c>
      <c r="AY107" s="159" t="s">
        <v>234</v>
      </c>
      <c r="BK107" s="168">
        <f>SUM(BK108:BK111)</f>
        <v>0</v>
      </c>
    </row>
    <row r="108" s="2" customFormat="1" ht="44.25" customHeight="1">
      <c r="A108" s="37"/>
      <c r="B108" s="171"/>
      <c r="C108" s="172" t="s">
        <v>276</v>
      </c>
      <c r="D108" s="172" t="s">
        <v>238</v>
      </c>
      <c r="E108" s="173" t="s">
        <v>2877</v>
      </c>
      <c r="F108" s="174" t="s">
        <v>2878</v>
      </c>
      <c r="G108" s="175" t="s">
        <v>2879</v>
      </c>
      <c r="H108" s="216"/>
      <c r="I108" s="177"/>
      <c r="J108" s="178">
        <f>ROUND(I108*H108,2)</f>
        <v>0</v>
      </c>
      <c r="K108" s="174" t="s">
        <v>242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314</v>
      </c>
      <c r="AT108" s="183" t="s">
        <v>238</v>
      </c>
      <c r="AU108" s="183" t="s">
        <v>76</v>
      </c>
      <c r="AY108" s="18" t="s">
        <v>234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314</v>
      </c>
      <c r="BM108" s="183" t="s">
        <v>2880</v>
      </c>
    </row>
    <row r="109" s="2" customFormat="1">
      <c r="A109" s="37"/>
      <c r="B109" s="38"/>
      <c r="C109" s="37"/>
      <c r="D109" s="185" t="s">
        <v>244</v>
      </c>
      <c r="E109" s="37"/>
      <c r="F109" s="186" t="s">
        <v>2881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244</v>
      </c>
      <c r="AU109" s="18" t="s">
        <v>76</v>
      </c>
    </row>
    <row r="110" s="2" customFormat="1" ht="49.05" customHeight="1">
      <c r="A110" s="37"/>
      <c r="B110" s="171"/>
      <c r="C110" s="172" t="s">
        <v>304</v>
      </c>
      <c r="D110" s="172" t="s">
        <v>238</v>
      </c>
      <c r="E110" s="173" t="s">
        <v>2882</v>
      </c>
      <c r="F110" s="174" t="s">
        <v>2883</v>
      </c>
      <c r="G110" s="175" t="s">
        <v>2879</v>
      </c>
      <c r="H110" s="216"/>
      <c r="I110" s="177"/>
      <c r="J110" s="178">
        <f>ROUND(I110*H110,2)</f>
        <v>0</v>
      </c>
      <c r="K110" s="174" t="s">
        <v>242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314</v>
      </c>
      <c r="AT110" s="183" t="s">
        <v>238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314</v>
      </c>
      <c r="BM110" s="183" t="s">
        <v>2884</v>
      </c>
    </row>
    <row r="111" s="2" customFormat="1">
      <c r="A111" s="37"/>
      <c r="B111" s="38"/>
      <c r="C111" s="37"/>
      <c r="D111" s="185" t="s">
        <v>244</v>
      </c>
      <c r="E111" s="37"/>
      <c r="F111" s="186" t="s">
        <v>2885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244</v>
      </c>
      <c r="AU111" s="18" t="s">
        <v>76</v>
      </c>
    </row>
    <row r="112" s="12" customFormat="1" ht="22.8" customHeight="1">
      <c r="A112" s="12"/>
      <c r="B112" s="158"/>
      <c r="C112" s="12"/>
      <c r="D112" s="159" t="s">
        <v>71</v>
      </c>
      <c r="E112" s="169" t="s">
        <v>2886</v>
      </c>
      <c r="F112" s="169" t="s">
        <v>2887</v>
      </c>
      <c r="G112" s="12"/>
      <c r="H112" s="12"/>
      <c r="I112" s="161"/>
      <c r="J112" s="170">
        <f>BK112</f>
        <v>0</v>
      </c>
      <c r="K112" s="12"/>
      <c r="L112" s="158"/>
      <c r="M112" s="163"/>
      <c r="N112" s="164"/>
      <c r="O112" s="164"/>
      <c r="P112" s="165">
        <f>SUM(P113:P155)</f>
        <v>0</v>
      </c>
      <c r="Q112" s="164"/>
      <c r="R112" s="165">
        <f>SUM(R113:R155)</f>
        <v>5.8549679999999995</v>
      </c>
      <c r="S112" s="164"/>
      <c r="T112" s="166">
        <f>SUM(T113:T155)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59" t="s">
        <v>76</v>
      </c>
      <c r="AT112" s="167" t="s">
        <v>71</v>
      </c>
      <c r="AU112" s="167" t="s">
        <v>79</v>
      </c>
      <c r="AY112" s="159" t="s">
        <v>234</v>
      </c>
      <c r="BK112" s="168">
        <f>SUM(BK113:BK155)</f>
        <v>0</v>
      </c>
    </row>
    <row r="113" s="2" customFormat="1" ht="37.8" customHeight="1">
      <c r="A113" s="37"/>
      <c r="B113" s="171"/>
      <c r="C113" s="172" t="s">
        <v>286</v>
      </c>
      <c r="D113" s="172" t="s">
        <v>238</v>
      </c>
      <c r="E113" s="173" t="s">
        <v>2888</v>
      </c>
      <c r="F113" s="174" t="s">
        <v>2889</v>
      </c>
      <c r="G113" s="175" t="s">
        <v>358</v>
      </c>
      <c r="H113" s="176">
        <v>1</v>
      </c>
      <c r="I113" s="177"/>
      <c r="J113" s="178">
        <f>ROUND(I113*H113,2)</f>
        <v>0</v>
      </c>
      <c r="K113" s="174" t="s">
        <v>242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314</v>
      </c>
      <c r="AT113" s="183" t="s">
        <v>238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314</v>
      </c>
      <c r="BM113" s="183" t="s">
        <v>2890</v>
      </c>
    </row>
    <row r="114" s="2" customFormat="1">
      <c r="A114" s="37"/>
      <c r="B114" s="38"/>
      <c r="C114" s="37"/>
      <c r="D114" s="185" t="s">
        <v>244</v>
      </c>
      <c r="E114" s="37"/>
      <c r="F114" s="186" t="s">
        <v>2891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244</v>
      </c>
      <c r="AU114" s="18" t="s">
        <v>76</v>
      </c>
    </row>
    <row r="115" s="2" customFormat="1" ht="66.75" customHeight="1">
      <c r="A115" s="37"/>
      <c r="B115" s="171"/>
      <c r="C115" s="192" t="s">
        <v>314</v>
      </c>
      <c r="D115" s="192" t="s">
        <v>310</v>
      </c>
      <c r="E115" s="193" t="s">
        <v>2892</v>
      </c>
      <c r="F115" s="194" t="s">
        <v>2893</v>
      </c>
      <c r="G115" s="195" t="s">
        <v>358</v>
      </c>
      <c r="H115" s="196">
        <v>1</v>
      </c>
      <c r="I115" s="197"/>
      <c r="J115" s="198">
        <f>ROUND(I115*H115,2)</f>
        <v>0</v>
      </c>
      <c r="K115" s="194" t="s">
        <v>2582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0.185</v>
      </c>
      <c r="R115" s="181">
        <f>Q115*H115</f>
        <v>0.185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392</v>
      </c>
      <c r="AT115" s="183" t="s">
        <v>310</v>
      </c>
      <c r="AU115" s="183" t="s">
        <v>76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314</v>
      </c>
      <c r="BM115" s="183" t="s">
        <v>2894</v>
      </c>
    </row>
    <row r="116" s="2" customFormat="1" ht="24.15" customHeight="1">
      <c r="A116" s="37"/>
      <c r="B116" s="171"/>
      <c r="C116" s="172" t="s">
        <v>320</v>
      </c>
      <c r="D116" s="172" t="s">
        <v>238</v>
      </c>
      <c r="E116" s="173" t="s">
        <v>2895</v>
      </c>
      <c r="F116" s="174" t="s">
        <v>2896</v>
      </c>
      <c r="G116" s="175" t="s">
        <v>358</v>
      </c>
      <c r="H116" s="176">
        <v>6</v>
      </c>
      <c r="I116" s="177"/>
      <c r="J116" s="178">
        <f>ROUND(I116*H116,2)</f>
        <v>0</v>
      </c>
      <c r="K116" s="174" t="s">
        <v>2582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2862</v>
      </c>
      <c r="AT116" s="183" t="s">
        <v>238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2862</v>
      </c>
      <c r="BM116" s="183" t="s">
        <v>2897</v>
      </c>
    </row>
    <row r="117" s="2" customFormat="1" ht="24.15" customHeight="1">
      <c r="A117" s="37"/>
      <c r="B117" s="171"/>
      <c r="C117" s="192" t="s">
        <v>325</v>
      </c>
      <c r="D117" s="192" t="s">
        <v>310</v>
      </c>
      <c r="E117" s="193" t="s">
        <v>2898</v>
      </c>
      <c r="F117" s="194" t="s">
        <v>2899</v>
      </c>
      <c r="G117" s="195" t="s">
        <v>358</v>
      </c>
      <c r="H117" s="196">
        <v>6</v>
      </c>
      <c r="I117" s="197"/>
      <c r="J117" s="198">
        <f>ROUND(I117*H117,2)</f>
        <v>0</v>
      </c>
      <c r="K117" s="194" t="s">
        <v>2582</v>
      </c>
      <c r="L117" s="199"/>
      <c r="M117" s="200" t="s">
        <v>3</v>
      </c>
      <c r="N117" s="201" t="s">
        <v>43</v>
      </c>
      <c r="O117" s="71"/>
      <c r="P117" s="181">
        <f>O117*H117</f>
        <v>0</v>
      </c>
      <c r="Q117" s="181">
        <v>0.00020000000000000001</v>
      </c>
      <c r="R117" s="181">
        <f>Q117*H117</f>
        <v>0.0012000000000000001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2862</v>
      </c>
      <c r="AT117" s="183" t="s">
        <v>310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2862</v>
      </c>
      <c r="BM117" s="183" t="s">
        <v>2900</v>
      </c>
    </row>
    <row r="118" s="2" customFormat="1" ht="24.15" customHeight="1">
      <c r="A118" s="37"/>
      <c r="B118" s="171"/>
      <c r="C118" s="172" t="s">
        <v>330</v>
      </c>
      <c r="D118" s="172" t="s">
        <v>238</v>
      </c>
      <c r="E118" s="173" t="s">
        <v>2901</v>
      </c>
      <c r="F118" s="174" t="s">
        <v>2902</v>
      </c>
      <c r="G118" s="175" t="s">
        <v>358</v>
      </c>
      <c r="H118" s="176">
        <v>1</v>
      </c>
      <c r="I118" s="177"/>
      <c r="J118" s="178">
        <f>ROUND(I118*H118,2)</f>
        <v>0</v>
      </c>
      <c r="K118" s="174" t="s">
        <v>242</v>
      </c>
      <c r="L118" s="38"/>
      <c r="M118" s="179" t="s">
        <v>3</v>
      </c>
      <c r="N118" s="180" t="s">
        <v>43</v>
      </c>
      <c r="O118" s="71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314</v>
      </c>
      <c r="AT118" s="183" t="s">
        <v>238</v>
      </c>
      <c r="AU118" s="183" t="s">
        <v>76</v>
      </c>
      <c r="AY118" s="18" t="s">
        <v>234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79</v>
      </c>
      <c r="BK118" s="184">
        <f>ROUND(I118*H118,2)</f>
        <v>0</v>
      </c>
      <c r="BL118" s="18" t="s">
        <v>314</v>
      </c>
      <c r="BM118" s="183" t="s">
        <v>2903</v>
      </c>
    </row>
    <row r="119" s="2" customFormat="1">
      <c r="A119" s="37"/>
      <c r="B119" s="38"/>
      <c r="C119" s="37"/>
      <c r="D119" s="185" t="s">
        <v>244</v>
      </c>
      <c r="E119" s="37"/>
      <c r="F119" s="186" t="s">
        <v>2904</v>
      </c>
      <c r="G119" s="37"/>
      <c r="H119" s="37"/>
      <c r="I119" s="187"/>
      <c r="J119" s="37"/>
      <c r="K119" s="37"/>
      <c r="L119" s="38"/>
      <c r="M119" s="188"/>
      <c r="N119" s="189"/>
      <c r="O119" s="71"/>
      <c r="P119" s="71"/>
      <c r="Q119" s="71"/>
      <c r="R119" s="71"/>
      <c r="S119" s="71"/>
      <c r="T119" s="72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244</v>
      </c>
      <c r="AU119" s="18" t="s">
        <v>76</v>
      </c>
    </row>
    <row r="120" s="2" customFormat="1" ht="33" customHeight="1">
      <c r="A120" s="37"/>
      <c r="B120" s="171"/>
      <c r="C120" s="192" t="s">
        <v>335</v>
      </c>
      <c r="D120" s="192" t="s">
        <v>310</v>
      </c>
      <c r="E120" s="193" t="s">
        <v>2905</v>
      </c>
      <c r="F120" s="194" t="s">
        <v>2906</v>
      </c>
      <c r="G120" s="195" t="s">
        <v>358</v>
      </c>
      <c r="H120" s="196">
        <v>1</v>
      </c>
      <c r="I120" s="197"/>
      <c r="J120" s="198">
        <f>ROUND(I120*H120,2)</f>
        <v>0</v>
      </c>
      <c r="K120" s="194" t="s">
        <v>2582</v>
      </c>
      <c r="L120" s="199"/>
      <c r="M120" s="200" t="s">
        <v>3</v>
      </c>
      <c r="N120" s="201" t="s">
        <v>43</v>
      </c>
      <c r="O120" s="71"/>
      <c r="P120" s="181">
        <f>O120*H120</f>
        <v>0</v>
      </c>
      <c r="Q120" s="181">
        <v>0.050000000000000003</v>
      </c>
      <c r="R120" s="181">
        <f>Q120*H120</f>
        <v>0.050000000000000003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392</v>
      </c>
      <c r="AT120" s="183" t="s">
        <v>310</v>
      </c>
      <c r="AU120" s="183" t="s">
        <v>76</v>
      </c>
      <c r="AY120" s="18" t="s">
        <v>234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314</v>
      </c>
      <c r="BM120" s="183" t="s">
        <v>2907</v>
      </c>
    </row>
    <row r="121" s="2" customFormat="1" ht="24.15" customHeight="1">
      <c r="A121" s="37"/>
      <c r="B121" s="171"/>
      <c r="C121" s="192" t="s">
        <v>8</v>
      </c>
      <c r="D121" s="192" t="s">
        <v>310</v>
      </c>
      <c r="E121" s="193" t="s">
        <v>2908</v>
      </c>
      <c r="F121" s="194" t="s">
        <v>2909</v>
      </c>
      <c r="G121" s="195" t="s">
        <v>416</v>
      </c>
      <c r="H121" s="196">
        <v>14.4</v>
      </c>
      <c r="I121" s="197"/>
      <c r="J121" s="198">
        <f>ROUND(I121*H121,2)</f>
        <v>0</v>
      </c>
      <c r="K121" s="194" t="s">
        <v>2582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2862</v>
      </c>
      <c r="AT121" s="183" t="s">
        <v>310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2862</v>
      </c>
      <c r="BM121" s="183" t="s">
        <v>2910</v>
      </c>
    </row>
    <row r="122" s="2" customFormat="1" ht="33" customHeight="1">
      <c r="A122" s="37"/>
      <c r="B122" s="171"/>
      <c r="C122" s="172" t="s">
        <v>86</v>
      </c>
      <c r="D122" s="172" t="s">
        <v>238</v>
      </c>
      <c r="E122" s="173" t="s">
        <v>2911</v>
      </c>
      <c r="F122" s="174" t="s">
        <v>2912</v>
      </c>
      <c r="G122" s="175" t="s">
        <v>358</v>
      </c>
      <c r="H122" s="176">
        <v>1</v>
      </c>
      <c r="I122" s="177"/>
      <c r="J122" s="178">
        <f>ROUND(I122*H122,2)</f>
        <v>0</v>
      </c>
      <c r="K122" s="174" t="s">
        <v>2582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2862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2862</v>
      </c>
      <c r="BM122" s="183" t="s">
        <v>2913</v>
      </c>
    </row>
    <row r="123" s="2" customFormat="1" ht="21.75" customHeight="1">
      <c r="A123" s="37"/>
      <c r="B123" s="171"/>
      <c r="C123" s="172" t="s">
        <v>89</v>
      </c>
      <c r="D123" s="172" t="s">
        <v>238</v>
      </c>
      <c r="E123" s="173" t="s">
        <v>2914</v>
      </c>
      <c r="F123" s="174" t="s">
        <v>2915</v>
      </c>
      <c r="G123" s="175" t="s">
        <v>358</v>
      </c>
      <c r="H123" s="176">
        <v>26</v>
      </c>
      <c r="I123" s="177"/>
      <c r="J123" s="178">
        <f>ROUND(I123*H123,2)</f>
        <v>0</v>
      </c>
      <c r="K123" s="174" t="s">
        <v>2582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314</v>
      </c>
      <c r="AT123" s="183" t="s">
        <v>238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314</v>
      </c>
      <c r="BM123" s="183" t="s">
        <v>2916</v>
      </c>
    </row>
    <row r="124" s="2" customFormat="1" ht="21.75" customHeight="1">
      <c r="A124" s="37"/>
      <c r="B124" s="171"/>
      <c r="C124" s="192" t="s">
        <v>92</v>
      </c>
      <c r="D124" s="192" t="s">
        <v>310</v>
      </c>
      <c r="E124" s="193" t="s">
        <v>2917</v>
      </c>
      <c r="F124" s="194" t="s">
        <v>2918</v>
      </c>
      <c r="G124" s="195" t="s">
        <v>358</v>
      </c>
      <c r="H124" s="196">
        <v>26</v>
      </c>
      <c r="I124" s="197"/>
      <c r="J124" s="198">
        <f>ROUND(I124*H124,2)</f>
        <v>0</v>
      </c>
      <c r="K124" s="194" t="s">
        <v>242</v>
      </c>
      <c r="L124" s="199"/>
      <c r="M124" s="200" t="s">
        <v>3</v>
      </c>
      <c r="N124" s="201" t="s">
        <v>43</v>
      </c>
      <c r="O124" s="71"/>
      <c r="P124" s="181">
        <f>O124*H124</f>
        <v>0</v>
      </c>
      <c r="Q124" s="181">
        <v>0.00050000000000000001</v>
      </c>
      <c r="R124" s="181">
        <f>Q124*H124</f>
        <v>0.013000000000000001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392</v>
      </c>
      <c r="AT124" s="183" t="s">
        <v>310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314</v>
      </c>
      <c r="BM124" s="183" t="s">
        <v>2919</v>
      </c>
    </row>
    <row r="125" s="2" customFormat="1" ht="33" customHeight="1">
      <c r="A125" s="37"/>
      <c r="B125" s="171"/>
      <c r="C125" s="172" t="s">
        <v>95</v>
      </c>
      <c r="D125" s="172" t="s">
        <v>238</v>
      </c>
      <c r="E125" s="173" t="s">
        <v>2920</v>
      </c>
      <c r="F125" s="174" t="s">
        <v>2921</v>
      </c>
      <c r="G125" s="175" t="s">
        <v>358</v>
      </c>
      <c r="H125" s="176">
        <v>29</v>
      </c>
      <c r="I125" s="177"/>
      <c r="J125" s="178">
        <f>ROUND(I125*H125,2)</f>
        <v>0</v>
      </c>
      <c r="K125" s="174" t="s">
        <v>242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314</v>
      </c>
      <c r="AT125" s="183" t="s">
        <v>238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314</v>
      </c>
      <c r="BM125" s="183" t="s">
        <v>2922</v>
      </c>
    </row>
    <row r="126" s="2" customFormat="1">
      <c r="A126" s="37"/>
      <c r="B126" s="38"/>
      <c r="C126" s="37"/>
      <c r="D126" s="185" t="s">
        <v>244</v>
      </c>
      <c r="E126" s="37"/>
      <c r="F126" s="186" t="s">
        <v>2923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244</v>
      </c>
      <c r="AU126" s="18" t="s">
        <v>76</v>
      </c>
    </row>
    <row r="127" s="2" customFormat="1" ht="24.15" customHeight="1">
      <c r="A127" s="37"/>
      <c r="B127" s="171"/>
      <c r="C127" s="192" t="s">
        <v>98</v>
      </c>
      <c r="D127" s="192" t="s">
        <v>310</v>
      </c>
      <c r="E127" s="193" t="s">
        <v>2924</v>
      </c>
      <c r="F127" s="194" t="s">
        <v>2925</v>
      </c>
      <c r="G127" s="195" t="s">
        <v>358</v>
      </c>
      <c r="H127" s="196">
        <v>29</v>
      </c>
      <c r="I127" s="197"/>
      <c r="J127" s="198">
        <f>ROUND(I127*H127,2)</f>
        <v>0</v>
      </c>
      <c r="K127" s="194" t="s">
        <v>2582</v>
      </c>
      <c r="L127" s="199"/>
      <c r="M127" s="200" t="s">
        <v>3</v>
      </c>
      <c r="N127" s="201" t="s">
        <v>43</v>
      </c>
      <c r="O127" s="71"/>
      <c r="P127" s="181">
        <f>O127*H127</f>
        <v>0</v>
      </c>
      <c r="Q127" s="181">
        <v>0.00020000000000000001</v>
      </c>
      <c r="R127" s="181">
        <f>Q127*H127</f>
        <v>0.0058000000000000005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392</v>
      </c>
      <c r="AT127" s="183" t="s">
        <v>310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314</v>
      </c>
      <c r="BM127" s="183" t="s">
        <v>2926</v>
      </c>
    </row>
    <row r="128" s="2" customFormat="1" ht="24.15" customHeight="1">
      <c r="A128" s="37"/>
      <c r="B128" s="171"/>
      <c r="C128" s="172" t="s">
        <v>366</v>
      </c>
      <c r="D128" s="172" t="s">
        <v>238</v>
      </c>
      <c r="E128" s="173" t="s">
        <v>2927</v>
      </c>
      <c r="F128" s="174" t="s">
        <v>2928</v>
      </c>
      <c r="G128" s="175" t="s">
        <v>358</v>
      </c>
      <c r="H128" s="176">
        <v>47</v>
      </c>
      <c r="I128" s="177"/>
      <c r="J128" s="178">
        <f>ROUND(I128*H128,2)</f>
        <v>0</v>
      </c>
      <c r="K128" s="174" t="s">
        <v>2582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0.01336</v>
      </c>
      <c r="R128" s="181">
        <f>Q128*H128</f>
        <v>0.62792000000000003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314</v>
      </c>
      <c r="AT128" s="183" t="s">
        <v>238</v>
      </c>
      <c r="AU128" s="183" t="s">
        <v>76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314</v>
      </c>
      <c r="BM128" s="183" t="s">
        <v>2929</v>
      </c>
    </row>
    <row r="129" s="2" customFormat="1" ht="24.15" customHeight="1">
      <c r="A129" s="37"/>
      <c r="B129" s="171"/>
      <c r="C129" s="172" t="s">
        <v>371</v>
      </c>
      <c r="D129" s="172" t="s">
        <v>238</v>
      </c>
      <c r="E129" s="173" t="s">
        <v>2930</v>
      </c>
      <c r="F129" s="174" t="s">
        <v>2931</v>
      </c>
      <c r="G129" s="175" t="s">
        <v>358</v>
      </c>
      <c r="H129" s="176">
        <v>7</v>
      </c>
      <c r="I129" s="177"/>
      <c r="J129" s="178">
        <f>ROUND(I129*H129,2)</f>
        <v>0</v>
      </c>
      <c r="K129" s="174" t="s">
        <v>2582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0.01336</v>
      </c>
      <c r="R129" s="181">
        <f>Q129*H129</f>
        <v>0.093520000000000006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314</v>
      </c>
      <c r="AT129" s="183" t="s">
        <v>238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314</v>
      </c>
      <c r="BM129" s="183" t="s">
        <v>2932</v>
      </c>
    </row>
    <row r="130" s="2" customFormat="1" ht="24.15" customHeight="1">
      <c r="A130" s="37"/>
      <c r="B130" s="171"/>
      <c r="C130" s="172" t="s">
        <v>376</v>
      </c>
      <c r="D130" s="172" t="s">
        <v>238</v>
      </c>
      <c r="E130" s="173" t="s">
        <v>2933</v>
      </c>
      <c r="F130" s="174" t="s">
        <v>2934</v>
      </c>
      <c r="G130" s="175" t="s">
        <v>358</v>
      </c>
      <c r="H130" s="176">
        <v>2</v>
      </c>
      <c r="I130" s="177"/>
      <c r="J130" s="178">
        <f>ROUND(I130*H130,2)</f>
        <v>0</v>
      </c>
      <c r="K130" s="174" t="s">
        <v>2582</v>
      </c>
      <c r="L130" s="38"/>
      <c r="M130" s="179" t="s">
        <v>3</v>
      </c>
      <c r="N130" s="180" t="s">
        <v>43</v>
      </c>
      <c r="O130" s="71"/>
      <c r="P130" s="181">
        <f>O130*H130</f>
        <v>0</v>
      </c>
      <c r="Q130" s="181">
        <v>0.01336</v>
      </c>
      <c r="R130" s="181">
        <f>Q130*H130</f>
        <v>0.026720000000000001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314</v>
      </c>
      <c r="AT130" s="183" t="s">
        <v>238</v>
      </c>
      <c r="AU130" s="183" t="s">
        <v>76</v>
      </c>
      <c r="AY130" s="18" t="s">
        <v>234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79</v>
      </c>
      <c r="BK130" s="184">
        <f>ROUND(I130*H130,2)</f>
        <v>0</v>
      </c>
      <c r="BL130" s="18" t="s">
        <v>314</v>
      </c>
      <c r="BM130" s="183" t="s">
        <v>2935</v>
      </c>
    </row>
    <row r="131" s="2" customFormat="1" ht="16.5" customHeight="1">
      <c r="A131" s="37"/>
      <c r="B131" s="171"/>
      <c r="C131" s="172" t="s">
        <v>382</v>
      </c>
      <c r="D131" s="172" t="s">
        <v>238</v>
      </c>
      <c r="E131" s="173" t="s">
        <v>2936</v>
      </c>
      <c r="F131" s="174" t="s">
        <v>2937</v>
      </c>
      <c r="G131" s="175" t="s">
        <v>358</v>
      </c>
      <c r="H131" s="176">
        <v>28</v>
      </c>
      <c r="I131" s="177"/>
      <c r="J131" s="178">
        <f>ROUND(I131*H131,2)</f>
        <v>0</v>
      </c>
      <c r="K131" s="174" t="s">
        <v>2582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0.01336</v>
      </c>
      <c r="R131" s="181">
        <f>Q131*H131</f>
        <v>0.37408000000000002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314</v>
      </c>
      <c r="AT131" s="183" t="s">
        <v>238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314</v>
      </c>
      <c r="BM131" s="183" t="s">
        <v>2938</v>
      </c>
    </row>
    <row r="132" s="2" customFormat="1" ht="24.15" customHeight="1">
      <c r="A132" s="37"/>
      <c r="B132" s="171"/>
      <c r="C132" s="172" t="s">
        <v>387</v>
      </c>
      <c r="D132" s="172" t="s">
        <v>238</v>
      </c>
      <c r="E132" s="173" t="s">
        <v>2939</v>
      </c>
      <c r="F132" s="174" t="s">
        <v>2940</v>
      </c>
      <c r="G132" s="175" t="s">
        <v>358</v>
      </c>
      <c r="H132" s="176">
        <v>4</v>
      </c>
      <c r="I132" s="177"/>
      <c r="J132" s="178">
        <f>ROUND(I132*H132,2)</f>
        <v>0</v>
      </c>
      <c r="K132" s="174" t="s">
        <v>242</v>
      </c>
      <c r="L132" s="38"/>
      <c r="M132" s="179" t="s">
        <v>3</v>
      </c>
      <c r="N132" s="180" t="s">
        <v>43</v>
      </c>
      <c r="O132" s="71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314</v>
      </c>
      <c r="AT132" s="183" t="s">
        <v>238</v>
      </c>
      <c r="AU132" s="183" t="s">
        <v>76</v>
      </c>
      <c r="AY132" s="18" t="s">
        <v>234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79</v>
      </c>
      <c r="BK132" s="184">
        <f>ROUND(I132*H132,2)</f>
        <v>0</v>
      </c>
      <c r="BL132" s="18" t="s">
        <v>314</v>
      </c>
      <c r="BM132" s="183" t="s">
        <v>2941</v>
      </c>
    </row>
    <row r="133" s="2" customFormat="1">
      <c r="A133" s="37"/>
      <c r="B133" s="38"/>
      <c r="C133" s="37"/>
      <c r="D133" s="185" t="s">
        <v>244</v>
      </c>
      <c r="E133" s="37"/>
      <c r="F133" s="186" t="s">
        <v>2942</v>
      </c>
      <c r="G133" s="37"/>
      <c r="H133" s="37"/>
      <c r="I133" s="187"/>
      <c r="J133" s="37"/>
      <c r="K133" s="37"/>
      <c r="L133" s="38"/>
      <c r="M133" s="188"/>
      <c r="N133" s="189"/>
      <c r="O133" s="71"/>
      <c r="P133" s="71"/>
      <c r="Q133" s="71"/>
      <c r="R133" s="71"/>
      <c r="S133" s="71"/>
      <c r="T133" s="72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244</v>
      </c>
      <c r="AU133" s="18" t="s">
        <v>76</v>
      </c>
    </row>
    <row r="134" s="2" customFormat="1" ht="16.5" customHeight="1">
      <c r="A134" s="37"/>
      <c r="B134" s="171"/>
      <c r="C134" s="192" t="s">
        <v>392</v>
      </c>
      <c r="D134" s="192" t="s">
        <v>310</v>
      </c>
      <c r="E134" s="193" t="s">
        <v>2943</v>
      </c>
      <c r="F134" s="194" t="s">
        <v>2944</v>
      </c>
      <c r="G134" s="195" t="s">
        <v>358</v>
      </c>
      <c r="H134" s="196">
        <v>4</v>
      </c>
      <c r="I134" s="197"/>
      <c r="J134" s="198">
        <f>ROUND(I134*H134,2)</f>
        <v>0</v>
      </c>
      <c r="K134" s="194" t="s">
        <v>2582</v>
      </c>
      <c r="L134" s="199"/>
      <c r="M134" s="200" t="s">
        <v>3</v>
      </c>
      <c r="N134" s="201" t="s">
        <v>43</v>
      </c>
      <c r="O134" s="71"/>
      <c r="P134" s="181">
        <f>O134*H134</f>
        <v>0</v>
      </c>
      <c r="Q134" s="181">
        <v>0.0032799999999999999</v>
      </c>
      <c r="R134" s="181">
        <f>Q134*H134</f>
        <v>0.01312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392</v>
      </c>
      <c r="AT134" s="183" t="s">
        <v>310</v>
      </c>
      <c r="AU134" s="183" t="s">
        <v>76</v>
      </c>
      <c r="AY134" s="18" t="s">
        <v>234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79</v>
      </c>
      <c r="BK134" s="184">
        <f>ROUND(I134*H134,2)</f>
        <v>0</v>
      </c>
      <c r="BL134" s="18" t="s">
        <v>314</v>
      </c>
      <c r="BM134" s="183" t="s">
        <v>2945</v>
      </c>
    </row>
    <row r="135" s="2" customFormat="1" ht="24.15" customHeight="1">
      <c r="A135" s="37"/>
      <c r="B135" s="171"/>
      <c r="C135" s="172" t="s">
        <v>397</v>
      </c>
      <c r="D135" s="172" t="s">
        <v>238</v>
      </c>
      <c r="E135" s="173" t="s">
        <v>2946</v>
      </c>
      <c r="F135" s="174" t="s">
        <v>2947</v>
      </c>
      <c r="G135" s="175" t="s">
        <v>358</v>
      </c>
      <c r="H135" s="176">
        <v>6</v>
      </c>
      <c r="I135" s="177"/>
      <c r="J135" s="178">
        <f>ROUND(I135*H135,2)</f>
        <v>0</v>
      </c>
      <c r="K135" s="174" t="s">
        <v>2582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314</v>
      </c>
      <c r="AT135" s="183" t="s">
        <v>238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314</v>
      </c>
      <c r="BM135" s="183" t="s">
        <v>2948</v>
      </c>
    </row>
    <row r="136" s="2" customFormat="1" ht="24.15" customHeight="1">
      <c r="A136" s="37"/>
      <c r="B136" s="171"/>
      <c r="C136" s="192" t="s">
        <v>402</v>
      </c>
      <c r="D136" s="192" t="s">
        <v>310</v>
      </c>
      <c r="E136" s="193" t="s">
        <v>2949</v>
      </c>
      <c r="F136" s="194" t="s">
        <v>2950</v>
      </c>
      <c r="G136" s="195" t="s">
        <v>358</v>
      </c>
      <c r="H136" s="196">
        <v>6</v>
      </c>
      <c r="I136" s="197"/>
      <c r="J136" s="198">
        <f>ROUND(I136*H136,2)</f>
        <v>0</v>
      </c>
      <c r="K136" s="194" t="s">
        <v>2582</v>
      </c>
      <c r="L136" s="199"/>
      <c r="M136" s="200" t="s">
        <v>3</v>
      </c>
      <c r="N136" s="201" t="s">
        <v>43</v>
      </c>
      <c r="O136" s="71"/>
      <c r="P136" s="181">
        <f>O136*H136</f>
        <v>0</v>
      </c>
      <c r="Q136" s="181">
        <v>0.0032799999999999999</v>
      </c>
      <c r="R136" s="181">
        <f>Q136*H136</f>
        <v>0.01968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392</v>
      </c>
      <c r="AT136" s="183" t="s">
        <v>310</v>
      </c>
      <c r="AU136" s="183" t="s">
        <v>76</v>
      </c>
      <c r="AY136" s="18" t="s">
        <v>234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79</v>
      </c>
      <c r="BK136" s="184">
        <f>ROUND(I136*H136,2)</f>
        <v>0</v>
      </c>
      <c r="BL136" s="18" t="s">
        <v>314</v>
      </c>
      <c r="BM136" s="183" t="s">
        <v>2951</v>
      </c>
    </row>
    <row r="137" s="2" customFormat="1" ht="37.8" customHeight="1">
      <c r="A137" s="37"/>
      <c r="B137" s="171"/>
      <c r="C137" s="172" t="s">
        <v>407</v>
      </c>
      <c r="D137" s="172" t="s">
        <v>238</v>
      </c>
      <c r="E137" s="173" t="s">
        <v>2952</v>
      </c>
      <c r="F137" s="174" t="s">
        <v>2953</v>
      </c>
      <c r="G137" s="175" t="s">
        <v>358</v>
      </c>
      <c r="H137" s="176">
        <v>2</v>
      </c>
      <c r="I137" s="177"/>
      <c r="J137" s="178">
        <f>ROUND(I137*H137,2)</f>
        <v>0</v>
      </c>
      <c r="K137" s="174" t="s">
        <v>242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314</v>
      </c>
      <c r="AT137" s="183" t="s">
        <v>238</v>
      </c>
      <c r="AU137" s="183" t="s">
        <v>76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314</v>
      </c>
      <c r="BM137" s="183" t="s">
        <v>2954</v>
      </c>
    </row>
    <row r="138" s="2" customFormat="1">
      <c r="A138" s="37"/>
      <c r="B138" s="38"/>
      <c r="C138" s="37"/>
      <c r="D138" s="185" t="s">
        <v>244</v>
      </c>
      <c r="E138" s="37"/>
      <c r="F138" s="186" t="s">
        <v>2955</v>
      </c>
      <c r="G138" s="37"/>
      <c r="H138" s="37"/>
      <c r="I138" s="187"/>
      <c r="J138" s="37"/>
      <c r="K138" s="37"/>
      <c r="L138" s="38"/>
      <c r="M138" s="188"/>
      <c r="N138" s="189"/>
      <c r="O138" s="71"/>
      <c r="P138" s="71"/>
      <c r="Q138" s="71"/>
      <c r="R138" s="71"/>
      <c r="S138" s="71"/>
      <c r="T138" s="72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244</v>
      </c>
      <c r="AU138" s="18" t="s">
        <v>76</v>
      </c>
    </row>
    <row r="139" s="2" customFormat="1" ht="24.15" customHeight="1">
      <c r="A139" s="37"/>
      <c r="B139" s="171"/>
      <c r="C139" s="192" t="s">
        <v>413</v>
      </c>
      <c r="D139" s="192" t="s">
        <v>310</v>
      </c>
      <c r="E139" s="193" t="s">
        <v>2956</v>
      </c>
      <c r="F139" s="194" t="s">
        <v>2957</v>
      </c>
      <c r="G139" s="195" t="s">
        <v>358</v>
      </c>
      <c r="H139" s="196">
        <v>2</v>
      </c>
      <c r="I139" s="197"/>
      <c r="J139" s="198">
        <f>ROUND(I139*H139,2)</f>
        <v>0</v>
      </c>
      <c r="K139" s="194" t="s">
        <v>242</v>
      </c>
      <c r="L139" s="199"/>
      <c r="M139" s="200" t="s">
        <v>3</v>
      </c>
      <c r="N139" s="201" t="s">
        <v>43</v>
      </c>
      <c r="O139" s="71"/>
      <c r="P139" s="181">
        <f>O139*H139</f>
        <v>0</v>
      </c>
      <c r="Q139" s="181">
        <v>0.0047999999999999996</v>
      </c>
      <c r="R139" s="181">
        <f>Q139*H139</f>
        <v>0.0095999999999999992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392</v>
      </c>
      <c r="AT139" s="183" t="s">
        <v>310</v>
      </c>
      <c r="AU139" s="183" t="s">
        <v>76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314</v>
      </c>
      <c r="BM139" s="183" t="s">
        <v>2958</v>
      </c>
    </row>
    <row r="140" s="2" customFormat="1" ht="24.15" customHeight="1">
      <c r="A140" s="37"/>
      <c r="B140" s="171"/>
      <c r="C140" s="172" t="s">
        <v>419</v>
      </c>
      <c r="D140" s="172" t="s">
        <v>238</v>
      </c>
      <c r="E140" s="173" t="s">
        <v>2959</v>
      </c>
      <c r="F140" s="174" t="s">
        <v>2960</v>
      </c>
      <c r="G140" s="175" t="s">
        <v>358</v>
      </c>
      <c r="H140" s="176">
        <v>4</v>
      </c>
      <c r="I140" s="177"/>
      <c r="J140" s="178">
        <f>ROUND(I140*H140,2)</f>
        <v>0</v>
      </c>
      <c r="K140" s="174" t="s">
        <v>242</v>
      </c>
      <c r="L140" s="38"/>
      <c r="M140" s="179" t="s">
        <v>3</v>
      </c>
      <c r="N140" s="180" t="s">
        <v>43</v>
      </c>
      <c r="O140" s="71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314</v>
      </c>
      <c r="AT140" s="183" t="s">
        <v>238</v>
      </c>
      <c r="AU140" s="183" t="s">
        <v>76</v>
      </c>
      <c r="AY140" s="18" t="s">
        <v>234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79</v>
      </c>
      <c r="BK140" s="184">
        <f>ROUND(I140*H140,2)</f>
        <v>0</v>
      </c>
      <c r="BL140" s="18" t="s">
        <v>314</v>
      </c>
      <c r="BM140" s="183" t="s">
        <v>2961</v>
      </c>
    </row>
    <row r="141" s="2" customFormat="1">
      <c r="A141" s="37"/>
      <c r="B141" s="38"/>
      <c r="C141" s="37"/>
      <c r="D141" s="185" t="s">
        <v>244</v>
      </c>
      <c r="E141" s="37"/>
      <c r="F141" s="186" t="s">
        <v>2962</v>
      </c>
      <c r="G141" s="37"/>
      <c r="H141" s="37"/>
      <c r="I141" s="187"/>
      <c r="J141" s="37"/>
      <c r="K141" s="37"/>
      <c r="L141" s="38"/>
      <c r="M141" s="188"/>
      <c r="N141" s="189"/>
      <c r="O141" s="71"/>
      <c r="P141" s="71"/>
      <c r="Q141" s="71"/>
      <c r="R141" s="71"/>
      <c r="S141" s="71"/>
      <c r="T141" s="72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244</v>
      </c>
      <c r="AU141" s="18" t="s">
        <v>76</v>
      </c>
    </row>
    <row r="142" s="2" customFormat="1" ht="24.15" customHeight="1">
      <c r="A142" s="37"/>
      <c r="B142" s="171"/>
      <c r="C142" s="192" t="s">
        <v>424</v>
      </c>
      <c r="D142" s="192" t="s">
        <v>310</v>
      </c>
      <c r="E142" s="193" t="s">
        <v>2963</v>
      </c>
      <c r="F142" s="194" t="s">
        <v>2964</v>
      </c>
      <c r="G142" s="195" t="s">
        <v>358</v>
      </c>
      <c r="H142" s="196">
        <v>4</v>
      </c>
      <c r="I142" s="197"/>
      <c r="J142" s="198">
        <f>ROUND(I142*H142,2)</f>
        <v>0</v>
      </c>
      <c r="K142" s="194" t="s">
        <v>2582</v>
      </c>
      <c r="L142" s="199"/>
      <c r="M142" s="200" t="s">
        <v>3</v>
      </c>
      <c r="N142" s="201" t="s">
        <v>43</v>
      </c>
      <c r="O142" s="71"/>
      <c r="P142" s="181">
        <f>O142*H142</f>
        <v>0</v>
      </c>
      <c r="Q142" s="181">
        <v>0.0053</v>
      </c>
      <c r="R142" s="181">
        <f>Q142*H142</f>
        <v>0.0212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392</v>
      </c>
      <c r="AT142" s="183" t="s">
        <v>310</v>
      </c>
      <c r="AU142" s="183" t="s">
        <v>76</v>
      </c>
      <c r="AY142" s="18" t="s">
        <v>234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79</v>
      </c>
      <c r="BK142" s="184">
        <f>ROUND(I142*H142,2)</f>
        <v>0</v>
      </c>
      <c r="BL142" s="18" t="s">
        <v>314</v>
      </c>
      <c r="BM142" s="183" t="s">
        <v>2965</v>
      </c>
    </row>
    <row r="143" s="2" customFormat="1" ht="37.8" customHeight="1">
      <c r="A143" s="37"/>
      <c r="B143" s="171"/>
      <c r="C143" s="172" t="s">
        <v>430</v>
      </c>
      <c r="D143" s="172" t="s">
        <v>238</v>
      </c>
      <c r="E143" s="173" t="s">
        <v>2966</v>
      </c>
      <c r="F143" s="174" t="s">
        <v>2967</v>
      </c>
      <c r="G143" s="175" t="s">
        <v>358</v>
      </c>
      <c r="H143" s="176">
        <v>12</v>
      </c>
      <c r="I143" s="177"/>
      <c r="J143" s="178">
        <f>ROUND(I143*H143,2)</f>
        <v>0</v>
      </c>
      <c r="K143" s="174" t="s">
        <v>242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314</v>
      </c>
      <c r="AT143" s="183" t="s">
        <v>238</v>
      </c>
      <c r="AU143" s="183" t="s">
        <v>76</v>
      </c>
      <c r="AY143" s="18" t="s">
        <v>234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314</v>
      </c>
      <c r="BM143" s="183" t="s">
        <v>2968</v>
      </c>
    </row>
    <row r="144" s="2" customFormat="1">
      <c r="A144" s="37"/>
      <c r="B144" s="38"/>
      <c r="C144" s="37"/>
      <c r="D144" s="185" t="s">
        <v>244</v>
      </c>
      <c r="E144" s="37"/>
      <c r="F144" s="186" t="s">
        <v>2969</v>
      </c>
      <c r="G144" s="37"/>
      <c r="H144" s="37"/>
      <c r="I144" s="187"/>
      <c r="J144" s="37"/>
      <c r="K144" s="37"/>
      <c r="L144" s="38"/>
      <c r="M144" s="188"/>
      <c r="N144" s="189"/>
      <c r="O144" s="71"/>
      <c r="P144" s="71"/>
      <c r="Q144" s="71"/>
      <c r="R144" s="71"/>
      <c r="S144" s="71"/>
      <c r="T144" s="72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244</v>
      </c>
      <c r="AU144" s="18" t="s">
        <v>76</v>
      </c>
    </row>
    <row r="145" s="2" customFormat="1" ht="24.15" customHeight="1">
      <c r="A145" s="37"/>
      <c r="B145" s="171"/>
      <c r="C145" s="192" t="s">
        <v>435</v>
      </c>
      <c r="D145" s="192" t="s">
        <v>310</v>
      </c>
      <c r="E145" s="193" t="s">
        <v>2970</v>
      </c>
      <c r="F145" s="194" t="s">
        <v>2971</v>
      </c>
      <c r="G145" s="195" t="s">
        <v>358</v>
      </c>
      <c r="H145" s="196">
        <v>12</v>
      </c>
      <c r="I145" s="197"/>
      <c r="J145" s="198">
        <f>ROUND(I145*H145,2)</f>
        <v>0</v>
      </c>
      <c r="K145" s="194" t="s">
        <v>2582</v>
      </c>
      <c r="L145" s="199"/>
      <c r="M145" s="200" t="s">
        <v>3</v>
      </c>
      <c r="N145" s="201" t="s">
        <v>43</v>
      </c>
      <c r="O145" s="71"/>
      <c r="P145" s="181">
        <f>O145*H145</f>
        <v>0</v>
      </c>
      <c r="Q145" s="181">
        <v>0.00059999999999999995</v>
      </c>
      <c r="R145" s="181">
        <f>Q145*H145</f>
        <v>0.0071999999999999998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392</v>
      </c>
      <c r="AT145" s="183" t="s">
        <v>310</v>
      </c>
      <c r="AU145" s="183" t="s">
        <v>76</v>
      </c>
      <c r="AY145" s="18" t="s">
        <v>234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314</v>
      </c>
      <c r="BM145" s="183" t="s">
        <v>2972</v>
      </c>
    </row>
    <row r="146" s="2" customFormat="1" ht="37.8" customHeight="1">
      <c r="A146" s="37"/>
      <c r="B146" s="171"/>
      <c r="C146" s="172" t="s">
        <v>440</v>
      </c>
      <c r="D146" s="172" t="s">
        <v>238</v>
      </c>
      <c r="E146" s="173" t="s">
        <v>2973</v>
      </c>
      <c r="F146" s="174" t="s">
        <v>2967</v>
      </c>
      <c r="G146" s="175" t="s">
        <v>358</v>
      </c>
      <c r="H146" s="176">
        <v>3</v>
      </c>
      <c r="I146" s="177"/>
      <c r="J146" s="178">
        <f>ROUND(I146*H146,2)</f>
        <v>0</v>
      </c>
      <c r="K146" s="174" t="s">
        <v>242</v>
      </c>
      <c r="L146" s="38"/>
      <c r="M146" s="179" t="s">
        <v>3</v>
      </c>
      <c r="N146" s="180" t="s">
        <v>43</v>
      </c>
      <c r="O146" s="71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314</v>
      </c>
      <c r="AT146" s="183" t="s">
        <v>238</v>
      </c>
      <c r="AU146" s="183" t="s">
        <v>76</v>
      </c>
      <c r="AY146" s="18" t="s">
        <v>234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79</v>
      </c>
      <c r="BK146" s="184">
        <f>ROUND(I146*H146,2)</f>
        <v>0</v>
      </c>
      <c r="BL146" s="18" t="s">
        <v>314</v>
      </c>
      <c r="BM146" s="183" t="s">
        <v>2974</v>
      </c>
    </row>
    <row r="147" s="2" customFormat="1">
      <c r="A147" s="37"/>
      <c r="B147" s="38"/>
      <c r="C147" s="37"/>
      <c r="D147" s="185" t="s">
        <v>244</v>
      </c>
      <c r="E147" s="37"/>
      <c r="F147" s="186" t="s">
        <v>2975</v>
      </c>
      <c r="G147" s="37"/>
      <c r="H147" s="37"/>
      <c r="I147" s="187"/>
      <c r="J147" s="37"/>
      <c r="K147" s="37"/>
      <c r="L147" s="38"/>
      <c r="M147" s="188"/>
      <c r="N147" s="189"/>
      <c r="O147" s="71"/>
      <c r="P147" s="71"/>
      <c r="Q147" s="71"/>
      <c r="R147" s="71"/>
      <c r="S147" s="71"/>
      <c r="T147" s="72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8" t="s">
        <v>244</v>
      </c>
      <c r="AU147" s="18" t="s">
        <v>76</v>
      </c>
    </row>
    <row r="148" s="2" customFormat="1" ht="16.5" customHeight="1">
      <c r="A148" s="37"/>
      <c r="B148" s="171"/>
      <c r="C148" s="192" t="s">
        <v>444</v>
      </c>
      <c r="D148" s="192" t="s">
        <v>310</v>
      </c>
      <c r="E148" s="193" t="s">
        <v>2976</v>
      </c>
      <c r="F148" s="194" t="s">
        <v>2977</v>
      </c>
      <c r="G148" s="195" t="s">
        <v>358</v>
      </c>
      <c r="H148" s="196">
        <v>3</v>
      </c>
      <c r="I148" s="197"/>
      <c r="J148" s="198">
        <f>ROUND(I148*H148,2)</f>
        <v>0</v>
      </c>
      <c r="K148" s="194" t="s">
        <v>2582</v>
      </c>
      <c r="L148" s="199"/>
      <c r="M148" s="200" t="s">
        <v>3</v>
      </c>
      <c r="N148" s="201" t="s">
        <v>43</v>
      </c>
      <c r="O148" s="71"/>
      <c r="P148" s="181">
        <f>O148*H148</f>
        <v>0</v>
      </c>
      <c r="Q148" s="181">
        <v>0.00059999999999999995</v>
      </c>
      <c r="R148" s="181">
        <f>Q148*H148</f>
        <v>0.0018</v>
      </c>
      <c r="S148" s="181">
        <v>0</v>
      </c>
      <c r="T148" s="18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3" t="s">
        <v>392</v>
      </c>
      <c r="AT148" s="183" t="s">
        <v>310</v>
      </c>
      <c r="AU148" s="183" t="s">
        <v>76</v>
      </c>
      <c r="AY148" s="18" t="s">
        <v>234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8" t="s">
        <v>79</v>
      </c>
      <c r="BK148" s="184">
        <f>ROUND(I148*H148,2)</f>
        <v>0</v>
      </c>
      <c r="BL148" s="18" t="s">
        <v>314</v>
      </c>
      <c r="BM148" s="183" t="s">
        <v>2978</v>
      </c>
    </row>
    <row r="149" s="2" customFormat="1" ht="37.8" customHeight="1">
      <c r="A149" s="37"/>
      <c r="B149" s="171"/>
      <c r="C149" s="172" t="s">
        <v>449</v>
      </c>
      <c r="D149" s="172" t="s">
        <v>238</v>
      </c>
      <c r="E149" s="173" t="s">
        <v>2979</v>
      </c>
      <c r="F149" s="174" t="s">
        <v>2980</v>
      </c>
      <c r="G149" s="175" t="s">
        <v>241</v>
      </c>
      <c r="H149" s="176">
        <v>49.399999999999999</v>
      </c>
      <c r="I149" s="177"/>
      <c r="J149" s="178">
        <f>ROUND(I149*H149,2)</f>
        <v>0</v>
      </c>
      <c r="K149" s="174" t="s">
        <v>2582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0.01336</v>
      </c>
      <c r="R149" s="181">
        <f>Q149*H149</f>
        <v>0.65998400000000002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2862</v>
      </c>
      <c r="AT149" s="183" t="s">
        <v>238</v>
      </c>
      <c r="AU149" s="183" t="s">
        <v>76</v>
      </c>
      <c r="AY149" s="18" t="s">
        <v>234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2862</v>
      </c>
      <c r="BM149" s="183" t="s">
        <v>2981</v>
      </c>
    </row>
    <row r="150" s="2" customFormat="1" ht="37.8" customHeight="1">
      <c r="A150" s="37"/>
      <c r="B150" s="171"/>
      <c r="C150" s="172" t="s">
        <v>451</v>
      </c>
      <c r="D150" s="172" t="s">
        <v>238</v>
      </c>
      <c r="E150" s="173" t="s">
        <v>2982</v>
      </c>
      <c r="F150" s="174" t="s">
        <v>2983</v>
      </c>
      <c r="G150" s="175" t="s">
        <v>416</v>
      </c>
      <c r="H150" s="176">
        <v>67.599999999999994</v>
      </c>
      <c r="I150" s="177"/>
      <c r="J150" s="178">
        <f>ROUND(I150*H150,2)</f>
        <v>0</v>
      </c>
      <c r="K150" s="174" t="s">
        <v>242</v>
      </c>
      <c r="L150" s="38"/>
      <c r="M150" s="179" t="s">
        <v>3</v>
      </c>
      <c r="N150" s="180" t="s">
        <v>43</v>
      </c>
      <c r="O150" s="71"/>
      <c r="P150" s="181">
        <f>O150*H150</f>
        <v>0</v>
      </c>
      <c r="Q150" s="181">
        <v>0.0034399999999999999</v>
      </c>
      <c r="R150" s="181">
        <f>Q150*H150</f>
        <v>0.23254399999999997</v>
      </c>
      <c r="S150" s="181">
        <v>0</v>
      </c>
      <c r="T150" s="18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3" t="s">
        <v>314</v>
      </c>
      <c r="AT150" s="183" t="s">
        <v>238</v>
      </c>
      <c r="AU150" s="183" t="s">
        <v>76</v>
      </c>
      <c r="AY150" s="18" t="s">
        <v>234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8" t="s">
        <v>79</v>
      </c>
      <c r="BK150" s="184">
        <f>ROUND(I150*H150,2)</f>
        <v>0</v>
      </c>
      <c r="BL150" s="18" t="s">
        <v>314</v>
      </c>
      <c r="BM150" s="183" t="s">
        <v>2984</v>
      </c>
    </row>
    <row r="151" s="2" customFormat="1">
      <c r="A151" s="37"/>
      <c r="B151" s="38"/>
      <c r="C151" s="37"/>
      <c r="D151" s="185" t="s">
        <v>244</v>
      </c>
      <c r="E151" s="37"/>
      <c r="F151" s="186" t="s">
        <v>2985</v>
      </c>
      <c r="G151" s="37"/>
      <c r="H151" s="37"/>
      <c r="I151" s="187"/>
      <c r="J151" s="37"/>
      <c r="K151" s="37"/>
      <c r="L151" s="38"/>
      <c r="M151" s="188"/>
      <c r="N151" s="189"/>
      <c r="O151" s="71"/>
      <c r="P151" s="71"/>
      <c r="Q151" s="71"/>
      <c r="R151" s="71"/>
      <c r="S151" s="71"/>
      <c r="T151" s="72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8" t="s">
        <v>244</v>
      </c>
      <c r="AU151" s="18" t="s">
        <v>76</v>
      </c>
    </row>
    <row r="152" s="2" customFormat="1" ht="55.5" customHeight="1">
      <c r="A152" s="37"/>
      <c r="B152" s="171"/>
      <c r="C152" s="172" t="s">
        <v>456</v>
      </c>
      <c r="D152" s="172" t="s">
        <v>238</v>
      </c>
      <c r="E152" s="173" t="s">
        <v>2986</v>
      </c>
      <c r="F152" s="174" t="s">
        <v>2987</v>
      </c>
      <c r="G152" s="175" t="s">
        <v>416</v>
      </c>
      <c r="H152" s="176">
        <v>260</v>
      </c>
      <c r="I152" s="177"/>
      <c r="J152" s="178">
        <f>ROUND(I152*H152,2)</f>
        <v>0</v>
      </c>
      <c r="K152" s="174" t="s">
        <v>2582</v>
      </c>
      <c r="L152" s="38"/>
      <c r="M152" s="179" t="s">
        <v>3</v>
      </c>
      <c r="N152" s="180" t="s">
        <v>43</v>
      </c>
      <c r="O152" s="71"/>
      <c r="P152" s="181">
        <f>O152*H152</f>
        <v>0</v>
      </c>
      <c r="Q152" s="181">
        <v>0.01336</v>
      </c>
      <c r="R152" s="181">
        <f>Q152*H152</f>
        <v>3.4736000000000002</v>
      </c>
      <c r="S152" s="181">
        <v>0</v>
      </c>
      <c r="T152" s="18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3" t="s">
        <v>314</v>
      </c>
      <c r="AT152" s="183" t="s">
        <v>238</v>
      </c>
      <c r="AU152" s="183" t="s">
        <v>76</v>
      </c>
      <c r="AY152" s="18" t="s">
        <v>234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79</v>
      </c>
      <c r="BK152" s="184">
        <f>ROUND(I152*H152,2)</f>
        <v>0</v>
      </c>
      <c r="BL152" s="18" t="s">
        <v>314</v>
      </c>
      <c r="BM152" s="183" t="s">
        <v>2988</v>
      </c>
    </row>
    <row r="153" s="2" customFormat="1" ht="37.8" customHeight="1">
      <c r="A153" s="37"/>
      <c r="B153" s="171"/>
      <c r="C153" s="172" t="s">
        <v>461</v>
      </c>
      <c r="D153" s="172" t="s">
        <v>238</v>
      </c>
      <c r="E153" s="173" t="s">
        <v>2989</v>
      </c>
      <c r="F153" s="174" t="s">
        <v>2990</v>
      </c>
      <c r="G153" s="175" t="s">
        <v>416</v>
      </c>
      <c r="H153" s="176">
        <v>41.600000000000001</v>
      </c>
      <c r="I153" s="177"/>
      <c r="J153" s="178">
        <f>ROUND(I153*H153,2)</f>
        <v>0</v>
      </c>
      <c r="K153" s="174" t="s">
        <v>242</v>
      </c>
      <c r="L153" s="38"/>
      <c r="M153" s="179" t="s">
        <v>3</v>
      </c>
      <c r="N153" s="180" t="s">
        <v>43</v>
      </c>
      <c r="O153" s="71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314</v>
      </c>
      <c r="AT153" s="183" t="s">
        <v>238</v>
      </c>
      <c r="AU153" s="183" t="s">
        <v>76</v>
      </c>
      <c r="AY153" s="18" t="s">
        <v>234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79</v>
      </c>
      <c r="BK153" s="184">
        <f>ROUND(I153*H153,2)</f>
        <v>0</v>
      </c>
      <c r="BL153" s="18" t="s">
        <v>314</v>
      </c>
      <c r="BM153" s="183" t="s">
        <v>2991</v>
      </c>
    </row>
    <row r="154" s="2" customFormat="1">
      <c r="A154" s="37"/>
      <c r="B154" s="38"/>
      <c r="C154" s="37"/>
      <c r="D154" s="185" t="s">
        <v>244</v>
      </c>
      <c r="E154" s="37"/>
      <c r="F154" s="186" t="s">
        <v>2992</v>
      </c>
      <c r="G154" s="37"/>
      <c r="H154" s="37"/>
      <c r="I154" s="187"/>
      <c r="J154" s="37"/>
      <c r="K154" s="37"/>
      <c r="L154" s="38"/>
      <c r="M154" s="188"/>
      <c r="N154" s="189"/>
      <c r="O154" s="71"/>
      <c r="P154" s="71"/>
      <c r="Q154" s="71"/>
      <c r="R154" s="71"/>
      <c r="S154" s="71"/>
      <c r="T154" s="72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244</v>
      </c>
      <c r="AU154" s="18" t="s">
        <v>76</v>
      </c>
    </row>
    <row r="155" s="2" customFormat="1" ht="24.15" customHeight="1">
      <c r="A155" s="37"/>
      <c r="B155" s="171"/>
      <c r="C155" s="192" t="s">
        <v>466</v>
      </c>
      <c r="D155" s="192" t="s">
        <v>310</v>
      </c>
      <c r="E155" s="193" t="s">
        <v>2993</v>
      </c>
      <c r="F155" s="194" t="s">
        <v>2994</v>
      </c>
      <c r="G155" s="195" t="s">
        <v>358</v>
      </c>
      <c r="H155" s="196">
        <v>5</v>
      </c>
      <c r="I155" s="197"/>
      <c r="J155" s="198">
        <f>ROUND(I155*H155,2)</f>
        <v>0</v>
      </c>
      <c r="K155" s="194" t="s">
        <v>242</v>
      </c>
      <c r="L155" s="199"/>
      <c r="M155" s="217" t="s">
        <v>3</v>
      </c>
      <c r="N155" s="218" t="s">
        <v>43</v>
      </c>
      <c r="O155" s="214"/>
      <c r="P155" s="219">
        <f>O155*H155</f>
        <v>0</v>
      </c>
      <c r="Q155" s="219">
        <v>0.0077999999999999996</v>
      </c>
      <c r="R155" s="219">
        <f>Q155*H155</f>
        <v>0.039</v>
      </c>
      <c r="S155" s="219">
        <v>0</v>
      </c>
      <c r="T155" s="22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392</v>
      </c>
      <c r="AT155" s="183" t="s">
        <v>310</v>
      </c>
      <c r="AU155" s="183" t="s">
        <v>76</v>
      </c>
      <c r="AY155" s="18" t="s">
        <v>234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79</v>
      </c>
      <c r="BK155" s="184">
        <f>ROUND(I155*H155,2)</f>
        <v>0</v>
      </c>
      <c r="BL155" s="18" t="s">
        <v>314</v>
      </c>
      <c r="BM155" s="183" t="s">
        <v>2995</v>
      </c>
    </row>
    <row r="156" s="2" customFormat="1" ht="6.96" customHeight="1">
      <c r="A156" s="37"/>
      <c r="B156" s="54"/>
      <c r="C156" s="55"/>
      <c r="D156" s="55"/>
      <c r="E156" s="55"/>
      <c r="F156" s="55"/>
      <c r="G156" s="55"/>
      <c r="H156" s="55"/>
      <c r="I156" s="55"/>
      <c r="J156" s="55"/>
      <c r="K156" s="55"/>
      <c r="L156" s="38"/>
      <c r="M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</sheetData>
  <autoFilter ref="C89:K15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103" r:id="rId1" display="https://podminky.urs.cz/item/CS_URS_2024_02/713411121"/>
    <hyperlink ref="F109" r:id="rId2" display="https://podminky.urs.cz/item/CS_URS_2024_02/998751201"/>
    <hyperlink ref="F111" r:id="rId3" display="https://podminky.urs.cz/item/CS_URS_2024_02/998751291"/>
    <hyperlink ref="F114" r:id="rId4" display="https://podminky.urs.cz/item/CS_URS_2024_02/751611115"/>
    <hyperlink ref="F119" r:id="rId5" display="https://podminky.urs.cz/item/CS_URS_2024_02/751721111"/>
    <hyperlink ref="F126" r:id="rId6" display="https://podminky.urs.cz/item/CS_URS_2024_02/751322111"/>
    <hyperlink ref="F133" r:id="rId7" display="https://podminky.urs.cz/item/CS_URS_2024_02/751344121"/>
    <hyperlink ref="F138" r:id="rId8" display="https://podminky.urs.cz/item/CS_URS_2024_02/751398051"/>
    <hyperlink ref="F141" r:id="rId9" display="https://podminky.urs.cz/item/CS_URS_2024_02/751514612"/>
    <hyperlink ref="F144" r:id="rId10" display="https://podminky.urs.cz/item/CS_URS_2024_02/751514662.1"/>
    <hyperlink ref="F147" r:id="rId11" display="https://podminky.urs.cz/item/CS_URS_2024_02/751514662"/>
    <hyperlink ref="F151" r:id="rId12" display="https://podminky.urs.cz/item/CS_URS_2024_02/751510042"/>
    <hyperlink ref="F154" r:id="rId13" display="https://podminky.urs.cz/item/CS_URS_2024_02/75153714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1" customFormat="1" ht="12" customHeight="1">
      <c r="B8" s="21"/>
      <c r="D8" s="31" t="s">
        <v>135</v>
      </c>
      <c r="L8" s="21"/>
    </row>
    <row r="9" s="2" customFormat="1" ht="16.5" customHeight="1">
      <c r="A9" s="37"/>
      <c r="B9" s="38"/>
      <c r="C9" s="37"/>
      <c r="D9" s="37"/>
      <c r="E9" s="122" t="s">
        <v>136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2547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2996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2549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2550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2550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2997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ROUND(J96,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ROUND((SUM(BE96:BE331)),  2)</f>
        <v>0</v>
      </c>
      <c r="G35" s="37"/>
      <c r="H35" s="37"/>
      <c r="I35" s="130">
        <v>0.20999999999999999</v>
      </c>
      <c r="J35" s="129">
        <f>ROUND(((SUM(BE96:BE331))*I35),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ROUND((SUM(BF96:BF331)),  2)</f>
        <v>0</v>
      </c>
      <c r="G36" s="37"/>
      <c r="H36" s="37"/>
      <c r="I36" s="130">
        <v>0.12</v>
      </c>
      <c r="J36" s="129">
        <f>ROUND(((SUM(BF96:BF331))*I36),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ROUND((SUM(BG96:BG331)),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ROUND((SUM(BH96:BH331)),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ROUND((SUM(BI96:BI331)),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137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smlouva č. 2 - SO02, 3,4,5,6,7,8,9,11,13,14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135</v>
      </c>
      <c r="L51" s="21"/>
    </row>
    <row r="52" s="2" customFormat="1" ht="16.5" customHeight="1">
      <c r="A52" s="37"/>
      <c r="B52" s="38"/>
      <c r="C52" s="37"/>
      <c r="D52" s="37"/>
      <c r="E52" s="122" t="s">
        <v>136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2547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23 - ZDRAVOTNĚ TECHNICKÉ INSTALACE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2208/9,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138</v>
      </c>
      <c r="D61" s="131"/>
      <c r="E61" s="131"/>
      <c r="F61" s="131"/>
      <c r="G61" s="131"/>
      <c r="H61" s="131"/>
      <c r="I61" s="131"/>
      <c r="J61" s="138" t="s">
        <v>139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J96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140</v>
      </c>
    </row>
    <row r="64" s="9" customFormat="1" ht="24.96" customHeight="1">
      <c r="A64" s="9"/>
      <c r="B64" s="140"/>
      <c r="C64" s="9"/>
      <c r="D64" s="141" t="s">
        <v>2998</v>
      </c>
      <c r="E64" s="142"/>
      <c r="F64" s="142"/>
      <c r="G64" s="142"/>
      <c r="H64" s="142"/>
      <c r="I64" s="142"/>
      <c r="J64" s="143">
        <f>J97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142</v>
      </c>
      <c r="E65" s="146"/>
      <c r="F65" s="146"/>
      <c r="G65" s="146"/>
      <c r="H65" s="146"/>
      <c r="I65" s="146"/>
      <c r="J65" s="147">
        <f>J98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159</v>
      </c>
      <c r="E66" s="146"/>
      <c r="F66" s="146"/>
      <c r="G66" s="146"/>
      <c r="H66" s="146"/>
      <c r="I66" s="146"/>
      <c r="J66" s="147">
        <f>J116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40"/>
      <c r="C67" s="9"/>
      <c r="D67" s="141" t="s">
        <v>183</v>
      </c>
      <c r="E67" s="142"/>
      <c r="F67" s="142"/>
      <c r="G67" s="142"/>
      <c r="H67" s="142"/>
      <c r="I67" s="142"/>
      <c r="J67" s="143">
        <f>J119</f>
        <v>0</v>
      </c>
      <c r="K67" s="9"/>
      <c r="L67" s="14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44"/>
      <c r="C68" s="10"/>
      <c r="D68" s="145" t="s">
        <v>2999</v>
      </c>
      <c r="E68" s="146"/>
      <c r="F68" s="146"/>
      <c r="G68" s="146"/>
      <c r="H68" s="146"/>
      <c r="I68" s="146"/>
      <c r="J68" s="147">
        <f>J120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4"/>
      <c r="C69" s="10"/>
      <c r="D69" s="145" t="s">
        <v>3000</v>
      </c>
      <c r="E69" s="146"/>
      <c r="F69" s="146"/>
      <c r="G69" s="146"/>
      <c r="H69" s="146"/>
      <c r="I69" s="146"/>
      <c r="J69" s="147">
        <f>J178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4"/>
      <c r="C70" s="10"/>
      <c r="D70" s="145" t="s">
        <v>3001</v>
      </c>
      <c r="E70" s="146"/>
      <c r="F70" s="146"/>
      <c r="G70" s="146"/>
      <c r="H70" s="146"/>
      <c r="I70" s="146"/>
      <c r="J70" s="147">
        <f>J257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4"/>
      <c r="C71" s="10"/>
      <c r="D71" s="145" t="s">
        <v>3002</v>
      </c>
      <c r="E71" s="146"/>
      <c r="F71" s="146"/>
      <c r="G71" s="146"/>
      <c r="H71" s="146"/>
      <c r="I71" s="146"/>
      <c r="J71" s="147">
        <f>J260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4"/>
      <c r="C72" s="10"/>
      <c r="D72" s="145" t="s">
        <v>3003</v>
      </c>
      <c r="E72" s="146"/>
      <c r="F72" s="146"/>
      <c r="G72" s="146"/>
      <c r="H72" s="146"/>
      <c r="I72" s="146"/>
      <c r="J72" s="147">
        <f>J312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4"/>
      <c r="C73" s="10"/>
      <c r="D73" s="145" t="s">
        <v>2552</v>
      </c>
      <c r="E73" s="146"/>
      <c r="F73" s="146"/>
      <c r="G73" s="146"/>
      <c r="H73" s="146"/>
      <c r="I73" s="146"/>
      <c r="J73" s="147">
        <f>J327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4"/>
      <c r="C74" s="10"/>
      <c r="D74" s="145" t="s">
        <v>2554</v>
      </c>
      <c r="E74" s="146"/>
      <c r="F74" s="146"/>
      <c r="G74" s="146"/>
      <c r="H74" s="146"/>
      <c r="I74" s="146"/>
      <c r="J74" s="147">
        <f>J329</f>
        <v>0</v>
      </c>
      <c r="K74" s="10"/>
      <c r="L74" s="14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56"/>
      <c r="C80" s="57"/>
      <c r="D80" s="57"/>
      <c r="E80" s="57"/>
      <c r="F80" s="57"/>
      <c r="G80" s="57"/>
      <c r="H80" s="57"/>
      <c r="I80" s="57"/>
      <c r="J80" s="57"/>
      <c r="K80" s="5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2" t="s">
        <v>219</v>
      </c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17</v>
      </c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7"/>
      <c r="D84" s="37"/>
      <c r="E84" s="122" t="str">
        <f>E7</f>
        <v>Obecní dům Rudíkov smlouva č. 2 - SO02, 3,4,5,6,7,8,9,11,13,14</v>
      </c>
      <c r="F84" s="31"/>
      <c r="G84" s="31"/>
      <c r="H84" s="31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" customFormat="1" ht="12" customHeight="1">
      <c r="B85" s="21"/>
      <c r="C85" s="31" t="s">
        <v>135</v>
      </c>
      <c r="L85" s="21"/>
    </row>
    <row r="86" s="2" customFormat="1" ht="16.5" customHeight="1">
      <c r="A86" s="37"/>
      <c r="B86" s="38"/>
      <c r="C86" s="37"/>
      <c r="D86" s="37"/>
      <c r="E86" s="122" t="s">
        <v>136</v>
      </c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2547</v>
      </c>
      <c r="D87" s="37"/>
      <c r="E87" s="37"/>
      <c r="F87" s="37"/>
      <c r="G87" s="37"/>
      <c r="H87" s="37"/>
      <c r="I87" s="37"/>
      <c r="J87" s="37"/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6.5" customHeight="1">
      <c r="A88" s="37"/>
      <c r="B88" s="38"/>
      <c r="C88" s="37"/>
      <c r="D88" s="37"/>
      <c r="E88" s="61" t="str">
        <f>E11</f>
        <v>23 - ZDRAVOTNĚ TECHNICKÉ INSTALACE</v>
      </c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7"/>
      <c r="D89" s="37"/>
      <c r="E89" s="37"/>
      <c r="F89" s="37"/>
      <c r="G89" s="37"/>
      <c r="H89" s="37"/>
      <c r="I89" s="37"/>
      <c r="J89" s="37"/>
      <c r="K89" s="3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2" customHeight="1">
      <c r="A90" s="37"/>
      <c r="B90" s="38"/>
      <c r="C90" s="31" t="s">
        <v>21</v>
      </c>
      <c r="D90" s="37"/>
      <c r="E90" s="37"/>
      <c r="F90" s="26" t="str">
        <f>F14</f>
        <v>RUDÍKOV, P.Č. 2250/4, 2261, ST. 63, 2208/9,</v>
      </c>
      <c r="G90" s="37"/>
      <c r="H90" s="37"/>
      <c r="I90" s="31" t="s">
        <v>23</v>
      </c>
      <c r="J90" s="63" t="str">
        <f>IF(J14="","",J14)</f>
        <v>10. 1. 2024</v>
      </c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6.96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25</v>
      </c>
      <c r="D92" s="37"/>
      <c r="E92" s="37"/>
      <c r="F92" s="26" t="str">
        <f>E17</f>
        <v xml:space="preserve"> </v>
      </c>
      <c r="G92" s="37"/>
      <c r="H92" s="37"/>
      <c r="I92" s="31" t="s">
        <v>31</v>
      </c>
      <c r="J92" s="35" t="str">
        <f>E23</f>
        <v>Ondřej Zikán</v>
      </c>
      <c r="K92" s="37"/>
      <c r="L92" s="12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29</v>
      </c>
      <c r="D93" s="37"/>
      <c r="E93" s="37"/>
      <c r="F93" s="26" t="str">
        <f>IF(E20="","",E20)</f>
        <v>Vyplň údaj</v>
      </c>
      <c r="G93" s="37"/>
      <c r="H93" s="37"/>
      <c r="I93" s="31" t="s">
        <v>34</v>
      </c>
      <c r="J93" s="35" t="str">
        <f>E26</f>
        <v>Ondřej Zikán</v>
      </c>
      <c r="K93" s="37"/>
      <c r="L93" s="12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7"/>
      <c r="D94" s="37"/>
      <c r="E94" s="37"/>
      <c r="F94" s="37"/>
      <c r="G94" s="37"/>
      <c r="H94" s="37"/>
      <c r="I94" s="37"/>
      <c r="J94" s="37"/>
      <c r="K94" s="37"/>
      <c r="L94" s="12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11" customFormat="1" ht="29.28" customHeight="1">
      <c r="A95" s="148"/>
      <c r="B95" s="149"/>
      <c r="C95" s="150" t="s">
        <v>220</v>
      </c>
      <c r="D95" s="151" t="s">
        <v>57</v>
      </c>
      <c r="E95" s="151" t="s">
        <v>53</v>
      </c>
      <c r="F95" s="151" t="s">
        <v>54</v>
      </c>
      <c r="G95" s="151" t="s">
        <v>221</v>
      </c>
      <c r="H95" s="151" t="s">
        <v>222</v>
      </c>
      <c r="I95" s="151" t="s">
        <v>223</v>
      </c>
      <c r="J95" s="151" t="s">
        <v>139</v>
      </c>
      <c r="K95" s="152" t="s">
        <v>224</v>
      </c>
      <c r="L95" s="153"/>
      <c r="M95" s="79" t="s">
        <v>3</v>
      </c>
      <c r="N95" s="80" t="s">
        <v>42</v>
      </c>
      <c r="O95" s="80" t="s">
        <v>225</v>
      </c>
      <c r="P95" s="80" t="s">
        <v>226</v>
      </c>
      <c r="Q95" s="80" t="s">
        <v>227</v>
      </c>
      <c r="R95" s="80" t="s">
        <v>228</v>
      </c>
      <c r="S95" s="80" t="s">
        <v>229</v>
      </c>
      <c r="T95" s="81" t="s">
        <v>230</v>
      </c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</row>
    <row r="96" s="2" customFormat="1" ht="22.8" customHeight="1">
      <c r="A96" s="37"/>
      <c r="B96" s="38"/>
      <c r="C96" s="86" t="s">
        <v>231</v>
      </c>
      <c r="D96" s="37"/>
      <c r="E96" s="37"/>
      <c r="F96" s="37"/>
      <c r="G96" s="37"/>
      <c r="H96" s="37"/>
      <c r="I96" s="37"/>
      <c r="J96" s="154">
        <f>BK96</f>
        <v>0</v>
      </c>
      <c r="K96" s="37"/>
      <c r="L96" s="38"/>
      <c r="M96" s="82"/>
      <c r="N96" s="67"/>
      <c r="O96" s="83"/>
      <c r="P96" s="155">
        <f>P97+P119</f>
        <v>0</v>
      </c>
      <c r="Q96" s="83"/>
      <c r="R96" s="155">
        <f>R97+R119</f>
        <v>91.179743000000002</v>
      </c>
      <c r="S96" s="83"/>
      <c r="T96" s="156">
        <f>T97+T119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71</v>
      </c>
      <c r="AU96" s="18" t="s">
        <v>140</v>
      </c>
      <c r="BK96" s="157">
        <f>BK97+BK119</f>
        <v>0</v>
      </c>
    </row>
    <row r="97" s="12" customFormat="1" ht="25.92" customHeight="1">
      <c r="A97" s="12"/>
      <c r="B97" s="158"/>
      <c r="C97" s="12"/>
      <c r="D97" s="159" t="s">
        <v>71</v>
      </c>
      <c r="E97" s="160" t="s">
        <v>232</v>
      </c>
      <c r="F97" s="160" t="s">
        <v>232</v>
      </c>
      <c r="G97" s="12"/>
      <c r="H97" s="12"/>
      <c r="I97" s="161"/>
      <c r="J97" s="162">
        <f>BK97</f>
        <v>0</v>
      </c>
      <c r="K97" s="12"/>
      <c r="L97" s="158"/>
      <c r="M97" s="163"/>
      <c r="N97" s="164"/>
      <c r="O97" s="164"/>
      <c r="P97" s="165">
        <f>P98+P116</f>
        <v>0</v>
      </c>
      <c r="Q97" s="164"/>
      <c r="R97" s="165">
        <f>R98+R116</f>
        <v>88.086647999999997</v>
      </c>
      <c r="S97" s="164"/>
      <c r="T97" s="166">
        <f>T98+T116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9" t="s">
        <v>79</v>
      </c>
      <c r="AT97" s="167" t="s">
        <v>71</v>
      </c>
      <c r="AU97" s="167" t="s">
        <v>72</v>
      </c>
      <c r="AY97" s="159" t="s">
        <v>234</v>
      </c>
      <c r="BK97" s="168">
        <f>BK98+BK116</f>
        <v>0</v>
      </c>
    </row>
    <row r="98" s="12" customFormat="1" ht="22.8" customHeight="1">
      <c r="A98" s="12"/>
      <c r="B98" s="158"/>
      <c r="C98" s="12"/>
      <c r="D98" s="159" t="s">
        <v>71</v>
      </c>
      <c r="E98" s="169" t="s">
        <v>79</v>
      </c>
      <c r="F98" s="169" t="s">
        <v>235</v>
      </c>
      <c r="G98" s="12"/>
      <c r="H98" s="12"/>
      <c r="I98" s="161"/>
      <c r="J98" s="170">
        <f>BK98</f>
        <v>0</v>
      </c>
      <c r="K98" s="12"/>
      <c r="L98" s="158"/>
      <c r="M98" s="163"/>
      <c r="N98" s="164"/>
      <c r="O98" s="164"/>
      <c r="P98" s="165">
        <f>SUM(P99:P115)</f>
        <v>0</v>
      </c>
      <c r="Q98" s="164"/>
      <c r="R98" s="165">
        <f>SUM(R99:R115)</f>
        <v>88.086647999999997</v>
      </c>
      <c r="S98" s="164"/>
      <c r="T98" s="166">
        <f>SUM(T99:T115)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9" t="s">
        <v>79</v>
      </c>
      <c r="AT98" s="167" t="s">
        <v>71</v>
      </c>
      <c r="AU98" s="167" t="s">
        <v>79</v>
      </c>
      <c r="AY98" s="159" t="s">
        <v>234</v>
      </c>
      <c r="BK98" s="168">
        <f>SUM(BK99:BK115)</f>
        <v>0</v>
      </c>
    </row>
    <row r="99" s="2" customFormat="1" ht="44.25" customHeight="1">
      <c r="A99" s="37"/>
      <c r="B99" s="171"/>
      <c r="C99" s="172" t="s">
        <v>79</v>
      </c>
      <c r="D99" s="172" t="s">
        <v>238</v>
      </c>
      <c r="E99" s="173" t="s">
        <v>3004</v>
      </c>
      <c r="F99" s="174" t="s">
        <v>3005</v>
      </c>
      <c r="G99" s="175" t="s">
        <v>248</v>
      </c>
      <c r="H99" s="176">
        <v>48.880000000000003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</v>
      </c>
      <c r="R99" s="181">
        <f>Q99*H99</f>
        <v>0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104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104</v>
      </c>
      <c r="BM99" s="183" t="s">
        <v>3006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3007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37.8" customHeight="1">
      <c r="A101" s="37"/>
      <c r="B101" s="171"/>
      <c r="C101" s="172" t="s">
        <v>76</v>
      </c>
      <c r="D101" s="172" t="s">
        <v>238</v>
      </c>
      <c r="E101" s="173" t="s">
        <v>3008</v>
      </c>
      <c r="F101" s="174" t="s">
        <v>3009</v>
      </c>
      <c r="G101" s="175" t="s">
        <v>241</v>
      </c>
      <c r="H101" s="176">
        <v>122.2</v>
      </c>
      <c r="I101" s="177"/>
      <c r="J101" s="178">
        <f>ROUND(I101*H101,2)</f>
        <v>0</v>
      </c>
      <c r="K101" s="174" t="s">
        <v>242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0.00084000000000000003</v>
      </c>
      <c r="R101" s="181">
        <f>Q101*H101</f>
        <v>0.102648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3010</v>
      </c>
    </row>
    <row r="102" s="2" customFormat="1">
      <c r="A102" s="37"/>
      <c r="B102" s="38"/>
      <c r="C102" s="37"/>
      <c r="D102" s="185" t="s">
        <v>244</v>
      </c>
      <c r="E102" s="37"/>
      <c r="F102" s="186" t="s">
        <v>3011</v>
      </c>
      <c r="G102" s="37"/>
      <c r="H102" s="37"/>
      <c r="I102" s="187"/>
      <c r="J102" s="37"/>
      <c r="K102" s="37"/>
      <c r="L102" s="38"/>
      <c r="M102" s="188"/>
      <c r="N102" s="189"/>
      <c r="O102" s="71"/>
      <c r="P102" s="71"/>
      <c r="Q102" s="71"/>
      <c r="R102" s="71"/>
      <c r="S102" s="71"/>
      <c r="T102" s="72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8" t="s">
        <v>244</v>
      </c>
      <c r="AU102" s="18" t="s">
        <v>76</v>
      </c>
    </row>
    <row r="103" s="2" customFormat="1" ht="44.25" customHeight="1">
      <c r="A103" s="37"/>
      <c r="B103" s="171"/>
      <c r="C103" s="172" t="s">
        <v>101</v>
      </c>
      <c r="D103" s="172" t="s">
        <v>238</v>
      </c>
      <c r="E103" s="173" t="s">
        <v>3012</v>
      </c>
      <c r="F103" s="174" t="s">
        <v>3013</v>
      </c>
      <c r="G103" s="175" t="s">
        <v>241</v>
      </c>
      <c r="H103" s="176">
        <v>122.2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3014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3015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76</v>
      </c>
    </row>
    <row r="105" s="2" customFormat="1" ht="62.7" customHeight="1">
      <c r="A105" s="37"/>
      <c r="B105" s="171"/>
      <c r="C105" s="172" t="s">
        <v>104</v>
      </c>
      <c r="D105" s="172" t="s">
        <v>238</v>
      </c>
      <c r="E105" s="173" t="s">
        <v>3016</v>
      </c>
      <c r="F105" s="174" t="s">
        <v>3017</v>
      </c>
      <c r="G105" s="175" t="s">
        <v>248</v>
      </c>
      <c r="H105" s="176">
        <v>48.880000000000003</v>
      </c>
      <c r="I105" s="177"/>
      <c r="J105" s="178">
        <f>ROUND(I105*H105,2)</f>
        <v>0</v>
      </c>
      <c r="K105" s="174" t="s">
        <v>242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104</v>
      </c>
      <c r="AT105" s="183" t="s">
        <v>238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3018</v>
      </c>
    </row>
    <row r="106" s="2" customFormat="1">
      <c r="A106" s="37"/>
      <c r="B106" s="38"/>
      <c r="C106" s="37"/>
      <c r="D106" s="185" t="s">
        <v>244</v>
      </c>
      <c r="E106" s="37"/>
      <c r="F106" s="186" t="s">
        <v>3019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244</v>
      </c>
      <c r="AU106" s="18" t="s">
        <v>76</v>
      </c>
    </row>
    <row r="107" s="2" customFormat="1" ht="44.25" customHeight="1">
      <c r="A107" s="37"/>
      <c r="B107" s="171"/>
      <c r="C107" s="172" t="s">
        <v>262</v>
      </c>
      <c r="D107" s="172" t="s">
        <v>238</v>
      </c>
      <c r="E107" s="173" t="s">
        <v>3020</v>
      </c>
      <c r="F107" s="174" t="s">
        <v>297</v>
      </c>
      <c r="G107" s="175" t="s">
        <v>298</v>
      </c>
      <c r="H107" s="176">
        <v>87.983999999999995</v>
      </c>
      <c r="I107" s="177"/>
      <c r="J107" s="178">
        <f>ROUND(I107*H107,2)</f>
        <v>0</v>
      </c>
      <c r="K107" s="174" t="s">
        <v>242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104</v>
      </c>
      <c r="AT107" s="183" t="s">
        <v>238</v>
      </c>
      <c r="AU107" s="183" t="s">
        <v>76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104</v>
      </c>
      <c r="BM107" s="183" t="s">
        <v>3021</v>
      </c>
    </row>
    <row r="108" s="2" customFormat="1">
      <c r="A108" s="37"/>
      <c r="B108" s="38"/>
      <c r="C108" s="37"/>
      <c r="D108" s="185" t="s">
        <v>244</v>
      </c>
      <c r="E108" s="37"/>
      <c r="F108" s="186" t="s">
        <v>3022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244</v>
      </c>
      <c r="AU108" s="18" t="s">
        <v>76</v>
      </c>
    </row>
    <row r="109" s="2" customFormat="1" ht="37.8" customHeight="1">
      <c r="A109" s="37"/>
      <c r="B109" s="171"/>
      <c r="C109" s="172" t="s">
        <v>128</v>
      </c>
      <c r="D109" s="172" t="s">
        <v>238</v>
      </c>
      <c r="E109" s="173" t="s">
        <v>3023</v>
      </c>
      <c r="F109" s="174" t="s">
        <v>3024</v>
      </c>
      <c r="G109" s="175" t="s">
        <v>248</v>
      </c>
      <c r="H109" s="176">
        <v>48.880000000000003</v>
      </c>
      <c r="I109" s="177"/>
      <c r="J109" s="178">
        <f>ROUND(I109*H109,2)</f>
        <v>0</v>
      </c>
      <c r="K109" s="174" t="s">
        <v>242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104</v>
      </c>
      <c r="AT109" s="183" t="s">
        <v>238</v>
      </c>
      <c r="AU109" s="183" t="s">
        <v>76</v>
      </c>
      <c r="AY109" s="18" t="s">
        <v>234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79</v>
      </c>
      <c r="BK109" s="184">
        <f>ROUND(I109*H109,2)</f>
        <v>0</v>
      </c>
      <c r="BL109" s="18" t="s">
        <v>104</v>
      </c>
      <c r="BM109" s="183" t="s">
        <v>3025</v>
      </c>
    </row>
    <row r="110" s="2" customFormat="1">
      <c r="A110" s="37"/>
      <c r="B110" s="38"/>
      <c r="C110" s="37"/>
      <c r="D110" s="185" t="s">
        <v>244</v>
      </c>
      <c r="E110" s="37"/>
      <c r="F110" s="186" t="s">
        <v>3026</v>
      </c>
      <c r="G110" s="37"/>
      <c r="H110" s="37"/>
      <c r="I110" s="187"/>
      <c r="J110" s="37"/>
      <c r="K110" s="37"/>
      <c r="L110" s="38"/>
      <c r="M110" s="188"/>
      <c r="N110" s="189"/>
      <c r="O110" s="71"/>
      <c r="P110" s="71"/>
      <c r="Q110" s="71"/>
      <c r="R110" s="71"/>
      <c r="S110" s="71"/>
      <c r="T110" s="72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8" t="s">
        <v>244</v>
      </c>
      <c r="AU110" s="18" t="s">
        <v>76</v>
      </c>
    </row>
    <row r="111" s="2" customFormat="1" ht="44.25" customHeight="1">
      <c r="A111" s="37"/>
      <c r="B111" s="171"/>
      <c r="C111" s="172" t="s">
        <v>271</v>
      </c>
      <c r="D111" s="172" t="s">
        <v>238</v>
      </c>
      <c r="E111" s="173" t="s">
        <v>3027</v>
      </c>
      <c r="F111" s="174" t="s">
        <v>3028</v>
      </c>
      <c r="G111" s="175" t="s">
        <v>248</v>
      </c>
      <c r="H111" s="176">
        <v>16.719999999999999</v>
      </c>
      <c r="I111" s="177"/>
      <c r="J111" s="178">
        <f>ROUND(I111*H111,2)</f>
        <v>0</v>
      </c>
      <c r="K111" s="174" t="s">
        <v>242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104</v>
      </c>
      <c r="AT111" s="183" t="s">
        <v>238</v>
      </c>
      <c r="AU111" s="183" t="s">
        <v>76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104</v>
      </c>
      <c r="BM111" s="183" t="s">
        <v>3029</v>
      </c>
    </row>
    <row r="112" s="2" customFormat="1">
      <c r="A112" s="37"/>
      <c r="B112" s="38"/>
      <c r="C112" s="37"/>
      <c r="D112" s="185" t="s">
        <v>244</v>
      </c>
      <c r="E112" s="37"/>
      <c r="F112" s="186" t="s">
        <v>3030</v>
      </c>
      <c r="G112" s="37"/>
      <c r="H112" s="37"/>
      <c r="I112" s="187"/>
      <c r="J112" s="37"/>
      <c r="K112" s="37"/>
      <c r="L112" s="38"/>
      <c r="M112" s="188"/>
      <c r="N112" s="189"/>
      <c r="O112" s="71"/>
      <c r="P112" s="71"/>
      <c r="Q112" s="71"/>
      <c r="R112" s="71"/>
      <c r="S112" s="71"/>
      <c r="T112" s="72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8" t="s">
        <v>244</v>
      </c>
      <c r="AU112" s="18" t="s">
        <v>76</v>
      </c>
    </row>
    <row r="113" s="2" customFormat="1" ht="66.75" customHeight="1">
      <c r="A113" s="37"/>
      <c r="B113" s="171"/>
      <c r="C113" s="172" t="s">
        <v>278</v>
      </c>
      <c r="D113" s="172" t="s">
        <v>238</v>
      </c>
      <c r="E113" s="173" t="s">
        <v>436</v>
      </c>
      <c r="F113" s="174" t="s">
        <v>437</v>
      </c>
      <c r="G113" s="175" t="s">
        <v>248</v>
      </c>
      <c r="H113" s="176">
        <v>26.800000000000001</v>
      </c>
      <c r="I113" s="177"/>
      <c r="J113" s="178">
        <f>ROUND(I113*H113,2)</f>
        <v>0</v>
      </c>
      <c r="K113" s="174" t="s">
        <v>242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104</v>
      </c>
      <c r="AT113" s="183" t="s">
        <v>238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104</v>
      </c>
      <c r="BM113" s="183" t="s">
        <v>3031</v>
      </c>
    </row>
    <row r="114" s="2" customFormat="1">
      <c r="A114" s="37"/>
      <c r="B114" s="38"/>
      <c r="C114" s="37"/>
      <c r="D114" s="185" t="s">
        <v>244</v>
      </c>
      <c r="E114" s="37"/>
      <c r="F114" s="186" t="s">
        <v>439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244</v>
      </c>
      <c r="AU114" s="18" t="s">
        <v>76</v>
      </c>
    </row>
    <row r="115" s="2" customFormat="1" ht="16.5" customHeight="1">
      <c r="A115" s="37"/>
      <c r="B115" s="171"/>
      <c r="C115" s="192" t="s">
        <v>131</v>
      </c>
      <c r="D115" s="192" t="s">
        <v>310</v>
      </c>
      <c r="E115" s="193" t="s">
        <v>3032</v>
      </c>
      <c r="F115" s="194" t="s">
        <v>3033</v>
      </c>
      <c r="G115" s="195" t="s">
        <v>298</v>
      </c>
      <c r="H115" s="196">
        <v>87.983999999999995</v>
      </c>
      <c r="I115" s="197"/>
      <c r="J115" s="198">
        <f>ROUND(I115*H115,2)</f>
        <v>0</v>
      </c>
      <c r="K115" s="194" t="s">
        <v>2582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1</v>
      </c>
      <c r="R115" s="181">
        <f>Q115*H115</f>
        <v>87.983999999999995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278</v>
      </c>
      <c r="AT115" s="183" t="s">
        <v>310</v>
      </c>
      <c r="AU115" s="183" t="s">
        <v>76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104</v>
      </c>
      <c r="BM115" s="183" t="s">
        <v>3034</v>
      </c>
    </row>
    <row r="116" s="12" customFormat="1" ht="22.8" customHeight="1">
      <c r="A116" s="12"/>
      <c r="B116" s="158"/>
      <c r="C116" s="12"/>
      <c r="D116" s="159" t="s">
        <v>71</v>
      </c>
      <c r="E116" s="169" t="s">
        <v>104</v>
      </c>
      <c r="F116" s="169" t="s">
        <v>646</v>
      </c>
      <c r="G116" s="12"/>
      <c r="H116" s="12"/>
      <c r="I116" s="161"/>
      <c r="J116" s="170">
        <f>BK116</f>
        <v>0</v>
      </c>
      <c r="K116" s="12"/>
      <c r="L116" s="158"/>
      <c r="M116" s="163"/>
      <c r="N116" s="164"/>
      <c r="O116" s="164"/>
      <c r="P116" s="165">
        <f>SUM(P117:P118)</f>
        <v>0</v>
      </c>
      <c r="Q116" s="164"/>
      <c r="R116" s="165">
        <f>SUM(R117:R118)</f>
        <v>0</v>
      </c>
      <c r="S116" s="164"/>
      <c r="T116" s="166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9" t="s">
        <v>79</v>
      </c>
      <c r="AT116" s="167" t="s">
        <v>71</v>
      </c>
      <c r="AU116" s="167" t="s">
        <v>79</v>
      </c>
      <c r="AY116" s="159" t="s">
        <v>234</v>
      </c>
      <c r="BK116" s="168">
        <f>SUM(BK117:BK118)</f>
        <v>0</v>
      </c>
    </row>
    <row r="117" s="2" customFormat="1" ht="24.15" customHeight="1">
      <c r="A117" s="37"/>
      <c r="B117" s="171"/>
      <c r="C117" s="172" t="s">
        <v>284</v>
      </c>
      <c r="D117" s="172" t="s">
        <v>238</v>
      </c>
      <c r="E117" s="173" t="s">
        <v>3035</v>
      </c>
      <c r="F117" s="174" t="s">
        <v>3036</v>
      </c>
      <c r="G117" s="175" t="s">
        <v>248</v>
      </c>
      <c r="H117" s="176">
        <v>5.3600000000000003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104</v>
      </c>
      <c r="AT117" s="183" t="s">
        <v>238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104</v>
      </c>
      <c r="BM117" s="183" t="s">
        <v>3037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3038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76</v>
      </c>
    </row>
    <row r="119" s="12" customFormat="1" ht="25.92" customHeight="1">
      <c r="A119" s="12"/>
      <c r="B119" s="158"/>
      <c r="C119" s="12"/>
      <c r="D119" s="159" t="s">
        <v>71</v>
      </c>
      <c r="E119" s="160" t="s">
        <v>1253</v>
      </c>
      <c r="F119" s="160" t="s">
        <v>1254</v>
      </c>
      <c r="G119" s="12"/>
      <c r="H119" s="12"/>
      <c r="I119" s="161"/>
      <c r="J119" s="162">
        <f>BK119</f>
        <v>0</v>
      </c>
      <c r="K119" s="12"/>
      <c r="L119" s="158"/>
      <c r="M119" s="163"/>
      <c r="N119" s="164"/>
      <c r="O119" s="164"/>
      <c r="P119" s="165">
        <f>P120+P178+P257+P260+P312+P327+P329</f>
        <v>0</v>
      </c>
      <c r="Q119" s="164"/>
      <c r="R119" s="165">
        <f>R120+R178+R257+R260+R312+R327+R329</f>
        <v>3.093094999999999</v>
      </c>
      <c r="S119" s="164"/>
      <c r="T119" s="166">
        <f>T120+T178+T257+T260+T312+T327+T329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9" t="s">
        <v>76</v>
      </c>
      <c r="AT119" s="167" t="s">
        <v>71</v>
      </c>
      <c r="AU119" s="167" t="s">
        <v>72</v>
      </c>
      <c r="AY119" s="159" t="s">
        <v>234</v>
      </c>
      <c r="BK119" s="168">
        <f>BK120+BK178+BK257+BK260+BK312+BK327+BK329</f>
        <v>0</v>
      </c>
    </row>
    <row r="120" s="12" customFormat="1" ht="22.8" customHeight="1">
      <c r="A120" s="12"/>
      <c r="B120" s="158"/>
      <c r="C120" s="12"/>
      <c r="D120" s="159" t="s">
        <v>71</v>
      </c>
      <c r="E120" s="169" t="s">
        <v>3039</v>
      </c>
      <c r="F120" s="169" t="s">
        <v>3040</v>
      </c>
      <c r="G120" s="12"/>
      <c r="H120" s="12"/>
      <c r="I120" s="161"/>
      <c r="J120" s="170">
        <f>BK120</f>
        <v>0</v>
      </c>
      <c r="K120" s="12"/>
      <c r="L120" s="158"/>
      <c r="M120" s="163"/>
      <c r="N120" s="164"/>
      <c r="O120" s="164"/>
      <c r="P120" s="165">
        <f>SUM(P121:P177)</f>
        <v>0</v>
      </c>
      <c r="Q120" s="164"/>
      <c r="R120" s="165">
        <f>SUM(R121:R177)</f>
        <v>0.37247200000000003</v>
      </c>
      <c r="S120" s="164"/>
      <c r="T120" s="166">
        <f>SUM(T121:T177)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76</v>
      </c>
      <c r="AT120" s="167" t="s">
        <v>71</v>
      </c>
      <c r="AU120" s="167" t="s">
        <v>79</v>
      </c>
      <c r="AY120" s="159" t="s">
        <v>234</v>
      </c>
      <c r="BK120" s="168">
        <f>SUM(BK121:BK177)</f>
        <v>0</v>
      </c>
    </row>
    <row r="121" s="2" customFormat="1" ht="49.05" customHeight="1">
      <c r="A121" s="37"/>
      <c r="B121" s="171"/>
      <c r="C121" s="172" t="s">
        <v>236</v>
      </c>
      <c r="D121" s="172" t="s">
        <v>238</v>
      </c>
      <c r="E121" s="173" t="s">
        <v>3041</v>
      </c>
      <c r="F121" s="174" t="s">
        <v>2845</v>
      </c>
      <c r="G121" s="175" t="s">
        <v>2846</v>
      </c>
      <c r="H121" s="176">
        <v>52</v>
      </c>
      <c r="I121" s="177"/>
      <c r="J121" s="178">
        <f>ROUND(I121*H121,2)</f>
        <v>0</v>
      </c>
      <c r="K121" s="174" t="s">
        <v>2582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314</v>
      </c>
      <c r="AT121" s="183" t="s">
        <v>238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314</v>
      </c>
      <c r="BM121" s="183" t="s">
        <v>3042</v>
      </c>
    </row>
    <row r="122" s="2" customFormat="1" ht="24.15" customHeight="1">
      <c r="A122" s="37"/>
      <c r="B122" s="171"/>
      <c r="C122" s="172" t="s">
        <v>9</v>
      </c>
      <c r="D122" s="172" t="s">
        <v>238</v>
      </c>
      <c r="E122" s="173" t="s">
        <v>3043</v>
      </c>
      <c r="F122" s="174" t="s">
        <v>3044</v>
      </c>
      <c r="G122" s="175" t="s">
        <v>358</v>
      </c>
      <c r="H122" s="176">
        <v>1</v>
      </c>
      <c r="I122" s="177"/>
      <c r="J122" s="178">
        <f>ROUND(I122*H122,2)</f>
        <v>0</v>
      </c>
      <c r="K122" s="174" t="s">
        <v>2582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314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314</v>
      </c>
      <c r="BM122" s="183" t="s">
        <v>3045</v>
      </c>
    </row>
    <row r="123" s="2" customFormat="1" ht="24.15" customHeight="1">
      <c r="A123" s="37"/>
      <c r="B123" s="171"/>
      <c r="C123" s="172" t="s">
        <v>276</v>
      </c>
      <c r="D123" s="172" t="s">
        <v>238</v>
      </c>
      <c r="E123" s="173" t="s">
        <v>3046</v>
      </c>
      <c r="F123" s="174" t="s">
        <v>3047</v>
      </c>
      <c r="G123" s="175" t="s">
        <v>358</v>
      </c>
      <c r="H123" s="176">
        <v>9</v>
      </c>
      <c r="I123" s="177"/>
      <c r="J123" s="178">
        <f>ROUND(I123*H123,2)</f>
        <v>0</v>
      </c>
      <c r="K123" s="174" t="s">
        <v>2582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314</v>
      </c>
      <c r="AT123" s="183" t="s">
        <v>238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314</v>
      </c>
      <c r="BM123" s="183" t="s">
        <v>3048</v>
      </c>
    </row>
    <row r="124" s="2" customFormat="1" ht="24.15" customHeight="1">
      <c r="A124" s="37"/>
      <c r="B124" s="171"/>
      <c r="C124" s="172" t="s">
        <v>304</v>
      </c>
      <c r="D124" s="172" t="s">
        <v>238</v>
      </c>
      <c r="E124" s="173" t="s">
        <v>3049</v>
      </c>
      <c r="F124" s="174" t="s">
        <v>3050</v>
      </c>
      <c r="G124" s="175" t="s">
        <v>358</v>
      </c>
      <c r="H124" s="176">
        <v>40</v>
      </c>
      <c r="I124" s="177"/>
      <c r="J124" s="178">
        <f>ROUND(I124*H124,2)</f>
        <v>0</v>
      </c>
      <c r="K124" s="174" t="s">
        <v>2582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314</v>
      </c>
      <c r="AT124" s="183" t="s">
        <v>238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314</v>
      </c>
      <c r="BM124" s="183" t="s">
        <v>3051</v>
      </c>
    </row>
    <row r="125" s="2" customFormat="1" ht="21.75" customHeight="1">
      <c r="A125" s="37"/>
      <c r="B125" s="171"/>
      <c r="C125" s="172" t="s">
        <v>286</v>
      </c>
      <c r="D125" s="172" t="s">
        <v>238</v>
      </c>
      <c r="E125" s="173" t="s">
        <v>3052</v>
      </c>
      <c r="F125" s="174" t="s">
        <v>3053</v>
      </c>
      <c r="G125" s="175" t="s">
        <v>416</v>
      </c>
      <c r="H125" s="176">
        <v>35.100000000000001</v>
      </c>
      <c r="I125" s="177"/>
      <c r="J125" s="178">
        <f>ROUND(I125*H125,2)</f>
        <v>0</v>
      </c>
      <c r="K125" s="174" t="s">
        <v>242</v>
      </c>
      <c r="L125" s="38"/>
      <c r="M125" s="179" t="s">
        <v>3</v>
      </c>
      <c r="N125" s="180" t="s">
        <v>43</v>
      </c>
      <c r="O125" s="71"/>
      <c r="P125" s="181">
        <f>O125*H125</f>
        <v>0</v>
      </c>
      <c r="Q125" s="181">
        <v>0.00142</v>
      </c>
      <c r="R125" s="181">
        <f>Q125*H125</f>
        <v>0.049842000000000004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314</v>
      </c>
      <c r="AT125" s="183" t="s">
        <v>238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314</v>
      </c>
      <c r="BM125" s="183" t="s">
        <v>3054</v>
      </c>
    </row>
    <row r="126" s="2" customFormat="1">
      <c r="A126" s="37"/>
      <c r="B126" s="38"/>
      <c r="C126" s="37"/>
      <c r="D126" s="185" t="s">
        <v>244</v>
      </c>
      <c r="E126" s="37"/>
      <c r="F126" s="186" t="s">
        <v>3055</v>
      </c>
      <c r="G126" s="37"/>
      <c r="H126" s="37"/>
      <c r="I126" s="187"/>
      <c r="J126" s="37"/>
      <c r="K126" s="37"/>
      <c r="L126" s="38"/>
      <c r="M126" s="188"/>
      <c r="N126" s="189"/>
      <c r="O126" s="71"/>
      <c r="P126" s="71"/>
      <c r="Q126" s="71"/>
      <c r="R126" s="71"/>
      <c r="S126" s="71"/>
      <c r="T126" s="72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244</v>
      </c>
      <c r="AU126" s="18" t="s">
        <v>76</v>
      </c>
    </row>
    <row r="127" s="2" customFormat="1" ht="21.75" customHeight="1">
      <c r="A127" s="37"/>
      <c r="B127" s="171"/>
      <c r="C127" s="172" t="s">
        <v>314</v>
      </c>
      <c r="D127" s="172" t="s">
        <v>238</v>
      </c>
      <c r="E127" s="173" t="s">
        <v>3056</v>
      </c>
      <c r="F127" s="174" t="s">
        <v>3057</v>
      </c>
      <c r="G127" s="175" t="s">
        <v>416</v>
      </c>
      <c r="H127" s="176">
        <v>37.700000000000003</v>
      </c>
      <c r="I127" s="177"/>
      <c r="J127" s="178">
        <f>ROUND(I127*H127,2)</f>
        <v>0</v>
      </c>
      <c r="K127" s="174" t="s">
        <v>242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0.00197</v>
      </c>
      <c r="R127" s="181">
        <f>Q127*H127</f>
        <v>0.074269000000000002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314</v>
      </c>
      <c r="AT127" s="183" t="s">
        <v>238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314</v>
      </c>
      <c r="BM127" s="183" t="s">
        <v>3058</v>
      </c>
    </row>
    <row r="128" s="2" customFormat="1">
      <c r="A128" s="37"/>
      <c r="B128" s="38"/>
      <c r="C128" s="37"/>
      <c r="D128" s="185" t="s">
        <v>244</v>
      </c>
      <c r="E128" s="37"/>
      <c r="F128" s="186" t="s">
        <v>3059</v>
      </c>
      <c r="G128" s="37"/>
      <c r="H128" s="37"/>
      <c r="I128" s="187"/>
      <c r="J128" s="37"/>
      <c r="K128" s="37"/>
      <c r="L128" s="38"/>
      <c r="M128" s="188"/>
      <c r="N128" s="189"/>
      <c r="O128" s="71"/>
      <c r="P128" s="71"/>
      <c r="Q128" s="71"/>
      <c r="R128" s="71"/>
      <c r="S128" s="71"/>
      <c r="T128" s="72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244</v>
      </c>
      <c r="AU128" s="18" t="s">
        <v>76</v>
      </c>
    </row>
    <row r="129" s="2" customFormat="1" ht="21.75" customHeight="1">
      <c r="A129" s="37"/>
      <c r="B129" s="171"/>
      <c r="C129" s="172" t="s">
        <v>320</v>
      </c>
      <c r="D129" s="172" t="s">
        <v>238</v>
      </c>
      <c r="E129" s="173" t="s">
        <v>3060</v>
      </c>
      <c r="F129" s="174" t="s">
        <v>3061</v>
      </c>
      <c r="G129" s="175" t="s">
        <v>416</v>
      </c>
      <c r="H129" s="176">
        <v>10.4</v>
      </c>
      <c r="I129" s="177"/>
      <c r="J129" s="178">
        <f>ROUND(I129*H129,2)</f>
        <v>0</v>
      </c>
      <c r="K129" s="174" t="s">
        <v>242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0.0030400000000000002</v>
      </c>
      <c r="R129" s="181">
        <f>Q129*H129</f>
        <v>0.031616000000000005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314</v>
      </c>
      <c r="AT129" s="183" t="s">
        <v>238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314</v>
      </c>
      <c r="BM129" s="183" t="s">
        <v>3062</v>
      </c>
    </row>
    <row r="130" s="2" customFormat="1">
      <c r="A130" s="37"/>
      <c r="B130" s="38"/>
      <c r="C130" s="37"/>
      <c r="D130" s="185" t="s">
        <v>244</v>
      </c>
      <c r="E130" s="37"/>
      <c r="F130" s="186" t="s">
        <v>3063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244</v>
      </c>
      <c r="AU130" s="18" t="s">
        <v>76</v>
      </c>
    </row>
    <row r="131" s="2" customFormat="1" ht="24.15" customHeight="1">
      <c r="A131" s="37"/>
      <c r="B131" s="171"/>
      <c r="C131" s="172" t="s">
        <v>325</v>
      </c>
      <c r="D131" s="172" t="s">
        <v>238</v>
      </c>
      <c r="E131" s="173" t="s">
        <v>3064</v>
      </c>
      <c r="F131" s="174" t="s">
        <v>3065</v>
      </c>
      <c r="G131" s="175" t="s">
        <v>416</v>
      </c>
      <c r="H131" s="176">
        <v>39</v>
      </c>
      <c r="I131" s="177"/>
      <c r="J131" s="178">
        <f>ROUND(I131*H131,2)</f>
        <v>0</v>
      </c>
      <c r="K131" s="174" t="s">
        <v>242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0.00063000000000000003</v>
      </c>
      <c r="R131" s="181">
        <f>Q131*H131</f>
        <v>0.024570000000000002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314</v>
      </c>
      <c r="AT131" s="183" t="s">
        <v>238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314</v>
      </c>
      <c r="BM131" s="183" t="s">
        <v>3066</v>
      </c>
    </row>
    <row r="132" s="2" customFormat="1">
      <c r="A132" s="37"/>
      <c r="B132" s="38"/>
      <c r="C132" s="37"/>
      <c r="D132" s="185" t="s">
        <v>244</v>
      </c>
      <c r="E132" s="37"/>
      <c r="F132" s="186" t="s">
        <v>3067</v>
      </c>
      <c r="G132" s="37"/>
      <c r="H132" s="37"/>
      <c r="I132" s="187"/>
      <c r="J132" s="37"/>
      <c r="K132" s="37"/>
      <c r="L132" s="38"/>
      <c r="M132" s="188"/>
      <c r="N132" s="189"/>
      <c r="O132" s="71"/>
      <c r="P132" s="71"/>
      <c r="Q132" s="71"/>
      <c r="R132" s="71"/>
      <c r="S132" s="71"/>
      <c r="T132" s="72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244</v>
      </c>
      <c r="AU132" s="18" t="s">
        <v>76</v>
      </c>
    </row>
    <row r="133" s="2" customFormat="1" ht="24.15" customHeight="1">
      <c r="A133" s="37"/>
      <c r="B133" s="171"/>
      <c r="C133" s="172" t="s">
        <v>330</v>
      </c>
      <c r="D133" s="172" t="s">
        <v>238</v>
      </c>
      <c r="E133" s="173" t="s">
        <v>3068</v>
      </c>
      <c r="F133" s="174" t="s">
        <v>3069</v>
      </c>
      <c r="G133" s="175" t="s">
        <v>416</v>
      </c>
      <c r="H133" s="176">
        <v>37.700000000000003</v>
      </c>
      <c r="I133" s="177"/>
      <c r="J133" s="178">
        <f>ROUND(I133*H133,2)</f>
        <v>0</v>
      </c>
      <c r="K133" s="174" t="s">
        <v>242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0.0020100000000000001</v>
      </c>
      <c r="R133" s="181">
        <f>Q133*H133</f>
        <v>0.075777000000000011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314</v>
      </c>
      <c r="AT133" s="183" t="s">
        <v>238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314</v>
      </c>
      <c r="BM133" s="183" t="s">
        <v>3070</v>
      </c>
    </row>
    <row r="134" s="2" customFormat="1">
      <c r="A134" s="37"/>
      <c r="B134" s="38"/>
      <c r="C134" s="37"/>
      <c r="D134" s="185" t="s">
        <v>244</v>
      </c>
      <c r="E134" s="37"/>
      <c r="F134" s="186" t="s">
        <v>3071</v>
      </c>
      <c r="G134" s="37"/>
      <c r="H134" s="37"/>
      <c r="I134" s="187"/>
      <c r="J134" s="37"/>
      <c r="K134" s="37"/>
      <c r="L134" s="38"/>
      <c r="M134" s="188"/>
      <c r="N134" s="189"/>
      <c r="O134" s="71"/>
      <c r="P134" s="71"/>
      <c r="Q134" s="71"/>
      <c r="R134" s="71"/>
      <c r="S134" s="71"/>
      <c r="T134" s="72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244</v>
      </c>
      <c r="AU134" s="18" t="s">
        <v>76</v>
      </c>
    </row>
    <row r="135" s="2" customFormat="1" ht="21.75" customHeight="1">
      <c r="A135" s="37"/>
      <c r="B135" s="171"/>
      <c r="C135" s="172" t="s">
        <v>335</v>
      </c>
      <c r="D135" s="172" t="s">
        <v>238</v>
      </c>
      <c r="E135" s="173" t="s">
        <v>3072</v>
      </c>
      <c r="F135" s="174" t="s">
        <v>3073</v>
      </c>
      <c r="G135" s="175" t="s">
        <v>416</v>
      </c>
      <c r="H135" s="176">
        <v>3.8999999999999999</v>
      </c>
      <c r="I135" s="177"/>
      <c r="J135" s="178">
        <f>ROUND(I135*H135,2)</f>
        <v>0</v>
      </c>
      <c r="K135" s="174" t="s">
        <v>242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0.00040000000000000002</v>
      </c>
      <c r="R135" s="181">
        <f>Q135*H135</f>
        <v>0.00156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314</v>
      </c>
      <c r="AT135" s="183" t="s">
        <v>238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314</v>
      </c>
      <c r="BM135" s="183" t="s">
        <v>3074</v>
      </c>
    </row>
    <row r="136" s="2" customFormat="1">
      <c r="A136" s="37"/>
      <c r="B136" s="38"/>
      <c r="C136" s="37"/>
      <c r="D136" s="185" t="s">
        <v>244</v>
      </c>
      <c r="E136" s="37"/>
      <c r="F136" s="186" t="s">
        <v>3075</v>
      </c>
      <c r="G136" s="37"/>
      <c r="H136" s="37"/>
      <c r="I136" s="187"/>
      <c r="J136" s="37"/>
      <c r="K136" s="37"/>
      <c r="L136" s="38"/>
      <c r="M136" s="188"/>
      <c r="N136" s="189"/>
      <c r="O136" s="71"/>
      <c r="P136" s="71"/>
      <c r="Q136" s="71"/>
      <c r="R136" s="71"/>
      <c r="S136" s="71"/>
      <c r="T136" s="72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244</v>
      </c>
      <c r="AU136" s="18" t="s">
        <v>76</v>
      </c>
    </row>
    <row r="137" s="2" customFormat="1" ht="21.75" customHeight="1">
      <c r="A137" s="37"/>
      <c r="B137" s="171"/>
      <c r="C137" s="172" t="s">
        <v>8</v>
      </c>
      <c r="D137" s="172" t="s">
        <v>238</v>
      </c>
      <c r="E137" s="173" t="s">
        <v>3076</v>
      </c>
      <c r="F137" s="174" t="s">
        <v>3077</v>
      </c>
      <c r="G137" s="175" t="s">
        <v>416</v>
      </c>
      <c r="H137" s="176">
        <v>13</v>
      </c>
      <c r="I137" s="177"/>
      <c r="J137" s="178">
        <f>ROUND(I137*H137,2)</f>
        <v>0</v>
      </c>
      <c r="K137" s="174" t="s">
        <v>242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0.00040999999999999999</v>
      </c>
      <c r="R137" s="181">
        <f>Q137*H137</f>
        <v>0.0053299999999999997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314</v>
      </c>
      <c r="AT137" s="183" t="s">
        <v>238</v>
      </c>
      <c r="AU137" s="183" t="s">
        <v>76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314</v>
      </c>
      <c r="BM137" s="183" t="s">
        <v>3078</v>
      </c>
    </row>
    <row r="138" s="2" customFormat="1">
      <c r="A138" s="37"/>
      <c r="B138" s="38"/>
      <c r="C138" s="37"/>
      <c r="D138" s="185" t="s">
        <v>244</v>
      </c>
      <c r="E138" s="37"/>
      <c r="F138" s="186" t="s">
        <v>3079</v>
      </c>
      <c r="G138" s="37"/>
      <c r="H138" s="37"/>
      <c r="I138" s="187"/>
      <c r="J138" s="37"/>
      <c r="K138" s="37"/>
      <c r="L138" s="38"/>
      <c r="M138" s="188"/>
      <c r="N138" s="189"/>
      <c r="O138" s="71"/>
      <c r="P138" s="71"/>
      <c r="Q138" s="71"/>
      <c r="R138" s="71"/>
      <c r="S138" s="71"/>
      <c r="T138" s="72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244</v>
      </c>
      <c r="AU138" s="18" t="s">
        <v>76</v>
      </c>
    </row>
    <row r="139" s="2" customFormat="1" ht="21.75" customHeight="1">
      <c r="A139" s="37"/>
      <c r="B139" s="171"/>
      <c r="C139" s="172" t="s">
        <v>86</v>
      </c>
      <c r="D139" s="172" t="s">
        <v>238</v>
      </c>
      <c r="E139" s="173" t="s">
        <v>3080</v>
      </c>
      <c r="F139" s="174" t="s">
        <v>3081</v>
      </c>
      <c r="G139" s="175" t="s">
        <v>416</v>
      </c>
      <c r="H139" s="176">
        <v>26</v>
      </c>
      <c r="I139" s="177"/>
      <c r="J139" s="178">
        <f>ROUND(I139*H139,2)</f>
        <v>0</v>
      </c>
      <c r="K139" s="174" t="s">
        <v>2582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0.00040999999999999999</v>
      </c>
      <c r="R139" s="181">
        <f>Q139*H139</f>
        <v>0.010659999999999999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314</v>
      </c>
      <c r="AT139" s="183" t="s">
        <v>238</v>
      </c>
      <c r="AU139" s="183" t="s">
        <v>76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314</v>
      </c>
      <c r="BM139" s="183" t="s">
        <v>3082</v>
      </c>
    </row>
    <row r="140" s="2" customFormat="1" ht="21.75" customHeight="1">
      <c r="A140" s="37"/>
      <c r="B140" s="171"/>
      <c r="C140" s="172" t="s">
        <v>89</v>
      </c>
      <c r="D140" s="172" t="s">
        <v>238</v>
      </c>
      <c r="E140" s="173" t="s">
        <v>3083</v>
      </c>
      <c r="F140" s="174" t="s">
        <v>3084</v>
      </c>
      <c r="G140" s="175" t="s">
        <v>416</v>
      </c>
      <c r="H140" s="176">
        <v>19.199999999999999</v>
      </c>
      <c r="I140" s="177"/>
      <c r="J140" s="178">
        <f>ROUND(I140*H140,2)</f>
        <v>0</v>
      </c>
      <c r="K140" s="174" t="s">
        <v>242</v>
      </c>
      <c r="L140" s="38"/>
      <c r="M140" s="179" t="s">
        <v>3</v>
      </c>
      <c r="N140" s="180" t="s">
        <v>43</v>
      </c>
      <c r="O140" s="71"/>
      <c r="P140" s="181">
        <f>O140*H140</f>
        <v>0</v>
      </c>
      <c r="Q140" s="181">
        <v>0.00048000000000000001</v>
      </c>
      <c r="R140" s="181">
        <f>Q140*H140</f>
        <v>0.0092160000000000002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314</v>
      </c>
      <c r="AT140" s="183" t="s">
        <v>238</v>
      </c>
      <c r="AU140" s="183" t="s">
        <v>76</v>
      </c>
      <c r="AY140" s="18" t="s">
        <v>234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79</v>
      </c>
      <c r="BK140" s="184">
        <f>ROUND(I140*H140,2)</f>
        <v>0</v>
      </c>
      <c r="BL140" s="18" t="s">
        <v>314</v>
      </c>
      <c r="BM140" s="183" t="s">
        <v>3085</v>
      </c>
    </row>
    <row r="141" s="2" customFormat="1">
      <c r="A141" s="37"/>
      <c r="B141" s="38"/>
      <c r="C141" s="37"/>
      <c r="D141" s="185" t="s">
        <v>244</v>
      </c>
      <c r="E141" s="37"/>
      <c r="F141" s="186" t="s">
        <v>3086</v>
      </c>
      <c r="G141" s="37"/>
      <c r="H141" s="37"/>
      <c r="I141" s="187"/>
      <c r="J141" s="37"/>
      <c r="K141" s="37"/>
      <c r="L141" s="38"/>
      <c r="M141" s="188"/>
      <c r="N141" s="189"/>
      <c r="O141" s="71"/>
      <c r="P141" s="71"/>
      <c r="Q141" s="71"/>
      <c r="R141" s="71"/>
      <c r="S141" s="71"/>
      <c r="T141" s="72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244</v>
      </c>
      <c r="AU141" s="18" t="s">
        <v>76</v>
      </c>
    </row>
    <row r="142" s="2" customFormat="1" ht="21.75" customHeight="1">
      <c r="A142" s="37"/>
      <c r="B142" s="171"/>
      <c r="C142" s="172" t="s">
        <v>92</v>
      </c>
      <c r="D142" s="172" t="s">
        <v>238</v>
      </c>
      <c r="E142" s="173" t="s">
        <v>3087</v>
      </c>
      <c r="F142" s="174" t="s">
        <v>3088</v>
      </c>
      <c r="G142" s="175" t="s">
        <v>416</v>
      </c>
      <c r="H142" s="176">
        <v>23.399999999999999</v>
      </c>
      <c r="I142" s="177"/>
      <c r="J142" s="178">
        <f>ROUND(I142*H142,2)</f>
        <v>0</v>
      </c>
      <c r="K142" s="174" t="s">
        <v>242</v>
      </c>
      <c r="L142" s="38"/>
      <c r="M142" s="179" t="s">
        <v>3</v>
      </c>
      <c r="N142" s="180" t="s">
        <v>43</v>
      </c>
      <c r="O142" s="71"/>
      <c r="P142" s="181">
        <f>O142*H142</f>
        <v>0</v>
      </c>
      <c r="Q142" s="181">
        <v>0.00071000000000000002</v>
      </c>
      <c r="R142" s="181">
        <f>Q142*H142</f>
        <v>0.016614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314</v>
      </c>
      <c r="AT142" s="183" t="s">
        <v>238</v>
      </c>
      <c r="AU142" s="183" t="s">
        <v>76</v>
      </c>
      <c r="AY142" s="18" t="s">
        <v>234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79</v>
      </c>
      <c r="BK142" s="184">
        <f>ROUND(I142*H142,2)</f>
        <v>0</v>
      </c>
      <c r="BL142" s="18" t="s">
        <v>314</v>
      </c>
      <c r="BM142" s="183" t="s">
        <v>3089</v>
      </c>
    </row>
    <row r="143" s="2" customFormat="1">
      <c r="A143" s="37"/>
      <c r="B143" s="38"/>
      <c r="C143" s="37"/>
      <c r="D143" s="185" t="s">
        <v>244</v>
      </c>
      <c r="E143" s="37"/>
      <c r="F143" s="186" t="s">
        <v>3090</v>
      </c>
      <c r="G143" s="37"/>
      <c r="H143" s="37"/>
      <c r="I143" s="187"/>
      <c r="J143" s="37"/>
      <c r="K143" s="37"/>
      <c r="L143" s="38"/>
      <c r="M143" s="188"/>
      <c r="N143" s="189"/>
      <c r="O143" s="71"/>
      <c r="P143" s="71"/>
      <c r="Q143" s="71"/>
      <c r="R143" s="71"/>
      <c r="S143" s="71"/>
      <c r="T143" s="72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244</v>
      </c>
      <c r="AU143" s="18" t="s">
        <v>76</v>
      </c>
    </row>
    <row r="144" s="2" customFormat="1" ht="21.75" customHeight="1">
      <c r="A144" s="37"/>
      <c r="B144" s="171"/>
      <c r="C144" s="172" t="s">
        <v>95</v>
      </c>
      <c r="D144" s="172" t="s">
        <v>238</v>
      </c>
      <c r="E144" s="173" t="s">
        <v>3091</v>
      </c>
      <c r="F144" s="174" t="s">
        <v>3092</v>
      </c>
      <c r="G144" s="175" t="s">
        <v>416</v>
      </c>
      <c r="H144" s="176">
        <v>24.699999999999999</v>
      </c>
      <c r="I144" s="177"/>
      <c r="J144" s="178">
        <f>ROUND(I144*H144,2)</f>
        <v>0</v>
      </c>
      <c r="K144" s="174" t="s">
        <v>242</v>
      </c>
      <c r="L144" s="38"/>
      <c r="M144" s="179" t="s">
        <v>3</v>
      </c>
      <c r="N144" s="180" t="s">
        <v>43</v>
      </c>
      <c r="O144" s="71"/>
      <c r="P144" s="181">
        <f>O144*H144</f>
        <v>0</v>
      </c>
      <c r="Q144" s="181">
        <v>0.0022399999999999998</v>
      </c>
      <c r="R144" s="181">
        <f>Q144*H144</f>
        <v>0.055327999999999995</v>
      </c>
      <c r="S144" s="181">
        <v>0</v>
      </c>
      <c r="T144" s="18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3" t="s">
        <v>314</v>
      </c>
      <c r="AT144" s="183" t="s">
        <v>238</v>
      </c>
      <c r="AU144" s="183" t="s">
        <v>76</v>
      </c>
      <c r="AY144" s="18" t="s">
        <v>234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8" t="s">
        <v>79</v>
      </c>
      <c r="BK144" s="184">
        <f>ROUND(I144*H144,2)</f>
        <v>0</v>
      </c>
      <c r="BL144" s="18" t="s">
        <v>314</v>
      </c>
      <c r="BM144" s="183" t="s">
        <v>3093</v>
      </c>
    </row>
    <row r="145" s="2" customFormat="1">
      <c r="A145" s="37"/>
      <c r="B145" s="38"/>
      <c r="C145" s="37"/>
      <c r="D145" s="185" t="s">
        <v>244</v>
      </c>
      <c r="E145" s="37"/>
      <c r="F145" s="186" t="s">
        <v>3094</v>
      </c>
      <c r="G145" s="37"/>
      <c r="H145" s="37"/>
      <c r="I145" s="187"/>
      <c r="J145" s="37"/>
      <c r="K145" s="37"/>
      <c r="L145" s="38"/>
      <c r="M145" s="188"/>
      <c r="N145" s="189"/>
      <c r="O145" s="71"/>
      <c r="P145" s="71"/>
      <c r="Q145" s="71"/>
      <c r="R145" s="71"/>
      <c r="S145" s="71"/>
      <c r="T145" s="72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8" t="s">
        <v>244</v>
      </c>
      <c r="AU145" s="18" t="s">
        <v>76</v>
      </c>
    </row>
    <row r="146" s="2" customFormat="1" ht="24.15" customHeight="1">
      <c r="A146" s="37"/>
      <c r="B146" s="171"/>
      <c r="C146" s="172" t="s">
        <v>98</v>
      </c>
      <c r="D146" s="172" t="s">
        <v>238</v>
      </c>
      <c r="E146" s="173" t="s">
        <v>3095</v>
      </c>
      <c r="F146" s="174" t="s">
        <v>3096</v>
      </c>
      <c r="G146" s="175" t="s">
        <v>358</v>
      </c>
      <c r="H146" s="176">
        <v>3</v>
      </c>
      <c r="I146" s="177"/>
      <c r="J146" s="178">
        <f>ROUND(I146*H146,2)</f>
        <v>0</v>
      </c>
      <c r="K146" s="174" t="s">
        <v>242</v>
      </c>
      <c r="L146" s="38"/>
      <c r="M146" s="179" t="s">
        <v>3</v>
      </c>
      <c r="N146" s="180" t="s">
        <v>43</v>
      </c>
      <c r="O146" s="71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314</v>
      </c>
      <c r="AT146" s="183" t="s">
        <v>238</v>
      </c>
      <c r="AU146" s="183" t="s">
        <v>76</v>
      </c>
      <c r="AY146" s="18" t="s">
        <v>234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79</v>
      </c>
      <c r="BK146" s="184">
        <f>ROUND(I146*H146,2)</f>
        <v>0</v>
      </c>
      <c r="BL146" s="18" t="s">
        <v>314</v>
      </c>
      <c r="BM146" s="183" t="s">
        <v>3097</v>
      </c>
    </row>
    <row r="147" s="2" customFormat="1">
      <c r="A147" s="37"/>
      <c r="B147" s="38"/>
      <c r="C147" s="37"/>
      <c r="D147" s="185" t="s">
        <v>244</v>
      </c>
      <c r="E147" s="37"/>
      <c r="F147" s="186" t="s">
        <v>3098</v>
      </c>
      <c r="G147" s="37"/>
      <c r="H147" s="37"/>
      <c r="I147" s="187"/>
      <c r="J147" s="37"/>
      <c r="K147" s="37"/>
      <c r="L147" s="38"/>
      <c r="M147" s="188"/>
      <c r="N147" s="189"/>
      <c r="O147" s="71"/>
      <c r="P147" s="71"/>
      <c r="Q147" s="71"/>
      <c r="R147" s="71"/>
      <c r="S147" s="71"/>
      <c r="T147" s="72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8" t="s">
        <v>244</v>
      </c>
      <c r="AU147" s="18" t="s">
        <v>76</v>
      </c>
    </row>
    <row r="148" s="2" customFormat="1" ht="24.15" customHeight="1">
      <c r="A148" s="37"/>
      <c r="B148" s="171"/>
      <c r="C148" s="172" t="s">
        <v>366</v>
      </c>
      <c r="D148" s="172" t="s">
        <v>238</v>
      </c>
      <c r="E148" s="173" t="s">
        <v>3099</v>
      </c>
      <c r="F148" s="174" t="s">
        <v>3100</v>
      </c>
      <c r="G148" s="175" t="s">
        <v>358</v>
      </c>
      <c r="H148" s="176">
        <v>15</v>
      </c>
      <c r="I148" s="177"/>
      <c r="J148" s="178">
        <f>ROUND(I148*H148,2)</f>
        <v>0</v>
      </c>
      <c r="K148" s="174" t="s">
        <v>242</v>
      </c>
      <c r="L148" s="38"/>
      <c r="M148" s="179" t="s">
        <v>3</v>
      </c>
      <c r="N148" s="180" t="s">
        <v>43</v>
      </c>
      <c r="O148" s="71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3" t="s">
        <v>314</v>
      </c>
      <c r="AT148" s="183" t="s">
        <v>238</v>
      </c>
      <c r="AU148" s="183" t="s">
        <v>76</v>
      </c>
      <c r="AY148" s="18" t="s">
        <v>234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8" t="s">
        <v>79</v>
      </c>
      <c r="BK148" s="184">
        <f>ROUND(I148*H148,2)</f>
        <v>0</v>
      </c>
      <c r="BL148" s="18" t="s">
        <v>314</v>
      </c>
      <c r="BM148" s="183" t="s">
        <v>3101</v>
      </c>
    </row>
    <row r="149" s="2" customFormat="1">
      <c r="A149" s="37"/>
      <c r="B149" s="38"/>
      <c r="C149" s="37"/>
      <c r="D149" s="185" t="s">
        <v>244</v>
      </c>
      <c r="E149" s="37"/>
      <c r="F149" s="186" t="s">
        <v>3102</v>
      </c>
      <c r="G149" s="37"/>
      <c r="H149" s="37"/>
      <c r="I149" s="187"/>
      <c r="J149" s="37"/>
      <c r="K149" s="37"/>
      <c r="L149" s="38"/>
      <c r="M149" s="188"/>
      <c r="N149" s="189"/>
      <c r="O149" s="71"/>
      <c r="P149" s="71"/>
      <c r="Q149" s="71"/>
      <c r="R149" s="71"/>
      <c r="S149" s="71"/>
      <c r="T149" s="72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8" t="s">
        <v>244</v>
      </c>
      <c r="AU149" s="18" t="s">
        <v>76</v>
      </c>
    </row>
    <row r="150" s="2" customFormat="1" ht="24.15" customHeight="1">
      <c r="A150" s="37"/>
      <c r="B150" s="171"/>
      <c r="C150" s="172" t="s">
        <v>371</v>
      </c>
      <c r="D150" s="172" t="s">
        <v>238</v>
      </c>
      <c r="E150" s="173" t="s">
        <v>3103</v>
      </c>
      <c r="F150" s="174" t="s">
        <v>3104</v>
      </c>
      <c r="G150" s="175" t="s">
        <v>358</v>
      </c>
      <c r="H150" s="176">
        <v>20</v>
      </c>
      <c r="I150" s="177"/>
      <c r="J150" s="178">
        <f>ROUND(I150*H150,2)</f>
        <v>0</v>
      </c>
      <c r="K150" s="174" t="s">
        <v>242</v>
      </c>
      <c r="L150" s="38"/>
      <c r="M150" s="179" t="s">
        <v>3</v>
      </c>
      <c r="N150" s="180" t="s">
        <v>43</v>
      </c>
      <c r="O150" s="71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3" t="s">
        <v>314</v>
      </c>
      <c r="AT150" s="183" t="s">
        <v>238</v>
      </c>
      <c r="AU150" s="183" t="s">
        <v>76</v>
      </c>
      <c r="AY150" s="18" t="s">
        <v>234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8" t="s">
        <v>79</v>
      </c>
      <c r="BK150" s="184">
        <f>ROUND(I150*H150,2)</f>
        <v>0</v>
      </c>
      <c r="BL150" s="18" t="s">
        <v>314</v>
      </c>
      <c r="BM150" s="183" t="s">
        <v>3105</v>
      </c>
    </row>
    <row r="151" s="2" customFormat="1">
      <c r="A151" s="37"/>
      <c r="B151" s="38"/>
      <c r="C151" s="37"/>
      <c r="D151" s="185" t="s">
        <v>244</v>
      </c>
      <c r="E151" s="37"/>
      <c r="F151" s="186" t="s">
        <v>3106</v>
      </c>
      <c r="G151" s="37"/>
      <c r="H151" s="37"/>
      <c r="I151" s="187"/>
      <c r="J151" s="37"/>
      <c r="K151" s="37"/>
      <c r="L151" s="38"/>
      <c r="M151" s="188"/>
      <c r="N151" s="189"/>
      <c r="O151" s="71"/>
      <c r="P151" s="71"/>
      <c r="Q151" s="71"/>
      <c r="R151" s="71"/>
      <c r="S151" s="71"/>
      <c r="T151" s="72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8" t="s">
        <v>244</v>
      </c>
      <c r="AU151" s="18" t="s">
        <v>76</v>
      </c>
    </row>
    <row r="152" s="2" customFormat="1" ht="24.15" customHeight="1">
      <c r="A152" s="37"/>
      <c r="B152" s="171"/>
      <c r="C152" s="172" t="s">
        <v>376</v>
      </c>
      <c r="D152" s="172" t="s">
        <v>238</v>
      </c>
      <c r="E152" s="173" t="s">
        <v>3107</v>
      </c>
      <c r="F152" s="174" t="s">
        <v>3108</v>
      </c>
      <c r="G152" s="175" t="s">
        <v>358</v>
      </c>
      <c r="H152" s="176">
        <v>1</v>
      </c>
      <c r="I152" s="177"/>
      <c r="J152" s="178">
        <f>ROUND(I152*H152,2)</f>
        <v>0</v>
      </c>
      <c r="K152" s="174" t="s">
        <v>242</v>
      </c>
      <c r="L152" s="38"/>
      <c r="M152" s="179" t="s">
        <v>3</v>
      </c>
      <c r="N152" s="180" t="s">
        <v>43</v>
      </c>
      <c r="O152" s="71"/>
      <c r="P152" s="181">
        <f>O152*H152</f>
        <v>0</v>
      </c>
      <c r="Q152" s="181">
        <v>0</v>
      </c>
      <c r="R152" s="181">
        <f>Q152*H152</f>
        <v>0</v>
      </c>
      <c r="S152" s="181">
        <v>0</v>
      </c>
      <c r="T152" s="18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3" t="s">
        <v>314</v>
      </c>
      <c r="AT152" s="183" t="s">
        <v>238</v>
      </c>
      <c r="AU152" s="183" t="s">
        <v>76</v>
      </c>
      <c r="AY152" s="18" t="s">
        <v>234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79</v>
      </c>
      <c r="BK152" s="184">
        <f>ROUND(I152*H152,2)</f>
        <v>0</v>
      </c>
      <c r="BL152" s="18" t="s">
        <v>314</v>
      </c>
      <c r="BM152" s="183" t="s">
        <v>3109</v>
      </c>
    </row>
    <row r="153" s="2" customFormat="1">
      <c r="A153" s="37"/>
      <c r="B153" s="38"/>
      <c r="C153" s="37"/>
      <c r="D153" s="185" t="s">
        <v>244</v>
      </c>
      <c r="E153" s="37"/>
      <c r="F153" s="186" t="s">
        <v>3110</v>
      </c>
      <c r="G153" s="37"/>
      <c r="H153" s="37"/>
      <c r="I153" s="187"/>
      <c r="J153" s="37"/>
      <c r="K153" s="37"/>
      <c r="L153" s="38"/>
      <c r="M153" s="188"/>
      <c r="N153" s="189"/>
      <c r="O153" s="71"/>
      <c r="P153" s="71"/>
      <c r="Q153" s="71"/>
      <c r="R153" s="71"/>
      <c r="S153" s="71"/>
      <c r="T153" s="72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8" t="s">
        <v>244</v>
      </c>
      <c r="AU153" s="18" t="s">
        <v>76</v>
      </c>
    </row>
    <row r="154" s="2" customFormat="1" ht="24.15" customHeight="1">
      <c r="A154" s="37"/>
      <c r="B154" s="171"/>
      <c r="C154" s="172" t="s">
        <v>382</v>
      </c>
      <c r="D154" s="172" t="s">
        <v>238</v>
      </c>
      <c r="E154" s="173" t="s">
        <v>3111</v>
      </c>
      <c r="F154" s="174" t="s">
        <v>3112</v>
      </c>
      <c r="G154" s="175" t="s">
        <v>358</v>
      </c>
      <c r="H154" s="176">
        <v>12</v>
      </c>
      <c r="I154" s="177"/>
      <c r="J154" s="178">
        <f>ROUND(I154*H154,2)</f>
        <v>0</v>
      </c>
      <c r="K154" s="174" t="s">
        <v>242</v>
      </c>
      <c r="L154" s="38"/>
      <c r="M154" s="179" t="s">
        <v>3</v>
      </c>
      <c r="N154" s="180" t="s">
        <v>43</v>
      </c>
      <c r="O154" s="71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314</v>
      </c>
      <c r="AT154" s="183" t="s">
        <v>238</v>
      </c>
      <c r="AU154" s="183" t="s">
        <v>76</v>
      </c>
      <c r="AY154" s="18" t="s">
        <v>234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79</v>
      </c>
      <c r="BK154" s="184">
        <f>ROUND(I154*H154,2)</f>
        <v>0</v>
      </c>
      <c r="BL154" s="18" t="s">
        <v>314</v>
      </c>
      <c r="BM154" s="183" t="s">
        <v>3113</v>
      </c>
    </row>
    <row r="155" s="2" customFormat="1">
      <c r="A155" s="37"/>
      <c r="B155" s="38"/>
      <c r="C155" s="37"/>
      <c r="D155" s="185" t="s">
        <v>244</v>
      </c>
      <c r="E155" s="37"/>
      <c r="F155" s="186" t="s">
        <v>3114</v>
      </c>
      <c r="G155" s="37"/>
      <c r="H155" s="37"/>
      <c r="I155" s="187"/>
      <c r="J155" s="37"/>
      <c r="K155" s="37"/>
      <c r="L155" s="38"/>
      <c r="M155" s="188"/>
      <c r="N155" s="189"/>
      <c r="O155" s="71"/>
      <c r="P155" s="71"/>
      <c r="Q155" s="71"/>
      <c r="R155" s="71"/>
      <c r="S155" s="71"/>
      <c r="T155" s="72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8" t="s">
        <v>244</v>
      </c>
      <c r="AU155" s="18" t="s">
        <v>76</v>
      </c>
    </row>
    <row r="156" s="2" customFormat="1" ht="24.15" customHeight="1">
      <c r="A156" s="37"/>
      <c r="B156" s="171"/>
      <c r="C156" s="172" t="s">
        <v>387</v>
      </c>
      <c r="D156" s="172" t="s">
        <v>238</v>
      </c>
      <c r="E156" s="173" t="s">
        <v>3115</v>
      </c>
      <c r="F156" s="174" t="s">
        <v>3116</v>
      </c>
      <c r="G156" s="175" t="s">
        <v>358</v>
      </c>
      <c r="H156" s="176">
        <v>2</v>
      </c>
      <c r="I156" s="177"/>
      <c r="J156" s="178">
        <f>ROUND(I156*H156,2)</f>
        <v>0</v>
      </c>
      <c r="K156" s="174" t="s">
        <v>242</v>
      </c>
      <c r="L156" s="38"/>
      <c r="M156" s="179" t="s">
        <v>3</v>
      </c>
      <c r="N156" s="180" t="s">
        <v>43</v>
      </c>
      <c r="O156" s="71"/>
      <c r="P156" s="181">
        <f>O156*H156</f>
        <v>0</v>
      </c>
      <c r="Q156" s="181">
        <v>0.0010100000000000001</v>
      </c>
      <c r="R156" s="181">
        <f>Q156*H156</f>
        <v>0.0020200000000000001</v>
      </c>
      <c r="S156" s="181">
        <v>0</v>
      </c>
      <c r="T156" s="18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3" t="s">
        <v>314</v>
      </c>
      <c r="AT156" s="183" t="s">
        <v>238</v>
      </c>
      <c r="AU156" s="183" t="s">
        <v>76</v>
      </c>
      <c r="AY156" s="18" t="s">
        <v>234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79</v>
      </c>
      <c r="BK156" s="184">
        <f>ROUND(I156*H156,2)</f>
        <v>0</v>
      </c>
      <c r="BL156" s="18" t="s">
        <v>314</v>
      </c>
      <c r="BM156" s="183" t="s">
        <v>3117</v>
      </c>
    </row>
    <row r="157" s="2" customFormat="1">
      <c r="A157" s="37"/>
      <c r="B157" s="38"/>
      <c r="C157" s="37"/>
      <c r="D157" s="185" t="s">
        <v>244</v>
      </c>
      <c r="E157" s="37"/>
      <c r="F157" s="186" t="s">
        <v>3118</v>
      </c>
      <c r="G157" s="37"/>
      <c r="H157" s="37"/>
      <c r="I157" s="187"/>
      <c r="J157" s="37"/>
      <c r="K157" s="37"/>
      <c r="L157" s="38"/>
      <c r="M157" s="188"/>
      <c r="N157" s="189"/>
      <c r="O157" s="71"/>
      <c r="P157" s="71"/>
      <c r="Q157" s="71"/>
      <c r="R157" s="71"/>
      <c r="S157" s="71"/>
      <c r="T157" s="72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8" t="s">
        <v>244</v>
      </c>
      <c r="AU157" s="18" t="s">
        <v>76</v>
      </c>
    </row>
    <row r="158" s="2" customFormat="1" ht="24.15" customHeight="1">
      <c r="A158" s="37"/>
      <c r="B158" s="171"/>
      <c r="C158" s="172" t="s">
        <v>392</v>
      </c>
      <c r="D158" s="172" t="s">
        <v>238</v>
      </c>
      <c r="E158" s="173" t="s">
        <v>3119</v>
      </c>
      <c r="F158" s="174" t="s">
        <v>3120</v>
      </c>
      <c r="G158" s="175" t="s">
        <v>358</v>
      </c>
      <c r="H158" s="176">
        <v>2</v>
      </c>
      <c r="I158" s="177"/>
      <c r="J158" s="178">
        <f>ROUND(I158*H158,2)</f>
        <v>0</v>
      </c>
      <c r="K158" s="174" t="s">
        <v>242</v>
      </c>
      <c r="L158" s="38"/>
      <c r="M158" s="179" t="s">
        <v>3</v>
      </c>
      <c r="N158" s="180" t="s">
        <v>43</v>
      </c>
      <c r="O158" s="71"/>
      <c r="P158" s="181">
        <f>O158*H158</f>
        <v>0</v>
      </c>
      <c r="Q158" s="181">
        <v>0.0038999999999999998</v>
      </c>
      <c r="R158" s="181">
        <f>Q158*H158</f>
        <v>0.0077999999999999996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314</v>
      </c>
      <c r="AT158" s="183" t="s">
        <v>238</v>
      </c>
      <c r="AU158" s="183" t="s">
        <v>76</v>
      </c>
      <c r="AY158" s="18" t="s">
        <v>234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79</v>
      </c>
      <c r="BK158" s="184">
        <f>ROUND(I158*H158,2)</f>
        <v>0</v>
      </c>
      <c r="BL158" s="18" t="s">
        <v>314</v>
      </c>
      <c r="BM158" s="183" t="s">
        <v>3121</v>
      </c>
    </row>
    <row r="159" s="2" customFormat="1">
      <c r="A159" s="37"/>
      <c r="B159" s="38"/>
      <c r="C159" s="37"/>
      <c r="D159" s="185" t="s">
        <v>244</v>
      </c>
      <c r="E159" s="37"/>
      <c r="F159" s="186" t="s">
        <v>3122</v>
      </c>
      <c r="G159" s="37"/>
      <c r="H159" s="37"/>
      <c r="I159" s="187"/>
      <c r="J159" s="37"/>
      <c r="K159" s="37"/>
      <c r="L159" s="38"/>
      <c r="M159" s="188"/>
      <c r="N159" s="189"/>
      <c r="O159" s="71"/>
      <c r="P159" s="71"/>
      <c r="Q159" s="71"/>
      <c r="R159" s="71"/>
      <c r="S159" s="71"/>
      <c r="T159" s="72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8" t="s">
        <v>244</v>
      </c>
      <c r="AU159" s="18" t="s">
        <v>76</v>
      </c>
    </row>
    <row r="160" s="2" customFormat="1" ht="24.15" customHeight="1">
      <c r="A160" s="37"/>
      <c r="B160" s="171"/>
      <c r="C160" s="172" t="s">
        <v>397</v>
      </c>
      <c r="D160" s="172" t="s">
        <v>238</v>
      </c>
      <c r="E160" s="173" t="s">
        <v>3123</v>
      </c>
      <c r="F160" s="174" t="s">
        <v>3124</v>
      </c>
      <c r="G160" s="175" t="s">
        <v>358</v>
      </c>
      <c r="H160" s="176">
        <v>1</v>
      </c>
      <c r="I160" s="177"/>
      <c r="J160" s="178">
        <f>ROUND(I160*H160,2)</f>
        <v>0</v>
      </c>
      <c r="K160" s="174" t="s">
        <v>242</v>
      </c>
      <c r="L160" s="38"/>
      <c r="M160" s="179" t="s">
        <v>3</v>
      </c>
      <c r="N160" s="180" t="s">
        <v>43</v>
      </c>
      <c r="O160" s="71"/>
      <c r="P160" s="181">
        <f>O160*H160</f>
        <v>0</v>
      </c>
      <c r="Q160" s="181">
        <v>0.0041700000000000001</v>
      </c>
      <c r="R160" s="181">
        <f>Q160*H160</f>
        <v>0.0041700000000000001</v>
      </c>
      <c r="S160" s="181">
        <v>0</v>
      </c>
      <c r="T160" s="18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3" t="s">
        <v>314</v>
      </c>
      <c r="AT160" s="183" t="s">
        <v>238</v>
      </c>
      <c r="AU160" s="183" t="s">
        <v>76</v>
      </c>
      <c r="AY160" s="18" t="s">
        <v>234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79</v>
      </c>
      <c r="BK160" s="184">
        <f>ROUND(I160*H160,2)</f>
        <v>0</v>
      </c>
      <c r="BL160" s="18" t="s">
        <v>314</v>
      </c>
      <c r="BM160" s="183" t="s">
        <v>3125</v>
      </c>
    </row>
    <row r="161" s="2" customFormat="1">
      <c r="A161" s="37"/>
      <c r="B161" s="38"/>
      <c r="C161" s="37"/>
      <c r="D161" s="185" t="s">
        <v>244</v>
      </c>
      <c r="E161" s="37"/>
      <c r="F161" s="186" t="s">
        <v>3126</v>
      </c>
      <c r="G161" s="37"/>
      <c r="H161" s="37"/>
      <c r="I161" s="187"/>
      <c r="J161" s="37"/>
      <c r="K161" s="37"/>
      <c r="L161" s="38"/>
      <c r="M161" s="188"/>
      <c r="N161" s="189"/>
      <c r="O161" s="71"/>
      <c r="P161" s="71"/>
      <c r="Q161" s="71"/>
      <c r="R161" s="71"/>
      <c r="S161" s="71"/>
      <c r="T161" s="72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8" t="s">
        <v>244</v>
      </c>
      <c r="AU161" s="18" t="s">
        <v>76</v>
      </c>
    </row>
    <row r="162" s="2" customFormat="1" ht="24.15" customHeight="1">
      <c r="A162" s="37"/>
      <c r="B162" s="171"/>
      <c r="C162" s="172" t="s">
        <v>402</v>
      </c>
      <c r="D162" s="172" t="s">
        <v>238</v>
      </c>
      <c r="E162" s="173" t="s">
        <v>3127</v>
      </c>
      <c r="F162" s="174" t="s">
        <v>3128</v>
      </c>
      <c r="G162" s="175" t="s">
        <v>358</v>
      </c>
      <c r="H162" s="176">
        <v>9</v>
      </c>
      <c r="I162" s="177"/>
      <c r="J162" s="178">
        <f>ROUND(I162*H162,2)</f>
        <v>0</v>
      </c>
      <c r="K162" s="174" t="s">
        <v>242</v>
      </c>
      <c r="L162" s="38"/>
      <c r="M162" s="179" t="s">
        <v>3</v>
      </c>
      <c r="N162" s="180" t="s">
        <v>43</v>
      </c>
      <c r="O162" s="71"/>
      <c r="P162" s="181">
        <f>O162*H162</f>
        <v>0</v>
      </c>
      <c r="Q162" s="181">
        <v>0.00022000000000000001</v>
      </c>
      <c r="R162" s="181">
        <f>Q162*H162</f>
        <v>0.00198</v>
      </c>
      <c r="S162" s="181">
        <v>0</v>
      </c>
      <c r="T162" s="18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3" t="s">
        <v>314</v>
      </c>
      <c r="AT162" s="183" t="s">
        <v>238</v>
      </c>
      <c r="AU162" s="183" t="s">
        <v>76</v>
      </c>
      <c r="AY162" s="18" t="s">
        <v>234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79</v>
      </c>
      <c r="BK162" s="184">
        <f>ROUND(I162*H162,2)</f>
        <v>0</v>
      </c>
      <c r="BL162" s="18" t="s">
        <v>314</v>
      </c>
      <c r="BM162" s="183" t="s">
        <v>3129</v>
      </c>
    </row>
    <row r="163" s="2" customFormat="1">
      <c r="A163" s="37"/>
      <c r="B163" s="38"/>
      <c r="C163" s="37"/>
      <c r="D163" s="185" t="s">
        <v>244</v>
      </c>
      <c r="E163" s="37"/>
      <c r="F163" s="186" t="s">
        <v>3130</v>
      </c>
      <c r="G163" s="37"/>
      <c r="H163" s="37"/>
      <c r="I163" s="187"/>
      <c r="J163" s="37"/>
      <c r="K163" s="37"/>
      <c r="L163" s="38"/>
      <c r="M163" s="188"/>
      <c r="N163" s="189"/>
      <c r="O163" s="71"/>
      <c r="P163" s="71"/>
      <c r="Q163" s="71"/>
      <c r="R163" s="71"/>
      <c r="S163" s="71"/>
      <c r="T163" s="72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244</v>
      </c>
      <c r="AU163" s="18" t="s">
        <v>76</v>
      </c>
    </row>
    <row r="164" s="2" customFormat="1" ht="16.5" customHeight="1">
      <c r="A164" s="37"/>
      <c r="B164" s="171"/>
      <c r="C164" s="172" t="s">
        <v>407</v>
      </c>
      <c r="D164" s="172" t="s">
        <v>238</v>
      </c>
      <c r="E164" s="173" t="s">
        <v>3131</v>
      </c>
      <c r="F164" s="174" t="s">
        <v>3132</v>
      </c>
      <c r="G164" s="175" t="s">
        <v>358</v>
      </c>
      <c r="H164" s="176">
        <v>2</v>
      </c>
      <c r="I164" s="177"/>
      <c r="J164" s="178">
        <f>ROUND(I164*H164,2)</f>
        <v>0</v>
      </c>
      <c r="K164" s="174" t="s">
        <v>242</v>
      </c>
      <c r="L164" s="38"/>
      <c r="M164" s="179" t="s">
        <v>3</v>
      </c>
      <c r="N164" s="180" t="s">
        <v>43</v>
      </c>
      <c r="O164" s="71"/>
      <c r="P164" s="181">
        <f>O164*H164</f>
        <v>0</v>
      </c>
      <c r="Q164" s="181">
        <v>0.00016000000000000001</v>
      </c>
      <c r="R164" s="181">
        <f>Q164*H164</f>
        <v>0.00032000000000000003</v>
      </c>
      <c r="S164" s="181">
        <v>0</v>
      </c>
      <c r="T164" s="18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3" t="s">
        <v>314</v>
      </c>
      <c r="AT164" s="183" t="s">
        <v>238</v>
      </c>
      <c r="AU164" s="183" t="s">
        <v>76</v>
      </c>
      <c r="AY164" s="18" t="s">
        <v>234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8" t="s">
        <v>79</v>
      </c>
      <c r="BK164" s="184">
        <f>ROUND(I164*H164,2)</f>
        <v>0</v>
      </c>
      <c r="BL164" s="18" t="s">
        <v>314</v>
      </c>
      <c r="BM164" s="183" t="s">
        <v>3133</v>
      </c>
    </row>
    <row r="165" s="2" customFormat="1">
      <c r="A165" s="37"/>
      <c r="B165" s="38"/>
      <c r="C165" s="37"/>
      <c r="D165" s="185" t="s">
        <v>244</v>
      </c>
      <c r="E165" s="37"/>
      <c r="F165" s="186" t="s">
        <v>3134</v>
      </c>
      <c r="G165" s="37"/>
      <c r="H165" s="37"/>
      <c r="I165" s="187"/>
      <c r="J165" s="37"/>
      <c r="K165" s="37"/>
      <c r="L165" s="38"/>
      <c r="M165" s="188"/>
      <c r="N165" s="189"/>
      <c r="O165" s="71"/>
      <c r="P165" s="71"/>
      <c r="Q165" s="71"/>
      <c r="R165" s="71"/>
      <c r="S165" s="71"/>
      <c r="T165" s="72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244</v>
      </c>
      <c r="AU165" s="18" t="s">
        <v>76</v>
      </c>
    </row>
    <row r="166" s="2" customFormat="1" ht="16.5" customHeight="1">
      <c r="A166" s="37"/>
      <c r="B166" s="171"/>
      <c r="C166" s="172" t="s">
        <v>413</v>
      </c>
      <c r="D166" s="172" t="s">
        <v>238</v>
      </c>
      <c r="E166" s="173" t="s">
        <v>3135</v>
      </c>
      <c r="F166" s="174" t="s">
        <v>3136</v>
      </c>
      <c r="G166" s="175" t="s">
        <v>358</v>
      </c>
      <c r="H166" s="176">
        <v>4</v>
      </c>
      <c r="I166" s="177"/>
      <c r="J166" s="178">
        <f>ROUND(I166*H166,2)</f>
        <v>0</v>
      </c>
      <c r="K166" s="174" t="s">
        <v>242</v>
      </c>
      <c r="L166" s="38"/>
      <c r="M166" s="179" t="s">
        <v>3</v>
      </c>
      <c r="N166" s="180" t="s">
        <v>43</v>
      </c>
      <c r="O166" s="71"/>
      <c r="P166" s="181">
        <f>O166*H166</f>
        <v>0</v>
      </c>
      <c r="Q166" s="181">
        <v>0.00029</v>
      </c>
      <c r="R166" s="181">
        <f>Q166*H166</f>
        <v>0.00116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314</v>
      </c>
      <c r="AT166" s="183" t="s">
        <v>238</v>
      </c>
      <c r="AU166" s="183" t="s">
        <v>76</v>
      </c>
      <c r="AY166" s="18" t="s">
        <v>234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79</v>
      </c>
      <c r="BK166" s="184">
        <f>ROUND(I166*H166,2)</f>
        <v>0</v>
      </c>
      <c r="BL166" s="18" t="s">
        <v>314</v>
      </c>
      <c r="BM166" s="183" t="s">
        <v>3137</v>
      </c>
    </row>
    <row r="167" s="2" customFormat="1">
      <c r="A167" s="37"/>
      <c r="B167" s="38"/>
      <c r="C167" s="37"/>
      <c r="D167" s="185" t="s">
        <v>244</v>
      </c>
      <c r="E167" s="37"/>
      <c r="F167" s="186" t="s">
        <v>3138</v>
      </c>
      <c r="G167" s="37"/>
      <c r="H167" s="37"/>
      <c r="I167" s="187"/>
      <c r="J167" s="37"/>
      <c r="K167" s="37"/>
      <c r="L167" s="38"/>
      <c r="M167" s="188"/>
      <c r="N167" s="189"/>
      <c r="O167" s="71"/>
      <c r="P167" s="71"/>
      <c r="Q167" s="71"/>
      <c r="R167" s="71"/>
      <c r="S167" s="71"/>
      <c r="T167" s="72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244</v>
      </c>
      <c r="AU167" s="18" t="s">
        <v>76</v>
      </c>
    </row>
    <row r="168" s="2" customFormat="1" ht="21.75" customHeight="1">
      <c r="A168" s="37"/>
      <c r="B168" s="171"/>
      <c r="C168" s="172" t="s">
        <v>419</v>
      </c>
      <c r="D168" s="172" t="s">
        <v>238</v>
      </c>
      <c r="E168" s="173" t="s">
        <v>3139</v>
      </c>
      <c r="F168" s="174" t="s">
        <v>3140</v>
      </c>
      <c r="G168" s="175" t="s">
        <v>358</v>
      </c>
      <c r="H168" s="176">
        <v>3</v>
      </c>
      <c r="I168" s="177"/>
      <c r="J168" s="178">
        <f>ROUND(I168*H168,2)</f>
        <v>0</v>
      </c>
      <c r="K168" s="174" t="s">
        <v>242</v>
      </c>
      <c r="L168" s="38"/>
      <c r="M168" s="179" t="s">
        <v>3</v>
      </c>
      <c r="N168" s="180" t="s">
        <v>43</v>
      </c>
      <c r="O168" s="71"/>
      <c r="P168" s="181">
        <f>O168*H168</f>
        <v>0</v>
      </c>
      <c r="Q168" s="181">
        <v>8.0000000000000007E-05</v>
      </c>
      <c r="R168" s="181">
        <f>Q168*H168</f>
        <v>0.00024000000000000003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314</v>
      </c>
      <c r="AT168" s="183" t="s">
        <v>238</v>
      </c>
      <c r="AU168" s="183" t="s">
        <v>76</v>
      </c>
      <c r="AY168" s="18" t="s">
        <v>234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79</v>
      </c>
      <c r="BK168" s="184">
        <f>ROUND(I168*H168,2)</f>
        <v>0</v>
      </c>
      <c r="BL168" s="18" t="s">
        <v>314</v>
      </c>
      <c r="BM168" s="183" t="s">
        <v>3141</v>
      </c>
    </row>
    <row r="169" s="2" customFormat="1">
      <c r="A169" s="37"/>
      <c r="B169" s="38"/>
      <c r="C169" s="37"/>
      <c r="D169" s="185" t="s">
        <v>244</v>
      </c>
      <c r="E169" s="37"/>
      <c r="F169" s="186" t="s">
        <v>3142</v>
      </c>
      <c r="G169" s="37"/>
      <c r="H169" s="37"/>
      <c r="I169" s="187"/>
      <c r="J169" s="37"/>
      <c r="K169" s="37"/>
      <c r="L169" s="38"/>
      <c r="M169" s="188"/>
      <c r="N169" s="189"/>
      <c r="O169" s="71"/>
      <c r="P169" s="71"/>
      <c r="Q169" s="71"/>
      <c r="R169" s="71"/>
      <c r="S169" s="71"/>
      <c r="T169" s="72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8" t="s">
        <v>244</v>
      </c>
      <c r="AU169" s="18" t="s">
        <v>76</v>
      </c>
    </row>
    <row r="170" s="2" customFormat="1" ht="24.15" customHeight="1">
      <c r="A170" s="37"/>
      <c r="B170" s="171"/>
      <c r="C170" s="172" t="s">
        <v>424</v>
      </c>
      <c r="D170" s="172" t="s">
        <v>238</v>
      </c>
      <c r="E170" s="173" t="s">
        <v>3143</v>
      </c>
      <c r="F170" s="174" t="s">
        <v>3144</v>
      </c>
      <c r="G170" s="175" t="s">
        <v>416</v>
      </c>
      <c r="H170" s="176">
        <v>259.69999999999999</v>
      </c>
      <c r="I170" s="177"/>
      <c r="J170" s="178">
        <f>ROUND(I170*H170,2)</f>
        <v>0</v>
      </c>
      <c r="K170" s="174" t="s">
        <v>242</v>
      </c>
      <c r="L170" s="38"/>
      <c r="M170" s="179" t="s">
        <v>3</v>
      </c>
      <c r="N170" s="180" t="s">
        <v>43</v>
      </c>
      <c r="O170" s="71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314</v>
      </c>
      <c r="AT170" s="183" t="s">
        <v>238</v>
      </c>
      <c r="AU170" s="183" t="s">
        <v>76</v>
      </c>
      <c r="AY170" s="18" t="s">
        <v>234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79</v>
      </c>
      <c r="BK170" s="184">
        <f>ROUND(I170*H170,2)</f>
        <v>0</v>
      </c>
      <c r="BL170" s="18" t="s">
        <v>314</v>
      </c>
      <c r="BM170" s="183" t="s">
        <v>3145</v>
      </c>
    </row>
    <row r="171" s="2" customFormat="1">
      <c r="A171" s="37"/>
      <c r="B171" s="38"/>
      <c r="C171" s="37"/>
      <c r="D171" s="185" t="s">
        <v>244</v>
      </c>
      <c r="E171" s="37"/>
      <c r="F171" s="186" t="s">
        <v>3146</v>
      </c>
      <c r="G171" s="37"/>
      <c r="H171" s="37"/>
      <c r="I171" s="187"/>
      <c r="J171" s="37"/>
      <c r="K171" s="37"/>
      <c r="L171" s="38"/>
      <c r="M171" s="188"/>
      <c r="N171" s="189"/>
      <c r="O171" s="71"/>
      <c r="P171" s="71"/>
      <c r="Q171" s="71"/>
      <c r="R171" s="71"/>
      <c r="S171" s="71"/>
      <c r="T171" s="72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8" t="s">
        <v>244</v>
      </c>
      <c r="AU171" s="18" t="s">
        <v>76</v>
      </c>
    </row>
    <row r="172" s="2" customFormat="1" ht="24.15" customHeight="1">
      <c r="A172" s="37"/>
      <c r="B172" s="171"/>
      <c r="C172" s="172" t="s">
        <v>430</v>
      </c>
      <c r="D172" s="172" t="s">
        <v>238</v>
      </c>
      <c r="E172" s="173" t="s">
        <v>3147</v>
      </c>
      <c r="F172" s="174" t="s">
        <v>3148</v>
      </c>
      <c r="G172" s="175" t="s">
        <v>416</v>
      </c>
      <c r="H172" s="176">
        <v>10.4</v>
      </c>
      <c r="I172" s="177"/>
      <c r="J172" s="178">
        <f>ROUND(I172*H172,2)</f>
        <v>0</v>
      </c>
      <c r="K172" s="174" t="s">
        <v>242</v>
      </c>
      <c r="L172" s="38"/>
      <c r="M172" s="179" t="s">
        <v>3</v>
      </c>
      <c r="N172" s="180" t="s">
        <v>43</v>
      </c>
      <c r="O172" s="71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314</v>
      </c>
      <c r="AT172" s="183" t="s">
        <v>238</v>
      </c>
      <c r="AU172" s="183" t="s">
        <v>76</v>
      </c>
      <c r="AY172" s="18" t="s">
        <v>234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79</v>
      </c>
      <c r="BK172" s="184">
        <f>ROUND(I172*H172,2)</f>
        <v>0</v>
      </c>
      <c r="BL172" s="18" t="s">
        <v>314</v>
      </c>
      <c r="BM172" s="183" t="s">
        <v>3149</v>
      </c>
    </row>
    <row r="173" s="2" customFormat="1">
      <c r="A173" s="37"/>
      <c r="B173" s="38"/>
      <c r="C173" s="37"/>
      <c r="D173" s="185" t="s">
        <v>244</v>
      </c>
      <c r="E173" s="37"/>
      <c r="F173" s="186" t="s">
        <v>3150</v>
      </c>
      <c r="G173" s="37"/>
      <c r="H173" s="37"/>
      <c r="I173" s="187"/>
      <c r="J173" s="37"/>
      <c r="K173" s="37"/>
      <c r="L173" s="38"/>
      <c r="M173" s="188"/>
      <c r="N173" s="189"/>
      <c r="O173" s="71"/>
      <c r="P173" s="71"/>
      <c r="Q173" s="71"/>
      <c r="R173" s="71"/>
      <c r="S173" s="71"/>
      <c r="T173" s="72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8" t="s">
        <v>244</v>
      </c>
      <c r="AU173" s="18" t="s">
        <v>76</v>
      </c>
    </row>
    <row r="174" s="2" customFormat="1" ht="44.25" customHeight="1">
      <c r="A174" s="37"/>
      <c r="B174" s="171"/>
      <c r="C174" s="172" t="s">
        <v>435</v>
      </c>
      <c r="D174" s="172" t="s">
        <v>238</v>
      </c>
      <c r="E174" s="173" t="s">
        <v>3151</v>
      </c>
      <c r="F174" s="174" t="s">
        <v>3152</v>
      </c>
      <c r="G174" s="175" t="s">
        <v>2879</v>
      </c>
      <c r="H174" s="216"/>
      <c r="I174" s="177"/>
      <c r="J174" s="178">
        <f>ROUND(I174*H174,2)</f>
        <v>0</v>
      </c>
      <c r="K174" s="174" t="s">
        <v>242</v>
      </c>
      <c r="L174" s="38"/>
      <c r="M174" s="179" t="s">
        <v>3</v>
      </c>
      <c r="N174" s="180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314</v>
      </c>
      <c r="AT174" s="183" t="s">
        <v>238</v>
      </c>
      <c r="AU174" s="183" t="s">
        <v>76</v>
      </c>
      <c r="AY174" s="18" t="s">
        <v>234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79</v>
      </c>
      <c r="BK174" s="184">
        <f>ROUND(I174*H174,2)</f>
        <v>0</v>
      </c>
      <c r="BL174" s="18" t="s">
        <v>314</v>
      </c>
      <c r="BM174" s="183" t="s">
        <v>3153</v>
      </c>
    </row>
    <row r="175" s="2" customFormat="1">
      <c r="A175" s="37"/>
      <c r="B175" s="38"/>
      <c r="C175" s="37"/>
      <c r="D175" s="185" t="s">
        <v>244</v>
      </c>
      <c r="E175" s="37"/>
      <c r="F175" s="186" t="s">
        <v>3154</v>
      </c>
      <c r="G175" s="37"/>
      <c r="H175" s="37"/>
      <c r="I175" s="187"/>
      <c r="J175" s="37"/>
      <c r="K175" s="37"/>
      <c r="L175" s="38"/>
      <c r="M175" s="188"/>
      <c r="N175" s="189"/>
      <c r="O175" s="71"/>
      <c r="P175" s="71"/>
      <c r="Q175" s="71"/>
      <c r="R175" s="71"/>
      <c r="S175" s="71"/>
      <c r="T175" s="72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8" t="s">
        <v>244</v>
      </c>
      <c r="AU175" s="18" t="s">
        <v>76</v>
      </c>
    </row>
    <row r="176" s="2" customFormat="1" ht="49.05" customHeight="1">
      <c r="A176" s="37"/>
      <c r="B176" s="171"/>
      <c r="C176" s="172" t="s">
        <v>440</v>
      </c>
      <c r="D176" s="172" t="s">
        <v>238</v>
      </c>
      <c r="E176" s="173" t="s">
        <v>3155</v>
      </c>
      <c r="F176" s="174" t="s">
        <v>3156</v>
      </c>
      <c r="G176" s="175" t="s">
        <v>2879</v>
      </c>
      <c r="H176" s="216"/>
      <c r="I176" s="177"/>
      <c r="J176" s="178">
        <f>ROUND(I176*H176,2)</f>
        <v>0</v>
      </c>
      <c r="K176" s="174" t="s">
        <v>242</v>
      </c>
      <c r="L176" s="38"/>
      <c r="M176" s="179" t="s">
        <v>3</v>
      </c>
      <c r="N176" s="180" t="s">
        <v>43</v>
      </c>
      <c r="O176" s="71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314</v>
      </c>
      <c r="AT176" s="183" t="s">
        <v>238</v>
      </c>
      <c r="AU176" s="183" t="s">
        <v>76</v>
      </c>
      <c r="AY176" s="18" t="s">
        <v>234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79</v>
      </c>
      <c r="BK176" s="184">
        <f>ROUND(I176*H176,2)</f>
        <v>0</v>
      </c>
      <c r="BL176" s="18" t="s">
        <v>314</v>
      </c>
      <c r="BM176" s="183" t="s">
        <v>3157</v>
      </c>
    </row>
    <row r="177" s="2" customFormat="1">
      <c r="A177" s="37"/>
      <c r="B177" s="38"/>
      <c r="C177" s="37"/>
      <c r="D177" s="185" t="s">
        <v>244</v>
      </c>
      <c r="E177" s="37"/>
      <c r="F177" s="186" t="s">
        <v>3158</v>
      </c>
      <c r="G177" s="37"/>
      <c r="H177" s="37"/>
      <c r="I177" s="187"/>
      <c r="J177" s="37"/>
      <c r="K177" s="37"/>
      <c r="L177" s="38"/>
      <c r="M177" s="188"/>
      <c r="N177" s="189"/>
      <c r="O177" s="71"/>
      <c r="P177" s="71"/>
      <c r="Q177" s="71"/>
      <c r="R177" s="71"/>
      <c r="S177" s="71"/>
      <c r="T177" s="72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8" t="s">
        <v>244</v>
      </c>
      <c r="AU177" s="18" t="s">
        <v>76</v>
      </c>
    </row>
    <row r="178" s="12" customFormat="1" ht="22.8" customHeight="1">
      <c r="A178" s="12"/>
      <c r="B178" s="158"/>
      <c r="C178" s="12"/>
      <c r="D178" s="159" t="s">
        <v>71</v>
      </c>
      <c r="E178" s="169" t="s">
        <v>3159</v>
      </c>
      <c r="F178" s="169" t="s">
        <v>3160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SUM(P179:P256)</f>
        <v>0</v>
      </c>
      <c r="Q178" s="164"/>
      <c r="R178" s="165">
        <f>SUM(R179:R256)</f>
        <v>1.3333729999999997</v>
      </c>
      <c r="S178" s="164"/>
      <c r="T178" s="166">
        <f>SUM(T179:T256)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76</v>
      </c>
      <c r="AT178" s="167" t="s">
        <v>71</v>
      </c>
      <c r="AU178" s="167" t="s">
        <v>79</v>
      </c>
      <c r="AY178" s="159" t="s">
        <v>234</v>
      </c>
      <c r="BK178" s="168">
        <f>SUM(BK179:BK256)</f>
        <v>0</v>
      </c>
    </row>
    <row r="179" s="2" customFormat="1" ht="24.15" customHeight="1">
      <c r="A179" s="37"/>
      <c r="B179" s="171"/>
      <c r="C179" s="192" t="s">
        <v>444</v>
      </c>
      <c r="D179" s="192" t="s">
        <v>310</v>
      </c>
      <c r="E179" s="193" t="s">
        <v>3161</v>
      </c>
      <c r="F179" s="194" t="s">
        <v>3162</v>
      </c>
      <c r="G179" s="195" t="s">
        <v>416</v>
      </c>
      <c r="H179" s="196">
        <v>6</v>
      </c>
      <c r="I179" s="197"/>
      <c r="J179" s="198">
        <f>ROUND(I179*H179,2)</f>
        <v>0</v>
      </c>
      <c r="K179" s="194" t="s">
        <v>242</v>
      </c>
      <c r="L179" s="199"/>
      <c r="M179" s="200" t="s">
        <v>3</v>
      </c>
      <c r="N179" s="201" t="s">
        <v>43</v>
      </c>
      <c r="O179" s="71"/>
      <c r="P179" s="181">
        <f>O179*H179</f>
        <v>0</v>
      </c>
      <c r="Q179" s="181">
        <v>0.00067000000000000002</v>
      </c>
      <c r="R179" s="181">
        <f>Q179*H179</f>
        <v>0.0040200000000000001</v>
      </c>
      <c r="S179" s="181">
        <v>0</v>
      </c>
      <c r="T179" s="18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3" t="s">
        <v>278</v>
      </c>
      <c r="AT179" s="183" t="s">
        <v>310</v>
      </c>
      <c r="AU179" s="183" t="s">
        <v>76</v>
      </c>
      <c r="AY179" s="18" t="s">
        <v>234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8" t="s">
        <v>79</v>
      </c>
      <c r="BK179" s="184">
        <f>ROUND(I179*H179,2)</f>
        <v>0</v>
      </c>
      <c r="BL179" s="18" t="s">
        <v>104</v>
      </c>
      <c r="BM179" s="183" t="s">
        <v>3163</v>
      </c>
    </row>
    <row r="180" s="2" customFormat="1" ht="24.15" customHeight="1">
      <c r="A180" s="37"/>
      <c r="B180" s="171"/>
      <c r="C180" s="192" t="s">
        <v>449</v>
      </c>
      <c r="D180" s="192" t="s">
        <v>310</v>
      </c>
      <c r="E180" s="193" t="s">
        <v>3164</v>
      </c>
      <c r="F180" s="194" t="s">
        <v>3165</v>
      </c>
      <c r="G180" s="195" t="s">
        <v>416</v>
      </c>
      <c r="H180" s="196">
        <v>7.5</v>
      </c>
      <c r="I180" s="197"/>
      <c r="J180" s="198">
        <f>ROUND(I180*H180,2)</f>
        <v>0</v>
      </c>
      <c r="K180" s="194" t="s">
        <v>242</v>
      </c>
      <c r="L180" s="199"/>
      <c r="M180" s="200" t="s">
        <v>3</v>
      </c>
      <c r="N180" s="201" t="s">
        <v>43</v>
      </c>
      <c r="O180" s="71"/>
      <c r="P180" s="181">
        <f>O180*H180</f>
        <v>0</v>
      </c>
      <c r="Q180" s="181">
        <v>0.00027</v>
      </c>
      <c r="R180" s="181">
        <f>Q180*H180</f>
        <v>0.0020249999999999999</v>
      </c>
      <c r="S180" s="181">
        <v>0</v>
      </c>
      <c r="T180" s="18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278</v>
      </c>
      <c r="AT180" s="183" t="s">
        <v>310</v>
      </c>
      <c r="AU180" s="183" t="s">
        <v>76</v>
      </c>
      <c r="AY180" s="18" t="s">
        <v>234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79</v>
      </c>
      <c r="BK180" s="184">
        <f>ROUND(I180*H180,2)</f>
        <v>0</v>
      </c>
      <c r="BL180" s="18" t="s">
        <v>104</v>
      </c>
      <c r="BM180" s="183" t="s">
        <v>3166</v>
      </c>
    </row>
    <row r="181" s="2" customFormat="1" ht="24.15" customHeight="1">
      <c r="A181" s="37"/>
      <c r="B181" s="171"/>
      <c r="C181" s="172" t="s">
        <v>451</v>
      </c>
      <c r="D181" s="172" t="s">
        <v>238</v>
      </c>
      <c r="E181" s="173" t="s">
        <v>3167</v>
      </c>
      <c r="F181" s="174" t="s">
        <v>3168</v>
      </c>
      <c r="G181" s="175" t="s">
        <v>416</v>
      </c>
      <c r="H181" s="176">
        <v>30</v>
      </c>
      <c r="I181" s="177"/>
      <c r="J181" s="178">
        <f>ROUND(I181*H181,2)</f>
        <v>0</v>
      </c>
      <c r="K181" s="174" t="s">
        <v>242</v>
      </c>
      <c r="L181" s="38"/>
      <c r="M181" s="179" t="s">
        <v>3</v>
      </c>
      <c r="N181" s="180" t="s">
        <v>43</v>
      </c>
      <c r="O181" s="71"/>
      <c r="P181" s="181">
        <f>O181*H181</f>
        <v>0</v>
      </c>
      <c r="Q181" s="181">
        <v>0.0030899999999999999</v>
      </c>
      <c r="R181" s="181">
        <f>Q181*H181</f>
        <v>0.092699999999999991</v>
      </c>
      <c r="S181" s="181">
        <v>0</v>
      </c>
      <c r="T181" s="18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3" t="s">
        <v>314</v>
      </c>
      <c r="AT181" s="183" t="s">
        <v>238</v>
      </c>
      <c r="AU181" s="183" t="s">
        <v>76</v>
      </c>
      <c r="AY181" s="18" t="s">
        <v>234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8" t="s">
        <v>79</v>
      </c>
      <c r="BK181" s="184">
        <f>ROUND(I181*H181,2)</f>
        <v>0</v>
      </c>
      <c r="BL181" s="18" t="s">
        <v>314</v>
      </c>
      <c r="BM181" s="183" t="s">
        <v>3169</v>
      </c>
    </row>
    <row r="182" s="2" customFormat="1">
      <c r="A182" s="37"/>
      <c r="B182" s="38"/>
      <c r="C182" s="37"/>
      <c r="D182" s="185" t="s">
        <v>244</v>
      </c>
      <c r="E182" s="37"/>
      <c r="F182" s="186" t="s">
        <v>3170</v>
      </c>
      <c r="G182" s="37"/>
      <c r="H182" s="37"/>
      <c r="I182" s="187"/>
      <c r="J182" s="37"/>
      <c r="K182" s="37"/>
      <c r="L182" s="38"/>
      <c r="M182" s="188"/>
      <c r="N182" s="189"/>
      <c r="O182" s="71"/>
      <c r="P182" s="71"/>
      <c r="Q182" s="71"/>
      <c r="R182" s="71"/>
      <c r="S182" s="71"/>
      <c r="T182" s="72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244</v>
      </c>
      <c r="AU182" s="18" t="s">
        <v>76</v>
      </c>
    </row>
    <row r="183" s="2" customFormat="1" ht="24.15" customHeight="1">
      <c r="A183" s="37"/>
      <c r="B183" s="171"/>
      <c r="C183" s="172" t="s">
        <v>456</v>
      </c>
      <c r="D183" s="172" t="s">
        <v>238</v>
      </c>
      <c r="E183" s="173" t="s">
        <v>3171</v>
      </c>
      <c r="F183" s="174" t="s">
        <v>3172</v>
      </c>
      <c r="G183" s="175" t="s">
        <v>416</v>
      </c>
      <c r="H183" s="176">
        <v>4.5</v>
      </c>
      <c r="I183" s="177"/>
      <c r="J183" s="178">
        <f>ROUND(I183*H183,2)</f>
        <v>0</v>
      </c>
      <c r="K183" s="174" t="s">
        <v>242</v>
      </c>
      <c r="L183" s="38"/>
      <c r="M183" s="179" t="s">
        <v>3</v>
      </c>
      <c r="N183" s="180" t="s">
        <v>43</v>
      </c>
      <c r="O183" s="71"/>
      <c r="P183" s="181">
        <f>O183*H183</f>
        <v>0</v>
      </c>
      <c r="Q183" s="181">
        <v>0.0045700000000000003</v>
      </c>
      <c r="R183" s="181">
        <f>Q183*H183</f>
        <v>0.020565</v>
      </c>
      <c r="S183" s="181">
        <v>0</v>
      </c>
      <c r="T183" s="18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3" t="s">
        <v>314</v>
      </c>
      <c r="AT183" s="183" t="s">
        <v>238</v>
      </c>
      <c r="AU183" s="183" t="s">
        <v>76</v>
      </c>
      <c r="AY183" s="18" t="s">
        <v>234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8" t="s">
        <v>79</v>
      </c>
      <c r="BK183" s="184">
        <f>ROUND(I183*H183,2)</f>
        <v>0</v>
      </c>
      <c r="BL183" s="18" t="s">
        <v>314</v>
      </c>
      <c r="BM183" s="183" t="s">
        <v>3173</v>
      </c>
    </row>
    <row r="184" s="2" customFormat="1">
      <c r="A184" s="37"/>
      <c r="B184" s="38"/>
      <c r="C184" s="37"/>
      <c r="D184" s="185" t="s">
        <v>244</v>
      </c>
      <c r="E184" s="37"/>
      <c r="F184" s="186" t="s">
        <v>3174</v>
      </c>
      <c r="G184" s="37"/>
      <c r="H184" s="37"/>
      <c r="I184" s="187"/>
      <c r="J184" s="37"/>
      <c r="K184" s="37"/>
      <c r="L184" s="38"/>
      <c r="M184" s="188"/>
      <c r="N184" s="189"/>
      <c r="O184" s="71"/>
      <c r="P184" s="71"/>
      <c r="Q184" s="71"/>
      <c r="R184" s="71"/>
      <c r="S184" s="71"/>
      <c r="T184" s="72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244</v>
      </c>
      <c r="AU184" s="18" t="s">
        <v>76</v>
      </c>
    </row>
    <row r="185" s="2" customFormat="1" ht="33" customHeight="1">
      <c r="A185" s="37"/>
      <c r="B185" s="171"/>
      <c r="C185" s="172" t="s">
        <v>461</v>
      </c>
      <c r="D185" s="172" t="s">
        <v>238</v>
      </c>
      <c r="E185" s="173" t="s">
        <v>3175</v>
      </c>
      <c r="F185" s="174" t="s">
        <v>3176</v>
      </c>
      <c r="G185" s="175" t="s">
        <v>416</v>
      </c>
      <c r="H185" s="176">
        <v>270</v>
      </c>
      <c r="I185" s="177"/>
      <c r="J185" s="178">
        <f>ROUND(I185*H185,2)</f>
        <v>0</v>
      </c>
      <c r="K185" s="174" t="s">
        <v>242</v>
      </c>
      <c r="L185" s="38"/>
      <c r="M185" s="179" t="s">
        <v>3</v>
      </c>
      <c r="N185" s="180" t="s">
        <v>43</v>
      </c>
      <c r="O185" s="71"/>
      <c r="P185" s="181">
        <f>O185*H185</f>
        <v>0</v>
      </c>
      <c r="Q185" s="181">
        <v>0.00084000000000000003</v>
      </c>
      <c r="R185" s="181">
        <f>Q185*H185</f>
        <v>0.2268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314</v>
      </c>
      <c r="AT185" s="183" t="s">
        <v>238</v>
      </c>
      <c r="AU185" s="183" t="s">
        <v>76</v>
      </c>
      <c r="AY185" s="18" t="s">
        <v>234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79</v>
      </c>
      <c r="BK185" s="184">
        <f>ROUND(I185*H185,2)</f>
        <v>0</v>
      </c>
      <c r="BL185" s="18" t="s">
        <v>314</v>
      </c>
      <c r="BM185" s="183" t="s">
        <v>3177</v>
      </c>
    </row>
    <row r="186" s="2" customFormat="1">
      <c r="A186" s="37"/>
      <c r="B186" s="38"/>
      <c r="C186" s="37"/>
      <c r="D186" s="185" t="s">
        <v>244</v>
      </c>
      <c r="E186" s="37"/>
      <c r="F186" s="186" t="s">
        <v>3178</v>
      </c>
      <c r="G186" s="37"/>
      <c r="H186" s="37"/>
      <c r="I186" s="187"/>
      <c r="J186" s="37"/>
      <c r="K186" s="37"/>
      <c r="L186" s="38"/>
      <c r="M186" s="188"/>
      <c r="N186" s="189"/>
      <c r="O186" s="71"/>
      <c r="P186" s="71"/>
      <c r="Q186" s="71"/>
      <c r="R186" s="71"/>
      <c r="S186" s="71"/>
      <c r="T186" s="72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8" t="s">
        <v>244</v>
      </c>
      <c r="AU186" s="18" t="s">
        <v>76</v>
      </c>
    </row>
    <row r="187" s="2" customFormat="1" ht="37.8" customHeight="1">
      <c r="A187" s="37"/>
      <c r="B187" s="171"/>
      <c r="C187" s="172" t="s">
        <v>466</v>
      </c>
      <c r="D187" s="172" t="s">
        <v>238</v>
      </c>
      <c r="E187" s="173" t="s">
        <v>3179</v>
      </c>
      <c r="F187" s="174" t="s">
        <v>3180</v>
      </c>
      <c r="G187" s="175" t="s">
        <v>416</v>
      </c>
      <c r="H187" s="176">
        <v>30</v>
      </c>
      <c r="I187" s="177"/>
      <c r="J187" s="178">
        <f>ROUND(I187*H187,2)</f>
        <v>0</v>
      </c>
      <c r="K187" s="174" t="s">
        <v>2582</v>
      </c>
      <c r="L187" s="38"/>
      <c r="M187" s="179" t="s">
        <v>3</v>
      </c>
      <c r="N187" s="180" t="s">
        <v>43</v>
      </c>
      <c r="O187" s="71"/>
      <c r="P187" s="181">
        <f>O187*H187</f>
        <v>0</v>
      </c>
      <c r="Q187" s="181">
        <v>0.00084000000000000003</v>
      </c>
      <c r="R187" s="181">
        <f>Q187*H187</f>
        <v>0.0252</v>
      </c>
      <c r="S187" s="181">
        <v>0</v>
      </c>
      <c r="T187" s="18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3" t="s">
        <v>314</v>
      </c>
      <c r="AT187" s="183" t="s">
        <v>238</v>
      </c>
      <c r="AU187" s="183" t="s">
        <v>76</v>
      </c>
      <c r="AY187" s="18" t="s">
        <v>234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8" t="s">
        <v>79</v>
      </c>
      <c r="BK187" s="184">
        <f>ROUND(I187*H187,2)</f>
        <v>0</v>
      </c>
      <c r="BL187" s="18" t="s">
        <v>314</v>
      </c>
      <c r="BM187" s="183" t="s">
        <v>3181</v>
      </c>
    </row>
    <row r="188" s="2" customFormat="1" ht="33" customHeight="1">
      <c r="A188" s="37"/>
      <c r="B188" s="171"/>
      <c r="C188" s="172" t="s">
        <v>471</v>
      </c>
      <c r="D188" s="172" t="s">
        <v>238</v>
      </c>
      <c r="E188" s="173" t="s">
        <v>3182</v>
      </c>
      <c r="F188" s="174" t="s">
        <v>3183</v>
      </c>
      <c r="G188" s="175" t="s">
        <v>416</v>
      </c>
      <c r="H188" s="176">
        <v>198</v>
      </c>
      <c r="I188" s="177"/>
      <c r="J188" s="178">
        <f>ROUND(I188*H188,2)</f>
        <v>0</v>
      </c>
      <c r="K188" s="174" t="s">
        <v>242</v>
      </c>
      <c r="L188" s="38"/>
      <c r="M188" s="179" t="s">
        <v>3</v>
      </c>
      <c r="N188" s="180" t="s">
        <v>43</v>
      </c>
      <c r="O188" s="71"/>
      <c r="P188" s="181">
        <f>O188*H188</f>
        <v>0</v>
      </c>
      <c r="Q188" s="181">
        <v>0.00116</v>
      </c>
      <c r="R188" s="181">
        <f>Q188*H188</f>
        <v>0.22968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314</v>
      </c>
      <c r="AT188" s="183" t="s">
        <v>238</v>
      </c>
      <c r="AU188" s="183" t="s">
        <v>76</v>
      </c>
      <c r="AY188" s="18" t="s">
        <v>234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79</v>
      </c>
      <c r="BK188" s="184">
        <f>ROUND(I188*H188,2)</f>
        <v>0</v>
      </c>
      <c r="BL188" s="18" t="s">
        <v>314</v>
      </c>
      <c r="BM188" s="183" t="s">
        <v>3184</v>
      </c>
    </row>
    <row r="189" s="2" customFormat="1">
      <c r="A189" s="37"/>
      <c r="B189" s="38"/>
      <c r="C189" s="37"/>
      <c r="D189" s="185" t="s">
        <v>244</v>
      </c>
      <c r="E189" s="37"/>
      <c r="F189" s="186" t="s">
        <v>3185</v>
      </c>
      <c r="G189" s="37"/>
      <c r="H189" s="37"/>
      <c r="I189" s="187"/>
      <c r="J189" s="37"/>
      <c r="K189" s="37"/>
      <c r="L189" s="38"/>
      <c r="M189" s="188"/>
      <c r="N189" s="189"/>
      <c r="O189" s="71"/>
      <c r="P189" s="71"/>
      <c r="Q189" s="71"/>
      <c r="R189" s="71"/>
      <c r="S189" s="71"/>
      <c r="T189" s="72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244</v>
      </c>
      <c r="AU189" s="18" t="s">
        <v>76</v>
      </c>
    </row>
    <row r="190" s="2" customFormat="1" ht="33" customHeight="1">
      <c r="A190" s="37"/>
      <c r="B190" s="171"/>
      <c r="C190" s="172" t="s">
        <v>476</v>
      </c>
      <c r="D190" s="172" t="s">
        <v>238</v>
      </c>
      <c r="E190" s="173" t="s">
        <v>3186</v>
      </c>
      <c r="F190" s="174" t="s">
        <v>3187</v>
      </c>
      <c r="G190" s="175" t="s">
        <v>416</v>
      </c>
      <c r="H190" s="176">
        <v>136.5</v>
      </c>
      <c r="I190" s="177"/>
      <c r="J190" s="178">
        <f>ROUND(I190*H190,2)</f>
        <v>0</v>
      </c>
      <c r="K190" s="174" t="s">
        <v>242</v>
      </c>
      <c r="L190" s="38"/>
      <c r="M190" s="179" t="s">
        <v>3</v>
      </c>
      <c r="N190" s="180" t="s">
        <v>43</v>
      </c>
      <c r="O190" s="71"/>
      <c r="P190" s="181">
        <f>O190*H190</f>
        <v>0</v>
      </c>
      <c r="Q190" s="181">
        <v>0.0014400000000000001</v>
      </c>
      <c r="R190" s="181">
        <f>Q190*H190</f>
        <v>0.19656000000000001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314</v>
      </c>
      <c r="AT190" s="183" t="s">
        <v>238</v>
      </c>
      <c r="AU190" s="183" t="s">
        <v>76</v>
      </c>
      <c r="AY190" s="18" t="s">
        <v>234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79</v>
      </c>
      <c r="BK190" s="184">
        <f>ROUND(I190*H190,2)</f>
        <v>0</v>
      </c>
      <c r="BL190" s="18" t="s">
        <v>314</v>
      </c>
      <c r="BM190" s="183" t="s">
        <v>3188</v>
      </c>
    </row>
    <row r="191" s="2" customFormat="1">
      <c r="A191" s="37"/>
      <c r="B191" s="38"/>
      <c r="C191" s="37"/>
      <c r="D191" s="185" t="s">
        <v>244</v>
      </c>
      <c r="E191" s="37"/>
      <c r="F191" s="186" t="s">
        <v>3189</v>
      </c>
      <c r="G191" s="37"/>
      <c r="H191" s="37"/>
      <c r="I191" s="187"/>
      <c r="J191" s="37"/>
      <c r="K191" s="37"/>
      <c r="L191" s="38"/>
      <c r="M191" s="188"/>
      <c r="N191" s="189"/>
      <c r="O191" s="71"/>
      <c r="P191" s="71"/>
      <c r="Q191" s="71"/>
      <c r="R191" s="71"/>
      <c r="S191" s="71"/>
      <c r="T191" s="72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244</v>
      </c>
      <c r="AU191" s="18" t="s">
        <v>76</v>
      </c>
    </row>
    <row r="192" s="2" customFormat="1" ht="33" customHeight="1">
      <c r="A192" s="37"/>
      <c r="B192" s="171"/>
      <c r="C192" s="172" t="s">
        <v>481</v>
      </c>
      <c r="D192" s="172" t="s">
        <v>238</v>
      </c>
      <c r="E192" s="173" t="s">
        <v>3190</v>
      </c>
      <c r="F192" s="174" t="s">
        <v>3191</v>
      </c>
      <c r="G192" s="175" t="s">
        <v>416</v>
      </c>
      <c r="H192" s="176">
        <v>7.5</v>
      </c>
      <c r="I192" s="177"/>
      <c r="J192" s="178">
        <f>ROUND(I192*H192,2)</f>
        <v>0</v>
      </c>
      <c r="K192" s="174" t="s">
        <v>242</v>
      </c>
      <c r="L192" s="38"/>
      <c r="M192" s="179" t="s">
        <v>3</v>
      </c>
      <c r="N192" s="180" t="s">
        <v>43</v>
      </c>
      <c r="O192" s="71"/>
      <c r="P192" s="181">
        <f>O192*H192</f>
        <v>0</v>
      </c>
      <c r="Q192" s="181">
        <v>0.00281</v>
      </c>
      <c r="R192" s="181">
        <f>Q192*H192</f>
        <v>0.021075</v>
      </c>
      <c r="S192" s="181">
        <v>0</v>
      </c>
      <c r="T192" s="18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3" t="s">
        <v>314</v>
      </c>
      <c r="AT192" s="183" t="s">
        <v>238</v>
      </c>
      <c r="AU192" s="183" t="s">
        <v>76</v>
      </c>
      <c r="AY192" s="18" t="s">
        <v>234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8" t="s">
        <v>79</v>
      </c>
      <c r="BK192" s="184">
        <f>ROUND(I192*H192,2)</f>
        <v>0</v>
      </c>
      <c r="BL192" s="18" t="s">
        <v>314</v>
      </c>
      <c r="BM192" s="183" t="s">
        <v>3192</v>
      </c>
    </row>
    <row r="193" s="2" customFormat="1">
      <c r="A193" s="37"/>
      <c r="B193" s="38"/>
      <c r="C193" s="37"/>
      <c r="D193" s="185" t="s">
        <v>244</v>
      </c>
      <c r="E193" s="37"/>
      <c r="F193" s="186" t="s">
        <v>3193</v>
      </c>
      <c r="G193" s="37"/>
      <c r="H193" s="37"/>
      <c r="I193" s="187"/>
      <c r="J193" s="37"/>
      <c r="K193" s="37"/>
      <c r="L193" s="38"/>
      <c r="M193" s="188"/>
      <c r="N193" s="189"/>
      <c r="O193" s="71"/>
      <c r="P193" s="71"/>
      <c r="Q193" s="71"/>
      <c r="R193" s="71"/>
      <c r="S193" s="71"/>
      <c r="T193" s="72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244</v>
      </c>
      <c r="AU193" s="18" t="s">
        <v>76</v>
      </c>
    </row>
    <row r="194" s="2" customFormat="1" ht="33" customHeight="1">
      <c r="A194" s="37"/>
      <c r="B194" s="171"/>
      <c r="C194" s="172" t="s">
        <v>107</v>
      </c>
      <c r="D194" s="172" t="s">
        <v>238</v>
      </c>
      <c r="E194" s="173" t="s">
        <v>3194</v>
      </c>
      <c r="F194" s="174" t="s">
        <v>3195</v>
      </c>
      <c r="G194" s="175" t="s">
        <v>416</v>
      </c>
      <c r="H194" s="176">
        <v>40.5</v>
      </c>
      <c r="I194" s="177"/>
      <c r="J194" s="178">
        <f>ROUND(I194*H194,2)</f>
        <v>0</v>
      </c>
      <c r="K194" s="174" t="s">
        <v>242</v>
      </c>
      <c r="L194" s="38"/>
      <c r="M194" s="179" t="s">
        <v>3</v>
      </c>
      <c r="N194" s="180" t="s">
        <v>43</v>
      </c>
      <c r="O194" s="71"/>
      <c r="P194" s="181">
        <f>O194*H194</f>
        <v>0</v>
      </c>
      <c r="Q194" s="181">
        <v>0.00362</v>
      </c>
      <c r="R194" s="181">
        <f>Q194*H194</f>
        <v>0.14660999999999999</v>
      </c>
      <c r="S194" s="181">
        <v>0</v>
      </c>
      <c r="T194" s="18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3" t="s">
        <v>314</v>
      </c>
      <c r="AT194" s="183" t="s">
        <v>238</v>
      </c>
      <c r="AU194" s="183" t="s">
        <v>76</v>
      </c>
      <c r="AY194" s="18" t="s">
        <v>234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79</v>
      </c>
      <c r="BK194" s="184">
        <f>ROUND(I194*H194,2)</f>
        <v>0</v>
      </c>
      <c r="BL194" s="18" t="s">
        <v>314</v>
      </c>
      <c r="BM194" s="183" t="s">
        <v>3196</v>
      </c>
    </row>
    <row r="195" s="2" customFormat="1">
      <c r="A195" s="37"/>
      <c r="B195" s="38"/>
      <c r="C195" s="37"/>
      <c r="D195" s="185" t="s">
        <v>244</v>
      </c>
      <c r="E195" s="37"/>
      <c r="F195" s="186" t="s">
        <v>3197</v>
      </c>
      <c r="G195" s="37"/>
      <c r="H195" s="37"/>
      <c r="I195" s="187"/>
      <c r="J195" s="37"/>
      <c r="K195" s="37"/>
      <c r="L195" s="38"/>
      <c r="M195" s="188"/>
      <c r="N195" s="189"/>
      <c r="O195" s="71"/>
      <c r="P195" s="71"/>
      <c r="Q195" s="71"/>
      <c r="R195" s="71"/>
      <c r="S195" s="71"/>
      <c r="T195" s="72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244</v>
      </c>
      <c r="AU195" s="18" t="s">
        <v>76</v>
      </c>
    </row>
    <row r="196" s="2" customFormat="1" ht="55.5" customHeight="1">
      <c r="A196" s="37"/>
      <c r="B196" s="171"/>
      <c r="C196" s="172" t="s">
        <v>110</v>
      </c>
      <c r="D196" s="172" t="s">
        <v>238</v>
      </c>
      <c r="E196" s="173" t="s">
        <v>3198</v>
      </c>
      <c r="F196" s="174" t="s">
        <v>3199</v>
      </c>
      <c r="G196" s="175" t="s">
        <v>416</v>
      </c>
      <c r="H196" s="176">
        <v>144</v>
      </c>
      <c r="I196" s="177"/>
      <c r="J196" s="178">
        <f>ROUND(I196*H196,2)</f>
        <v>0</v>
      </c>
      <c r="K196" s="174" t="s">
        <v>242</v>
      </c>
      <c r="L196" s="38"/>
      <c r="M196" s="179" t="s">
        <v>3</v>
      </c>
      <c r="N196" s="180" t="s">
        <v>43</v>
      </c>
      <c r="O196" s="71"/>
      <c r="P196" s="181">
        <f>O196*H196</f>
        <v>0</v>
      </c>
      <c r="Q196" s="181">
        <v>6.9999999999999994E-05</v>
      </c>
      <c r="R196" s="181">
        <f>Q196*H196</f>
        <v>0.010079999999999999</v>
      </c>
      <c r="S196" s="181">
        <v>0</v>
      </c>
      <c r="T196" s="18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3" t="s">
        <v>314</v>
      </c>
      <c r="AT196" s="183" t="s">
        <v>238</v>
      </c>
      <c r="AU196" s="183" t="s">
        <v>76</v>
      </c>
      <c r="AY196" s="18" t="s">
        <v>234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79</v>
      </c>
      <c r="BK196" s="184">
        <f>ROUND(I196*H196,2)</f>
        <v>0</v>
      </c>
      <c r="BL196" s="18" t="s">
        <v>314</v>
      </c>
      <c r="BM196" s="183" t="s">
        <v>3200</v>
      </c>
    </row>
    <row r="197" s="2" customFormat="1">
      <c r="A197" s="37"/>
      <c r="B197" s="38"/>
      <c r="C197" s="37"/>
      <c r="D197" s="185" t="s">
        <v>244</v>
      </c>
      <c r="E197" s="37"/>
      <c r="F197" s="186" t="s">
        <v>3201</v>
      </c>
      <c r="G197" s="37"/>
      <c r="H197" s="37"/>
      <c r="I197" s="187"/>
      <c r="J197" s="37"/>
      <c r="K197" s="37"/>
      <c r="L197" s="38"/>
      <c r="M197" s="188"/>
      <c r="N197" s="189"/>
      <c r="O197" s="71"/>
      <c r="P197" s="71"/>
      <c r="Q197" s="71"/>
      <c r="R197" s="71"/>
      <c r="S197" s="71"/>
      <c r="T197" s="72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244</v>
      </c>
      <c r="AU197" s="18" t="s">
        <v>76</v>
      </c>
    </row>
    <row r="198" s="2" customFormat="1" ht="55.5" customHeight="1">
      <c r="A198" s="37"/>
      <c r="B198" s="171"/>
      <c r="C198" s="172" t="s">
        <v>113</v>
      </c>
      <c r="D198" s="172" t="s">
        <v>238</v>
      </c>
      <c r="E198" s="173" t="s">
        <v>3202</v>
      </c>
      <c r="F198" s="174" t="s">
        <v>3203</v>
      </c>
      <c r="G198" s="175" t="s">
        <v>416</v>
      </c>
      <c r="H198" s="176">
        <v>244.80000000000001</v>
      </c>
      <c r="I198" s="177"/>
      <c r="J198" s="178">
        <f>ROUND(I198*H198,2)</f>
        <v>0</v>
      </c>
      <c r="K198" s="174" t="s">
        <v>242</v>
      </c>
      <c r="L198" s="38"/>
      <c r="M198" s="179" t="s">
        <v>3</v>
      </c>
      <c r="N198" s="180" t="s">
        <v>43</v>
      </c>
      <c r="O198" s="71"/>
      <c r="P198" s="181">
        <f>O198*H198</f>
        <v>0</v>
      </c>
      <c r="Q198" s="181">
        <v>9.0000000000000006E-05</v>
      </c>
      <c r="R198" s="181">
        <f>Q198*H198</f>
        <v>0.022032000000000003</v>
      </c>
      <c r="S198" s="181">
        <v>0</v>
      </c>
      <c r="T198" s="18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3" t="s">
        <v>314</v>
      </c>
      <c r="AT198" s="183" t="s">
        <v>238</v>
      </c>
      <c r="AU198" s="183" t="s">
        <v>76</v>
      </c>
      <c r="AY198" s="18" t="s">
        <v>234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8" t="s">
        <v>79</v>
      </c>
      <c r="BK198" s="184">
        <f>ROUND(I198*H198,2)</f>
        <v>0</v>
      </c>
      <c r="BL198" s="18" t="s">
        <v>314</v>
      </c>
      <c r="BM198" s="183" t="s">
        <v>3204</v>
      </c>
    </row>
    <row r="199" s="2" customFormat="1">
      <c r="A199" s="37"/>
      <c r="B199" s="38"/>
      <c r="C199" s="37"/>
      <c r="D199" s="185" t="s">
        <v>244</v>
      </c>
      <c r="E199" s="37"/>
      <c r="F199" s="186" t="s">
        <v>3205</v>
      </c>
      <c r="G199" s="37"/>
      <c r="H199" s="37"/>
      <c r="I199" s="187"/>
      <c r="J199" s="37"/>
      <c r="K199" s="37"/>
      <c r="L199" s="38"/>
      <c r="M199" s="188"/>
      <c r="N199" s="189"/>
      <c r="O199" s="71"/>
      <c r="P199" s="71"/>
      <c r="Q199" s="71"/>
      <c r="R199" s="71"/>
      <c r="S199" s="71"/>
      <c r="T199" s="72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244</v>
      </c>
      <c r="AU199" s="18" t="s">
        <v>76</v>
      </c>
    </row>
    <row r="200" s="2" customFormat="1" ht="55.5" customHeight="1">
      <c r="A200" s="37"/>
      <c r="B200" s="171"/>
      <c r="C200" s="172" t="s">
        <v>116</v>
      </c>
      <c r="D200" s="172" t="s">
        <v>238</v>
      </c>
      <c r="E200" s="173" t="s">
        <v>3206</v>
      </c>
      <c r="F200" s="174" t="s">
        <v>3207</v>
      </c>
      <c r="G200" s="175" t="s">
        <v>416</v>
      </c>
      <c r="H200" s="176">
        <v>27</v>
      </c>
      <c r="I200" s="177"/>
      <c r="J200" s="178">
        <f>ROUND(I200*H200,2)</f>
        <v>0</v>
      </c>
      <c r="K200" s="174" t="s">
        <v>242</v>
      </c>
      <c r="L200" s="38"/>
      <c r="M200" s="179" t="s">
        <v>3</v>
      </c>
      <c r="N200" s="180" t="s">
        <v>43</v>
      </c>
      <c r="O200" s="71"/>
      <c r="P200" s="181">
        <f>O200*H200</f>
        <v>0</v>
      </c>
      <c r="Q200" s="181">
        <v>0.00012</v>
      </c>
      <c r="R200" s="181">
        <f>Q200*H200</f>
        <v>0.0032400000000000003</v>
      </c>
      <c r="S200" s="181">
        <v>0</v>
      </c>
      <c r="T200" s="18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3" t="s">
        <v>314</v>
      </c>
      <c r="AT200" s="183" t="s">
        <v>238</v>
      </c>
      <c r="AU200" s="183" t="s">
        <v>76</v>
      </c>
      <c r="AY200" s="18" t="s">
        <v>234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8" t="s">
        <v>79</v>
      </c>
      <c r="BK200" s="184">
        <f>ROUND(I200*H200,2)</f>
        <v>0</v>
      </c>
      <c r="BL200" s="18" t="s">
        <v>314</v>
      </c>
      <c r="BM200" s="183" t="s">
        <v>3208</v>
      </c>
    </row>
    <row r="201" s="2" customFormat="1">
      <c r="A201" s="37"/>
      <c r="B201" s="38"/>
      <c r="C201" s="37"/>
      <c r="D201" s="185" t="s">
        <v>244</v>
      </c>
      <c r="E201" s="37"/>
      <c r="F201" s="186" t="s">
        <v>3209</v>
      </c>
      <c r="G201" s="37"/>
      <c r="H201" s="37"/>
      <c r="I201" s="187"/>
      <c r="J201" s="37"/>
      <c r="K201" s="37"/>
      <c r="L201" s="38"/>
      <c r="M201" s="188"/>
      <c r="N201" s="189"/>
      <c r="O201" s="71"/>
      <c r="P201" s="71"/>
      <c r="Q201" s="71"/>
      <c r="R201" s="71"/>
      <c r="S201" s="71"/>
      <c r="T201" s="72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244</v>
      </c>
      <c r="AU201" s="18" t="s">
        <v>76</v>
      </c>
    </row>
    <row r="202" s="2" customFormat="1" ht="55.5" customHeight="1">
      <c r="A202" s="37"/>
      <c r="B202" s="171"/>
      <c r="C202" s="172" t="s">
        <v>499</v>
      </c>
      <c r="D202" s="172" t="s">
        <v>238</v>
      </c>
      <c r="E202" s="173" t="s">
        <v>3210</v>
      </c>
      <c r="F202" s="174" t="s">
        <v>3211</v>
      </c>
      <c r="G202" s="175" t="s">
        <v>416</v>
      </c>
      <c r="H202" s="176">
        <v>180</v>
      </c>
      <c r="I202" s="177"/>
      <c r="J202" s="178">
        <f>ROUND(I202*H202,2)</f>
        <v>0</v>
      </c>
      <c r="K202" s="174" t="s">
        <v>242</v>
      </c>
      <c r="L202" s="38"/>
      <c r="M202" s="179" t="s">
        <v>3</v>
      </c>
      <c r="N202" s="180" t="s">
        <v>43</v>
      </c>
      <c r="O202" s="71"/>
      <c r="P202" s="181">
        <f>O202*H202</f>
        <v>0</v>
      </c>
      <c r="Q202" s="181">
        <v>0.00012</v>
      </c>
      <c r="R202" s="181">
        <f>Q202*H202</f>
        <v>0.021600000000000001</v>
      </c>
      <c r="S202" s="181">
        <v>0</v>
      </c>
      <c r="T202" s="18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3" t="s">
        <v>314</v>
      </c>
      <c r="AT202" s="183" t="s">
        <v>238</v>
      </c>
      <c r="AU202" s="183" t="s">
        <v>76</v>
      </c>
      <c r="AY202" s="18" t="s">
        <v>234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79</v>
      </c>
      <c r="BK202" s="184">
        <f>ROUND(I202*H202,2)</f>
        <v>0</v>
      </c>
      <c r="BL202" s="18" t="s">
        <v>314</v>
      </c>
      <c r="BM202" s="183" t="s">
        <v>3212</v>
      </c>
    </row>
    <row r="203" s="2" customFormat="1">
      <c r="A203" s="37"/>
      <c r="B203" s="38"/>
      <c r="C203" s="37"/>
      <c r="D203" s="185" t="s">
        <v>244</v>
      </c>
      <c r="E203" s="37"/>
      <c r="F203" s="186" t="s">
        <v>3213</v>
      </c>
      <c r="G203" s="37"/>
      <c r="H203" s="37"/>
      <c r="I203" s="187"/>
      <c r="J203" s="37"/>
      <c r="K203" s="37"/>
      <c r="L203" s="38"/>
      <c r="M203" s="188"/>
      <c r="N203" s="189"/>
      <c r="O203" s="71"/>
      <c r="P203" s="71"/>
      <c r="Q203" s="71"/>
      <c r="R203" s="71"/>
      <c r="S203" s="71"/>
      <c r="T203" s="72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244</v>
      </c>
      <c r="AU203" s="18" t="s">
        <v>76</v>
      </c>
    </row>
    <row r="204" s="2" customFormat="1" ht="55.5" customHeight="1">
      <c r="A204" s="37"/>
      <c r="B204" s="171"/>
      <c r="C204" s="172" t="s">
        <v>119</v>
      </c>
      <c r="D204" s="172" t="s">
        <v>238</v>
      </c>
      <c r="E204" s="173" t="s">
        <v>3214</v>
      </c>
      <c r="F204" s="174" t="s">
        <v>3215</v>
      </c>
      <c r="G204" s="175" t="s">
        <v>416</v>
      </c>
      <c r="H204" s="176">
        <v>90</v>
      </c>
      <c r="I204" s="177"/>
      <c r="J204" s="178">
        <f>ROUND(I204*H204,2)</f>
        <v>0</v>
      </c>
      <c r="K204" s="174" t="s">
        <v>242</v>
      </c>
      <c r="L204" s="38"/>
      <c r="M204" s="179" t="s">
        <v>3</v>
      </c>
      <c r="N204" s="180" t="s">
        <v>43</v>
      </c>
      <c r="O204" s="71"/>
      <c r="P204" s="181">
        <f>O204*H204</f>
        <v>0</v>
      </c>
      <c r="Q204" s="181">
        <v>0.00016000000000000001</v>
      </c>
      <c r="R204" s="181">
        <f>Q204*H204</f>
        <v>0.014400000000000001</v>
      </c>
      <c r="S204" s="181">
        <v>0</v>
      </c>
      <c r="T204" s="18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3" t="s">
        <v>314</v>
      </c>
      <c r="AT204" s="183" t="s">
        <v>238</v>
      </c>
      <c r="AU204" s="183" t="s">
        <v>76</v>
      </c>
      <c r="AY204" s="18" t="s">
        <v>234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8" t="s">
        <v>79</v>
      </c>
      <c r="BK204" s="184">
        <f>ROUND(I204*H204,2)</f>
        <v>0</v>
      </c>
      <c r="BL204" s="18" t="s">
        <v>314</v>
      </c>
      <c r="BM204" s="183" t="s">
        <v>3216</v>
      </c>
    </row>
    <row r="205" s="2" customFormat="1">
      <c r="A205" s="37"/>
      <c r="B205" s="38"/>
      <c r="C205" s="37"/>
      <c r="D205" s="185" t="s">
        <v>244</v>
      </c>
      <c r="E205" s="37"/>
      <c r="F205" s="186" t="s">
        <v>3217</v>
      </c>
      <c r="G205" s="37"/>
      <c r="H205" s="37"/>
      <c r="I205" s="187"/>
      <c r="J205" s="37"/>
      <c r="K205" s="37"/>
      <c r="L205" s="38"/>
      <c r="M205" s="188"/>
      <c r="N205" s="189"/>
      <c r="O205" s="71"/>
      <c r="P205" s="71"/>
      <c r="Q205" s="71"/>
      <c r="R205" s="71"/>
      <c r="S205" s="71"/>
      <c r="T205" s="72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244</v>
      </c>
      <c r="AU205" s="18" t="s">
        <v>76</v>
      </c>
    </row>
    <row r="206" s="2" customFormat="1" ht="55.5" customHeight="1">
      <c r="A206" s="37"/>
      <c r="B206" s="171"/>
      <c r="C206" s="172" t="s">
        <v>509</v>
      </c>
      <c r="D206" s="172" t="s">
        <v>238</v>
      </c>
      <c r="E206" s="173" t="s">
        <v>3218</v>
      </c>
      <c r="F206" s="174" t="s">
        <v>3219</v>
      </c>
      <c r="G206" s="175" t="s">
        <v>416</v>
      </c>
      <c r="H206" s="176">
        <v>75.599999999999994</v>
      </c>
      <c r="I206" s="177"/>
      <c r="J206" s="178">
        <f>ROUND(I206*H206,2)</f>
        <v>0</v>
      </c>
      <c r="K206" s="174" t="s">
        <v>242</v>
      </c>
      <c r="L206" s="38"/>
      <c r="M206" s="179" t="s">
        <v>3</v>
      </c>
      <c r="N206" s="180" t="s">
        <v>43</v>
      </c>
      <c r="O206" s="71"/>
      <c r="P206" s="181">
        <f>O206*H206</f>
        <v>0</v>
      </c>
      <c r="Q206" s="181">
        <v>0.00024000000000000001</v>
      </c>
      <c r="R206" s="181">
        <f>Q206*H206</f>
        <v>0.018144</v>
      </c>
      <c r="S206" s="181">
        <v>0</v>
      </c>
      <c r="T206" s="18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3" t="s">
        <v>314</v>
      </c>
      <c r="AT206" s="183" t="s">
        <v>238</v>
      </c>
      <c r="AU206" s="183" t="s">
        <v>76</v>
      </c>
      <c r="AY206" s="18" t="s">
        <v>234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8" t="s">
        <v>79</v>
      </c>
      <c r="BK206" s="184">
        <f>ROUND(I206*H206,2)</f>
        <v>0</v>
      </c>
      <c r="BL206" s="18" t="s">
        <v>314</v>
      </c>
      <c r="BM206" s="183" t="s">
        <v>3220</v>
      </c>
    </row>
    <row r="207" s="2" customFormat="1">
      <c r="A207" s="37"/>
      <c r="B207" s="38"/>
      <c r="C207" s="37"/>
      <c r="D207" s="185" t="s">
        <v>244</v>
      </c>
      <c r="E207" s="37"/>
      <c r="F207" s="186" t="s">
        <v>3221</v>
      </c>
      <c r="G207" s="37"/>
      <c r="H207" s="37"/>
      <c r="I207" s="187"/>
      <c r="J207" s="37"/>
      <c r="K207" s="37"/>
      <c r="L207" s="38"/>
      <c r="M207" s="188"/>
      <c r="N207" s="189"/>
      <c r="O207" s="71"/>
      <c r="P207" s="71"/>
      <c r="Q207" s="71"/>
      <c r="R207" s="71"/>
      <c r="S207" s="71"/>
      <c r="T207" s="72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244</v>
      </c>
      <c r="AU207" s="18" t="s">
        <v>76</v>
      </c>
    </row>
    <row r="208" s="2" customFormat="1" ht="55.5" customHeight="1">
      <c r="A208" s="37"/>
      <c r="B208" s="171"/>
      <c r="C208" s="172" t="s">
        <v>122</v>
      </c>
      <c r="D208" s="172" t="s">
        <v>238</v>
      </c>
      <c r="E208" s="173" t="s">
        <v>3222</v>
      </c>
      <c r="F208" s="174" t="s">
        <v>3223</v>
      </c>
      <c r="G208" s="175" t="s">
        <v>416</v>
      </c>
      <c r="H208" s="176">
        <v>21.600000000000001</v>
      </c>
      <c r="I208" s="177"/>
      <c r="J208" s="178">
        <f>ROUND(I208*H208,2)</f>
        <v>0</v>
      </c>
      <c r="K208" s="174" t="s">
        <v>242</v>
      </c>
      <c r="L208" s="38"/>
      <c r="M208" s="179" t="s">
        <v>3</v>
      </c>
      <c r="N208" s="180" t="s">
        <v>43</v>
      </c>
      <c r="O208" s="71"/>
      <c r="P208" s="181">
        <f>O208*H208</f>
        <v>0</v>
      </c>
      <c r="Q208" s="181">
        <v>0.00027</v>
      </c>
      <c r="R208" s="181">
        <f>Q208*H208</f>
        <v>0.0058320000000000004</v>
      </c>
      <c r="S208" s="181">
        <v>0</v>
      </c>
      <c r="T208" s="18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3" t="s">
        <v>314</v>
      </c>
      <c r="AT208" s="183" t="s">
        <v>238</v>
      </c>
      <c r="AU208" s="183" t="s">
        <v>76</v>
      </c>
      <c r="AY208" s="18" t="s">
        <v>234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8" t="s">
        <v>79</v>
      </c>
      <c r="BK208" s="184">
        <f>ROUND(I208*H208,2)</f>
        <v>0</v>
      </c>
      <c r="BL208" s="18" t="s">
        <v>314</v>
      </c>
      <c r="BM208" s="183" t="s">
        <v>3224</v>
      </c>
    </row>
    <row r="209" s="2" customFormat="1">
      <c r="A209" s="37"/>
      <c r="B209" s="38"/>
      <c r="C209" s="37"/>
      <c r="D209" s="185" t="s">
        <v>244</v>
      </c>
      <c r="E209" s="37"/>
      <c r="F209" s="186" t="s">
        <v>3225</v>
      </c>
      <c r="G209" s="37"/>
      <c r="H209" s="37"/>
      <c r="I209" s="187"/>
      <c r="J209" s="37"/>
      <c r="K209" s="37"/>
      <c r="L209" s="38"/>
      <c r="M209" s="188"/>
      <c r="N209" s="189"/>
      <c r="O209" s="71"/>
      <c r="P209" s="71"/>
      <c r="Q209" s="71"/>
      <c r="R209" s="71"/>
      <c r="S209" s="71"/>
      <c r="T209" s="72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244</v>
      </c>
      <c r="AU209" s="18" t="s">
        <v>76</v>
      </c>
    </row>
    <row r="210" s="2" customFormat="1" ht="24.15" customHeight="1">
      <c r="A210" s="37"/>
      <c r="B210" s="171"/>
      <c r="C210" s="172" t="s">
        <v>125</v>
      </c>
      <c r="D210" s="172" t="s">
        <v>238</v>
      </c>
      <c r="E210" s="173" t="s">
        <v>3226</v>
      </c>
      <c r="F210" s="174" t="s">
        <v>3227</v>
      </c>
      <c r="G210" s="175" t="s">
        <v>358</v>
      </c>
      <c r="H210" s="176">
        <v>76</v>
      </c>
      <c r="I210" s="177"/>
      <c r="J210" s="178">
        <f>ROUND(I210*H210,2)</f>
        <v>0</v>
      </c>
      <c r="K210" s="174" t="s">
        <v>242</v>
      </c>
      <c r="L210" s="38"/>
      <c r="M210" s="179" t="s">
        <v>3</v>
      </c>
      <c r="N210" s="180" t="s">
        <v>43</v>
      </c>
      <c r="O210" s="71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3" t="s">
        <v>314</v>
      </c>
      <c r="AT210" s="183" t="s">
        <v>238</v>
      </c>
      <c r="AU210" s="183" t="s">
        <v>76</v>
      </c>
      <c r="AY210" s="18" t="s">
        <v>234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8" t="s">
        <v>79</v>
      </c>
      <c r="BK210" s="184">
        <f>ROUND(I210*H210,2)</f>
        <v>0</v>
      </c>
      <c r="BL210" s="18" t="s">
        <v>314</v>
      </c>
      <c r="BM210" s="183" t="s">
        <v>3228</v>
      </c>
    </row>
    <row r="211" s="2" customFormat="1">
      <c r="A211" s="37"/>
      <c r="B211" s="38"/>
      <c r="C211" s="37"/>
      <c r="D211" s="185" t="s">
        <v>244</v>
      </c>
      <c r="E211" s="37"/>
      <c r="F211" s="186" t="s">
        <v>3229</v>
      </c>
      <c r="G211" s="37"/>
      <c r="H211" s="37"/>
      <c r="I211" s="187"/>
      <c r="J211" s="37"/>
      <c r="K211" s="37"/>
      <c r="L211" s="38"/>
      <c r="M211" s="188"/>
      <c r="N211" s="189"/>
      <c r="O211" s="71"/>
      <c r="P211" s="71"/>
      <c r="Q211" s="71"/>
      <c r="R211" s="71"/>
      <c r="S211" s="71"/>
      <c r="T211" s="72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8" t="s">
        <v>244</v>
      </c>
      <c r="AU211" s="18" t="s">
        <v>76</v>
      </c>
    </row>
    <row r="212" s="2" customFormat="1" ht="24.15" customHeight="1">
      <c r="A212" s="37"/>
      <c r="B212" s="171"/>
      <c r="C212" s="172" t="s">
        <v>524</v>
      </c>
      <c r="D212" s="172" t="s">
        <v>238</v>
      </c>
      <c r="E212" s="173" t="s">
        <v>3230</v>
      </c>
      <c r="F212" s="174" t="s">
        <v>3231</v>
      </c>
      <c r="G212" s="175" t="s">
        <v>358</v>
      </c>
      <c r="H212" s="176">
        <v>75</v>
      </c>
      <c r="I212" s="177"/>
      <c r="J212" s="178">
        <f>ROUND(I212*H212,2)</f>
        <v>0</v>
      </c>
      <c r="K212" s="174" t="s">
        <v>242</v>
      </c>
      <c r="L212" s="38"/>
      <c r="M212" s="179" t="s">
        <v>3</v>
      </c>
      <c r="N212" s="180" t="s">
        <v>43</v>
      </c>
      <c r="O212" s="71"/>
      <c r="P212" s="181">
        <f>O212*H212</f>
        <v>0</v>
      </c>
      <c r="Q212" s="181">
        <v>0.00012999999999999999</v>
      </c>
      <c r="R212" s="181">
        <f>Q212*H212</f>
        <v>0.00975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314</v>
      </c>
      <c r="AT212" s="183" t="s">
        <v>238</v>
      </c>
      <c r="AU212" s="183" t="s">
        <v>76</v>
      </c>
      <c r="AY212" s="18" t="s">
        <v>234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79</v>
      </c>
      <c r="BK212" s="184">
        <f>ROUND(I212*H212,2)</f>
        <v>0</v>
      </c>
      <c r="BL212" s="18" t="s">
        <v>314</v>
      </c>
      <c r="BM212" s="183" t="s">
        <v>3232</v>
      </c>
    </row>
    <row r="213" s="2" customFormat="1">
      <c r="A213" s="37"/>
      <c r="B213" s="38"/>
      <c r="C213" s="37"/>
      <c r="D213" s="185" t="s">
        <v>244</v>
      </c>
      <c r="E213" s="37"/>
      <c r="F213" s="186" t="s">
        <v>3233</v>
      </c>
      <c r="G213" s="37"/>
      <c r="H213" s="37"/>
      <c r="I213" s="187"/>
      <c r="J213" s="37"/>
      <c r="K213" s="37"/>
      <c r="L213" s="38"/>
      <c r="M213" s="188"/>
      <c r="N213" s="189"/>
      <c r="O213" s="71"/>
      <c r="P213" s="71"/>
      <c r="Q213" s="71"/>
      <c r="R213" s="71"/>
      <c r="S213" s="71"/>
      <c r="T213" s="72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8" t="s">
        <v>244</v>
      </c>
      <c r="AU213" s="18" t="s">
        <v>76</v>
      </c>
    </row>
    <row r="214" s="2" customFormat="1" ht="37.8" customHeight="1">
      <c r="A214" s="37"/>
      <c r="B214" s="171"/>
      <c r="C214" s="172" t="s">
        <v>531</v>
      </c>
      <c r="D214" s="172" t="s">
        <v>238</v>
      </c>
      <c r="E214" s="173" t="s">
        <v>3234</v>
      </c>
      <c r="F214" s="174" t="s">
        <v>3235</v>
      </c>
      <c r="G214" s="175" t="s">
        <v>358</v>
      </c>
      <c r="H214" s="176">
        <v>29</v>
      </c>
      <c r="I214" s="177"/>
      <c r="J214" s="178">
        <f>ROUND(I214*H214,2)</f>
        <v>0</v>
      </c>
      <c r="K214" s="174" t="s">
        <v>242</v>
      </c>
      <c r="L214" s="38"/>
      <c r="M214" s="179" t="s">
        <v>3</v>
      </c>
      <c r="N214" s="180" t="s">
        <v>43</v>
      </c>
      <c r="O214" s="71"/>
      <c r="P214" s="181">
        <f>O214*H214</f>
        <v>0</v>
      </c>
      <c r="Q214" s="181">
        <v>6.0000000000000002E-05</v>
      </c>
      <c r="R214" s="181">
        <f>Q214*H214</f>
        <v>0.00174</v>
      </c>
      <c r="S214" s="181">
        <v>0</v>
      </c>
      <c r="T214" s="18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3" t="s">
        <v>314</v>
      </c>
      <c r="AT214" s="183" t="s">
        <v>238</v>
      </c>
      <c r="AU214" s="183" t="s">
        <v>76</v>
      </c>
      <c r="AY214" s="18" t="s">
        <v>234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8" t="s">
        <v>79</v>
      </c>
      <c r="BK214" s="184">
        <f>ROUND(I214*H214,2)</f>
        <v>0</v>
      </c>
      <c r="BL214" s="18" t="s">
        <v>314</v>
      </c>
      <c r="BM214" s="183" t="s">
        <v>3236</v>
      </c>
    </row>
    <row r="215" s="2" customFormat="1">
      <c r="A215" s="37"/>
      <c r="B215" s="38"/>
      <c r="C215" s="37"/>
      <c r="D215" s="185" t="s">
        <v>244</v>
      </c>
      <c r="E215" s="37"/>
      <c r="F215" s="186" t="s">
        <v>3237</v>
      </c>
      <c r="G215" s="37"/>
      <c r="H215" s="37"/>
      <c r="I215" s="187"/>
      <c r="J215" s="37"/>
      <c r="K215" s="37"/>
      <c r="L215" s="38"/>
      <c r="M215" s="188"/>
      <c r="N215" s="189"/>
      <c r="O215" s="71"/>
      <c r="P215" s="71"/>
      <c r="Q215" s="71"/>
      <c r="R215" s="71"/>
      <c r="S215" s="71"/>
      <c r="T215" s="72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8" t="s">
        <v>244</v>
      </c>
      <c r="AU215" s="18" t="s">
        <v>76</v>
      </c>
    </row>
    <row r="216" s="2" customFormat="1" ht="37.8" customHeight="1">
      <c r="A216" s="37"/>
      <c r="B216" s="171"/>
      <c r="C216" s="172" t="s">
        <v>536</v>
      </c>
      <c r="D216" s="172" t="s">
        <v>238</v>
      </c>
      <c r="E216" s="173" t="s">
        <v>3238</v>
      </c>
      <c r="F216" s="174" t="s">
        <v>3239</v>
      </c>
      <c r="G216" s="175" t="s">
        <v>358</v>
      </c>
      <c r="H216" s="176">
        <v>84</v>
      </c>
      <c r="I216" s="177"/>
      <c r="J216" s="178">
        <f>ROUND(I216*H216,2)</f>
        <v>0</v>
      </c>
      <c r="K216" s="174" t="s">
        <v>242</v>
      </c>
      <c r="L216" s="38"/>
      <c r="M216" s="179" t="s">
        <v>3</v>
      </c>
      <c r="N216" s="180" t="s">
        <v>43</v>
      </c>
      <c r="O216" s="71"/>
      <c r="P216" s="181">
        <f>O216*H216</f>
        <v>0</v>
      </c>
      <c r="Q216" s="181">
        <v>0.00010000000000000001</v>
      </c>
      <c r="R216" s="181">
        <f>Q216*H216</f>
        <v>0.0084000000000000012</v>
      </c>
      <c r="S216" s="181">
        <v>0</v>
      </c>
      <c r="T216" s="18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3" t="s">
        <v>314</v>
      </c>
      <c r="AT216" s="183" t="s">
        <v>238</v>
      </c>
      <c r="AU216" s="183" t="s">
        <v>76</v>
      </c>
      <c r="AY216" s="18" t="s">
        <v>234</v>
      </c>
      <c r="BE216" s="184">
        <f>IF(N216="základní",J216,0)</f>
        <v>0</v>
      </c>
      <c r="BF216" s="184">
        <f>IF(N216="snížená",J216,0)</f>
        <v>0</v>
      </c>
      <c r="BG216" s="184">
        <f>IF(N216="zákl. přenesená",J216,0)</f>
        <v>0</v>
      </c>
      <c r="BH216" s="184">
        <f>IF(N216="sníž. přenesená",J216,0)</f>
        <v>0</v>
      </c>
      <c r="BI216" s="184">
        <f>IF(N216="nulová",J216,0)</f>
        <v>0</v>
      </c>
      <c r="BJ216" s="18" t="s">
        <v>79</v>
      </c>
      <c r="BK216" s="184">
        <f>ROUND(I216*H216,2)</f>
        <v>0</v>
      </c>
      <c r="BL216" s="18" t="s">
        <v>314</v>
      </c>
      <c r="BM216" s="183" t="s">
        <v>3240</v>
      </c>
    </row>
    <row r="217" s="2" customFormat="1">
      <c r="A217" s="37"/>
      <c r="B217" s="38"/>
      <c r="C217" s="37"/>
      <c r="D217" s="185" t="s">
        <v>244</v>
      </c>
      <c r="E217" s="37"/>
      <c r="F217" s="186" t="s">
        <v>3241</v>
      </c>
      <c r="G217" s="37"/>
      <c r="H217" s="37"/>
      <c r="I217" s="187"/>
      <c r="J217" s="37"/>
      <c r="K217" s="37"/>
      <c r="L217" s="38"/>
      <c r="M217" s="188"/>
      <c r="N217" s="189"/>
      <c r="O217" s="71"/>
      <c r="P217" s="71"/>
      <c r="Q217" s="71"/>
      <c r="R217" s="71"/>
      <c r="S217" s="71"/>
      <c r="T217" s="72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8" t="s">
        <v>244</v>
      </c>
      <c r="AU217" s="18" t="s">
        <v>76</v>
      </c>
    </row>
    <row r="218" s="2" customFormat="1" ht="37.8" customHeight="1">
      <c r="A218" s="37"/>
      <c r="B218" s="171"/>
      <c r="C218" s="172" t="s">
        <v>541</v>
      </c>
      <c r="D218" s="172" t="s">
        <v>238</v>
      </c>
      <c r="E218" s="173" t="s">
        <v>3242</v>
      </c>
      <c r="F218" s="174" t="s">
        <v>3243</v>
      </c>
      <c r="G218" s="175" t="s">
        <v>358</v>
      </c>
      <c r="H218" s="176">
        <v>28</v>
      </c>
      <c r="I218" s="177"/>
      <c r="J218" s="178">
        <f>ROUND(I218*H218,2)</f>
        <v>0</v>
      </c>
      <c r="K218" s="174" t="s">
        <v>242</v>
      </c>
      <c r="L218" s="38"/>
      <c r="M218" s="179" t="s">
        <v>3</v>
      </c>
      <c r="N218" s="180" t="s">
        <v>43</v>
      </c>
      <c r="O218" s="71"/>
      <c r="P218" s="181">
        <f>O218*H218</f>
        <v>0</v>
      </c>
      <c r="Q218" s="181">
        <v>0.00018000000000000001</v>
      </c>
      <c r="R218" s="181">
        <f>Q218*H218</f>
        <v>0.0050400000000000002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314</v>
      </c>
      <c r="AT218" s="183" t="s">
        <v>238</v>
      </c>
      <c r="AU218" s="183" t="s">
        <v>76</v>
      </c>
      <c r="AY218" s="18" t="s">
        <v>234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79</v>
      </c>
      <c r="BK218" s="184">
        <f>ROUND(I218*H218,2)</f>
        <v>0</v>
      </c>
      <c r="BL218" s="18" t="s">
        <v>314</v>
      </c>
      <c r="BM218" s="183" t="s">
        <v>3244</v>
      </c>
    </row>
    <row r="219" s="2" customFormat="1">
      <c r="A219" s="37"/>
      <c r="B219" s="38"/>
      <c r="C219" s="37"/>
      <c r="D219" s="185" t="s">
        <v>244</v>
      </c>
      <c r="E219" s="37"/>
      <c r="F219" s="186" t="s">
        <v>3245</v>
      </c>
      <c r="G219" s="37"/>
      <c r="H219" s="37"/>
      <c r="I219" s="187"/>
      <c r="J219" s="37"/>
      <c r="K219" s="37"/>
      <c r="L219" s="38"/>
      <c r="M219" s="188"/>
      <c r="N219" s="189"/>
      <c r="O219" s="71"/>
      <c r="P219" s="71"/>
      <c r="Q219" s="71"/>
      <c r="R219" s="71"/>
      <c r="S219" s="71"/>
      <c r="T219" s="72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8" t="s">
        <v>244</v>
      </c>
      <c r="AU219" s="18" t="s">
        <v>76</v>
      </c>
    </row>
    <row r="220" s="2" customFormat="1" ht="37.8" customHeight="1">
      <c r="A220" s="37"/>
      <c r="B220" s="171"/>
      <c r="C220" s="172" t="s">
        <v>546</v>
      </c>
      <c r="D220" s="172" t="s">
        <v>238</v>
      </c>
      <c r="E220" s="173" t="s">
        <v>3246</v>
      </c>
      <c r="F220" s="174" t="s">
        <v>3247</v>
      </c>
      <c r="G220" s="175" t="s">
        <v>358</v>
      </c>
      <c r="H220" s="176">
        <v>2</v>
      </c>
      <c r="I220" s="177"/>
      <c r="J220" s="178">
        <f>ROUND(I220*H220,2)</f>
        <v>0</v>
      </c>
      <c r="K220" s="174" t="s">
        <v>242</v>
      </c>
      <c r="L220" s="38"/>
      <c r="M220" s="179" t="s">
        <v>3</v>
      </c>
      <c r="N220" s="180" t="s">
        <v>43</v>
      </c>
      <c r="O220" s="71"/>
      <c r="P220" s="181">
        <f>O220*H220</f>
        <v>0</v>
      </c>
      <c r="Q220" s="181">
        <v>0.00029999999999999997</v>
      </c>
      <c r="R220" s="181">
        <f>Q220*H220</f>
        <v>0.00059999999999999995</v>
      </c>
      <c r="S220" s="181">
        <v>0</v>
      </c>
      <c r="T220" s="18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3" t="s">
        <v>314</v>
      </c>
      <c r="AT220" s="183" t="s">
        <v>238</v>
      </c>
      <c r="AU220" s="183" t="s">
        <v>76</v>
      </c>
      <c r="AY220" s="18" t="s">
        <v>234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8" t="s">
        <v>79</v>
      </c>
      <c r="BK220" s="184">
        <f>ROUND(I220*H220,2)</f>
        <v>0</v>
      </c>
      <c r="BL220" s="18" t="s">
        <v>314</v>
      </c>
      <c r="BM220" s="183" t="s">
        <v>3248</v>
      </c>
    </row>
    <row r="221" s="2" customFormat="1">
      <c r="A221" s="37"/>
      <c r="B221" s="38"/>
      <c r="C221" s="37"/>
      <c r="D221" s="185" t="s">
        <v>244</v>
      </c>
      <c r="E221" s="37"/>
      <c r="F221" s="186" t="s">
        <v>3249</v>
      </c>
      <c r="G221" s="37"/>
      <c r="H221" s="37"/>
      <c r="I221" s="187"/>
      <c r="J221" s="37"/>
      <c r="K221" s="37"/>
      <c r="L221" s="38"/>
      <c r="M221" s="188"/>
      <c r="N221" s="189"/>
      <c r="O221" s="71"/>
      <c r="P221" s="71"/>
      <c r="Q221" s="71"/>
      <c r="R221" s="71"/>
      <c r="S221" s="71"/>
      <c r="T221" s="72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8" t="s">
        <v>244</v>
      </c>
      <c r="AU221" s="18" t="s">
        <v>76</v>
      </c>
    </row>
    <row r="222" s="2" customFormat="1" ht="24.15" customHeight="1">
      <c r="A222" s="37"/>
      <c r="B222" s="171"/>
      <c r="C222" s="172" t="s">
        <v>551</v>
      </c>
      <c r="D222" s="172" t="s">
        <v>238</v>
      </c>
      <c r="E222" s="173" t="s">
        <v>3250</v>
      </c>
      <c r="F222" s="174" t="s">
        <v>3251</v>
      </c>
      <c r="G222" s="175" t="s">
        <v>358</v>
      </c>
      <c r="H222" s="176">
        <v>1</v>
      </c>
      <c r="I222" s="177"/>
      <c r="J222" s="178">
        <f>ROUND(I222*H222,2)</f>
        <v>0</v>
      </c>
      <c r="K222" s="174" t="s">
        <v>242</v>
      </c>
      <c r="L222" s="38"/>
      <c r="M222" s="179" t="s">
        <v>3</v>
      </c>
      <c r="N222" s="180" t="s">
        <v>43</v>
      </c>
      <c r="O222" s="71"/>
      <c r="P222" s="181">
        <f>O222*H222</f>
        <v>0</v>
      </c>
      <c r="Q222" s="181">
        <v>0.00027</v>
      </c>
      <c r="R222" s="181">
        <f>Q222*H222</f>
        <v>0.00027</v>
      </c>
      <c r="S222" s="181">
        <v>0</v>
      </c>
      <c r="T222" s="18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3" t="s">
        <v>314</v>
      </c>
      <c r="AT222" s="183" t="s">
        <v>238</v>
      </c>
      <c r="AU222" s="183" t="s">
        <v>76</v>
      </c>
      <c r="AY222" s="18" t="s">
        <v>234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79</v>
      </c>
      <c r="BK222" s="184">
        <f>ROUND(I222*H222,2)</f>
        <v>0</v>
      </c>
      <c r="BL222" s="18" t="s">
        <v>314</v>
      </c>
      <c r="BM222" s="183" t="s">
        <v>3252</v>
      </c>
    </row>
    <row r="223" s="2" customFormat="1">
      <c r="A223" s="37"/>
      <c r="B223" s="38"/>
      <c r="C223" s="37"/>
      <c r="D223" s="185" t="s">
        <v>244</v>
      </c>
      <c r="E223" s="37"/>
      <c r="F223" s="186" t="s">
        <v>3253</v>
      </c>
      <c r="G223" s="37"/>
      <c r="H223" s="37"/>
      <c r="I223" s="187"/>
      <c r="J223" s="37"/>
      <c r="K223" s="37"/>
      <c r="L223" s="38"/>
      <c r="M223" s="188"/>
      <c r="N223" s="189"/>
      <c r="O223" s="71"/>
      <c r="P223" s="71"/>
      <c r="Q223" s="71"/>
      <c r="R223" s="71"/>
      <c r="S223" s="71"/>
      <c r="T223" s="72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8" t="s">
        <v>244</v>
      </c>
      <c r="AU223" s="18" t="s">
        <v>76</v>
      </c>
    </row>
    <row r="224" s="2" customFormat="1" ht="24.15" customHeight="1">
      <c r="A224" s="37"/>
      <c r="B224" s="171"/>
      <c r="C224" s="172" t="s">
        <v>556</v>
      </c>
      <c r="D224" s="172" t="s">
        <v>238</v>
      </c>
      <c r="E224" s="173" t="s">
        <v>3254</v>
      </c>
      <c r="F224" s="174" t="s">
        <v>3255</v>
      </c>
      <c r="G224" s="175" t="s">
        <v>358</v>
      </c>
      <c r="H224" s="176">
        <v>1</v>
      </c>
      <c r="I224" s="177"/>
      <c r="J224" s="178">
        <f>ROUND(I224*H224,2)</f>
        <v>0</v>
      </c>
      <c r="K224" s="174" t="s">
        <v>242</v>
      </c>
      <c r="L224" s="38"/>
      <c r="M224" s="179" t="s">
        <v>3</v>
      </c>
      <c r="N224" s="180" t="s">
        <v>43</v>
      </c>
      <c r="O224" s="71"/>
      <c r="P224" s="181">
        <f>O224*H224</f>
        <v>0</v>
      </c>
      <c r="Q224" s="181">
        <v>0.00012</v>
      </c>
      <c r="R224" s="181">
        <f>Q224*H224</f>
        <v>0.00012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314</v>
      </c>
      <c r="AT224" s="183" t="s">
        <v>238</v>
      </c>
      <c r="AU224" s="183" t="s">
        <v>76</v>
      </c>
      <c r="AY224" s="18" t="s">
        <v>234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79</v>
      </c>
      <c r="BK224" s="184">
        <f>ROUND(I224*H224,2)</f>
        <v>0</v>
      </c>
      <c r="BL224" s="18" t="s">
        <v>314</v>
      </c>
      <c r="BM224" s="183" t="s">
        <v>3256</v>
      </c>
    </row>
    <row r="225" s="2" customFormat="1">
      <c r="A225" s="37"/>
      <c r="B225" s="38"/>
      <c r="C225" s="37"/>
      <c r="D225" s="185" t="s">
        <v>244</v>
      </c>
      <c r="E225" s="37"/>
      <c r="F225" s="186" t="s">
        <v>3257</v>
      </c>
      <c r="G225" s="37"/>
      <c r="H225" s="37"/>
      <c r="I225" s="187"/>
      <c r="J225" s="37"/>
      <c r="K225" s="37"/>
      <c r="L225" s="38"/>
      <c r="M225" s="188"/>
      <c r="N225" s="189"/>
      <c r="O225" s="71"/>
      <c r="P225" s="71"/>
      <c r="Q225" s="71"/>
      <c r="R225" s="71"/>
      <c r="S225" s="71"/>
      <c r="T225" s="72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244</v>
      </c>
      <c r="AU225" s="18" t="s">
        <v>76</v>
      </c>
    </row>
    <row r="226" s="2" customFormat="1" ht="24.15" customHeight="1">
      <c r="A226" s="37"/>
      <c r="B226" s="171"/>
      <c r="C226" s="172" t="s">
        <v>561</v>
      </c>
      <c r="D226" s="172" t="s">
        <v>238</v>
      </c>
      <c r="E226" s="173" t="s">
        <v>3258</v>
      </c>
      <c r="F226" s="174" t="s">
        <v>3259</v>
      </c>
      <c r="G226" s="175" t="s">
        <v>358</v>
      </c>
      <c r="H226" s="176">
        <v>1</v>
      </c>
      <c r="I226" s="177"/>
      <c r="J226" s="178">
        <f>ROUND(I226*H226,2)</f>
        <v>0</v>
      </c>
      <c r="K226" s="174" t="s">
        <v>242</v>
      </c>
      <c r="L226" s="38"/>
      <c r="M226" s="179" t="s">
        <v>3</v>
      </c>
      <c r="N226" s="180" t="s">
        <v>43</v>
      </c>
      <c r="O226" s="71"/>
      <c r="P226" s="181">
        <f>O226*H226</f>
        <v>0</v>
      </c>
      <c r="Q226" s="181">
        <v>0.00051999999999999995</v>
      </c>
      <c r="R226" s="181">
        <f>Q226*H226</f>
        <v>0.00051999999999999995</v>
      </c>
      <c r="S226" s="181">
        <v>0</v>
      </c>
      <c r="T226" s="18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3" t="s">
        <v>314</v>
      </c>
      <c r="AT226" s="183" t="s">
        <v>238</v>
      </c>
      <c r="AU226" s="183" t="s">
        <v>76</v>
      </c>
      <c r="AY226" s="18" t="s">
        <v>234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8" t="s">
        <v>79</v>
      </c>
      <c r="BK226" s="184">
        <f>ROUND(I226*H226,2)</f>
        <v>0</v>
      </c>
      <c r="BL226" s="18" t="s">
        <v>314</v>
      </c>
      <c r="BM226" s="183" t="s">
        <v>3260</v>
      </c>
    </row>
    <row r="227" s="2" customFormat="1">
      <c r="A227" s="37"/>
      <c r="B227" s="38"/>
      <c r="C227" s="37"/>
      <c r="D227" s="185" t="s">
        <v>244</v>
      </c>
      <c r="E227" s="37"/>
      <c r="F227" s="186" t="s">
        <v>3261</v>
      </c>
      <c r="G227" s="37"/>
      <c r="H227" s="37"/>
      <c r="I227" s="187"/>
      <c r="J227" s="37"/>
      <c r="K227" s="37"/>
      <c r="L227" s="38"/>
      <c r="M227" s="188"/>
      <c r="N227" s="189"/>
      <c r="O227" s="71"/>
      <c r="P227" s="71"/>
      <c r="Q227" s="71"/>
      <c r="R227" s="71"/>
      <c r="S227" s="71"/>
      <c r="T227" s="72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8" t="s">
        <v>244</v>
      </c>
      <c r="AU227" s="18" t="s">
        <v>76</v>
      </c>
    </row>
    <row r="228" s="2" customFormat="1" ht="24.15" customHeight="1">
      <c r="A228" s="37"/>
      <c r="B228" s="171"/>
      <c r="C228" s="172" t="s">
        <v>566</v>
      </c>
      <c r="D228" s="172" t="s">
        <v>238</v>
      </c>
      <c r="E228" s="173" t="s">
        <v>3262</v>
      </c>
      <c r="F228" s="174" t="s">
        <v>3263</v>
      </c>
      <c r="G228" s="175" t="s">
        <v>358</v>
      </c>
      <c r="H228" s="176">
        <v>1</v>
      </c>
      <c r="I228" s="177"/>
      <c r="J228" s="178">
        <f>ROUND(I228*H228,2)</f>
        <v>0</v>
      </c>
      <c r="K228" s="174" t="s">
        <v>242</v>
      </c>
      <c r="L228" s="38"/>
      <c r="M228" s="179" t="s">
        <v>3</v>
      </c>
      <c r="N228" s="180" t="s">
        <v>43</v>
      </c>
      <c r="O228" s="71"/>
      <c r="P228" s="181">
        <f>O228*H228</f>
        <v>0</v>
      </c>
      <c r="Q228" s="181">
        <v>0.00012</v>
      </c>
      <c r="R228" s="181">
        <f>Q228*H228</f>
        <v>0.00012</v>
      </c>
      <c r="S228" s="181">
        <v>0</v>
      </c>
      <c r="T228" s="18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3" t="s">
        <v>314</v>
      </c>
      <c r="AT228" s="183" t="s">
        <v>238</v>
      </c>
      <c r="AU228" s="183" t="s">
        <v>76</v>
      </c>
      <c r="AY228" s="18" t="s">
        <v>234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8" t="s">
        <v>79</v>
      </c>
      <c r="BK228" s="184">
        <f>ROUND(I228*H228,2)</f>
        <v>0</v>
      </c>
      <c r="BL228" s="18" t="s">
        <v>314</v>
      </c>
      <c r="BM228" s="183" t="s">
        <v>3264</v>
      </c>
    </row>
    <row r="229" s="2" customFormat="1">
      <c r="A229" s="37"/>
      <c r="B229" s="38"/>
      <c r="C229" s="37"/>
      <c r="D229" s="185" t="s">
        <v>244</v>
      </c>
      <c r="E229" s="37"/>
      <c r="F229" s="186" t="s">
        <v>3265</v>
      </c>
      <c r="G229" s="37"/>
      <c r="H229" s="37"/>
      <c r="I229" s="187"/>
      <c r="J229" s="37"/>
      <c r="K229" s="37"/>
      <c r="L229" s="38"/>
      <c r="M229" s="188"/>
      <c r="N229" s="189"/>
      <c r="O229" s="71"/>
      <c r="P229" s="71"/>
      <c r="Q229" s="71"/>
      <c r="R229" s="71"/>
      <c r="S229" s="71"/>
      <c r="T229" s="72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8" t="s">
        <v>244</v>
      </c>
      <c r="AU229" s="18" t="s">
        <v>76</v>
      </c>
    </row>
    <row r="230" s="2" customFormat="1" ht="24.15" customHeight="1">
      <c r="A230" s="37"/>
      <c r="B230" s="171"/>
      <c r="C230" s="172" t="s">
        <v>570</v>
      </c>
      <c r="D230" s="172" t="s">
        <v>238</v>
      </c>
      <c r="E230" s="173" t="s">
        <v>3266</v>
      </c>
      <c r="F230" s="174" t="s">
        <v>3267</v>
      </c>
      <c r="G230" s="175" t="s">
        <v>358</v>
      </c>
      <c r="H230" s="176">
        <v>8</v>
      </c>
      <c r="I230" s="177"/>
      <c r="J230" s="178">
        <f>ROUND(I230*H230,2)</f>
        <v>0</v>
      </c>
      <c r="K230" s="174" t="s">
        <v>242</v>
      </c>
      <c r="L230" s="38"/>
      <c r="M230" s="179" t="s">
        <v>3</v>
      </c>
      <c r="N230" s="180" t="s">
        <v>43</v>
      </c>
      <c r="O230" s="71"/>
      <c r="P230" s="181">
        <f>O230*H230</f>
        <v>0</v>
      </c>
      <c r="Q230" s="181">
        <v>0.00023000000000000001</v>
      </c>
      <c r="R230" s="181">
        <f>Q230*H230</f>
        <v>0.0018400000000000001</v>
      </c>
      <c r="S230" s="181">
        <v>0</v>
      </c>
      <c r="T230" s="18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3" t="s">
        <v>314</v>
      </c>
      <c r="AT230" s="183" t="s">
        <v>238</v>
      </c>
      <c r="AU230" s="183" t="s">
        <v>76</v>
      </c>
      <c r="AY230" s="18" t="s">
        <v>234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8" t="s">
        <v>79</v>
      </c>
      <c r="BK230" s="184">
        <f>ROUND(I230*H230,2)</f>
        <v>0</v>
      </c>
      <c r="BL230" s="18" t="s">
        <v>314</v>
      </c>
      <c r="BM230" s="183" t="s">
        <v>3268</v>
      </c>
    </row>
    <row r="231" s="2" customFormat="1">
      <c r="A231" s="37"/>
      <c r="B231" s="38"/>
      <c r="C231" s="37"/>
      <c r="D231" s="185" t="s">
        <v>244</v>
      </c>
      <c r="E231" s="37"/>
      <c r="F231" s="186" t="s">
        <v>3269</v>
      </c>
      <c r="G231" s="37"/>
      <c r="H231" s="37"/>
      <c r="I231" s="187"/>
      <c r="J231" s="37"/>
      <c r="K231" s="37"/>
      <c r="L231" s="38"/>
      <c r="M231" s="188"/>
      <c r="N231" s="189"/>
      <c r="O231" s="71"/>
      <c r="P231" s="71"/>
      <c r="Q231" s="71"/>
      <c r="R231" s="71"/>
      <c r="S231" s="71"/>
      <c r="T231" s="72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244</v>
      </c>
      <c r="AU231" s="18" t="s">
        <v>76</v>
      </c>
    </row>
    <row r="232" s="2" customFormat="1" ht="24.15" customHeight="1">
      <c r="A232" s="37"/>
      <c r="B232" s="171"/>
      <c r="C232" s="172" t="s">
        <v>576</v>
      </c>
      <c r="D232" s="172" t="s">
        <v>238</v>
      </c>
      <c r="E232" s="173" t="s">
        <v>3270</v>
      </c>
      <c r="F232" s="174" t="s">
        <v>3271</v>
      </c>
      <c r="G232" s="175" t="s">
        <v>358</v>
      </c>
      <c r="H232" s="176">
        <v>40</v>
      </c>
      <c r="I232" s="177"/>
      <c r="J232" s="178">
        <f>ROUND(I232*H232,2)</f>
        <v>0</v>
      </c>
      <c r="K232" s="174" t="s">
        <v>242</v>
      </c>
      <c r="L232" s="38"/>
      <c r="M232" s="179" t="s">
        <v>3</v>
      </c>
      <c r="N232" s="180" t="s">
        <v>43</v>
      </c>
      <c r="O232" s="71"/>
      <c r="P232" s="181">
        <f>O232*H232</f>
        <v>0</v>
      </c>
      <c r="Q232" s="181">
        <v>0.00035</v>
      </c>
      <c r="R232" s="181">
        <f>Q232*H232</f>
        <v>0.014</v>
      </c>
      <c r="S232" s="181">
        <v>0</v>
      </c>
      <c r="T232" s="18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3" t="s">
        <v>314</v>
      </c>
      <c r="AT232" s="183" t="s">
        <v>238</v>
      </c>
      <c r="AU232" s="183" t="s">
        <v>76</v>
      </c>
      <c r="AY232" s="18" t="s">
        <v>234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8" t="s">
        <v>79</v>
      </c>
      <c r="BK232" s="184">
        <f>ROUND(I232*H232,2)</f>
        <v>0</v>
      </c>
      <c r="BL232" s="18" t="s">
        <v>314</v>
      </c>
      <c r="BM232" s="183" t="s">
        <v>3272</v>
      </c>
    </row>
    <row r="233" s="2" customFormat="1">
      <c r="A233" s="37"/>
      <c r="B233" s="38"/>
      <c r="C233" s="37"/>
      <c r="D233" s="185" t="s">
        <v>244</v>
      </c>
      <c r="E233" s="37"/>
      <c r="F233" s="186" t="s">
        <v>3273</v>
      </c>
      <c r="G233" s="37"/>
      <c r="H233" s="37"/>
      <c r="I233" s="187"/>
      <c r="J233" s="37"/>
      <c r="K233" s="37"/>
      <c r="L233" s="38"/>
      <c r="M233" s="188"/>
      <c r="N233" s="189"/>
      <c r="O233" s="71"/>
      <c r="P233" s="71"/>
      <c r="Q233" s="71"/>
      <c r="R233" s="71"/>
      <c r="S233" s="71"/>
      <c r="T233" s="72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8" t="s">
        <v>244</v>
      </c>
      <c r="AU233" s="18" t="s">
        <v>76</v>
      </c>
    </row>
    <row r="234" s="2" customFormat="1" ht="24.15" customHeight="1">
      <c r="A234" s="37"/>
      <c r="B234" s="171"/>
      <c r="C234" s="172" t="s">
        <v>581</v>
      </c>
      <c r="D234" s="172" t="s">
        <v>238</v>
      </c>
      <c r="E234" s="173" t="s">
        <v>3274</v>
      </c>
      <c r="F234" s="174" t="s">
        <v>3275</v>
      </c>
      <c r="G234" s="175" t="s">
        <v>358</v>
      </c>
      <c r="H234" s="176">
        <v>13</v>
      </c>
      <c r="I234" s="177"/>
      <c r="J234" s="178">
        <f>ROUND(I234*H234,2)</f>
        <v>0</v>
      </c>
      <c r="K234" s="174" t="s">
        <v>242</v>
      </c>
      <c r="L234" s="38"/>
      <c r="M234" s="179" t="s">
        <v>3</v>
      </c>
      <c r="N234" s="180" t="s">
        <v>43</v>
      </c>
      <c r="O234" s="71"/>
      <c r="P234" s="181">
        <f>O234*H234</f>
        <v>0</v>
      </c>
      <c r="Q234" s="181">
        <v>0.00055000000000000003</v>
      </c>
      <c r="R234" s="181">
        <f>Q234*H234</f>
        <v>0.0071500000000000001</v>
      </c>
      <c r="S234" s="181">
        <v>0</v>
      </c>
      <c r="T234" s="18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3" t="s">
        <v>314</v>
      </c>
      <c r="AT234" s="183" t="s">
        <v>238</v>
      </c>
      <c r="AU234" s="183" t="s">
        <v>76</v>
      </c>
      <c r="AY234" s="18" t="s">
        <v>234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8" t="s">
        <v>79</v>
      </c>
      <c r="BK234" s="184">
        <f>ROUND(I234*H234,2)</f>
        <v>0</v>
      </c>
      <c r="BL234" s="18" t="s">
        <v>314</v>
      </c>
      <c r="BM234" s="183" t="s">
        <v>3276</v>
      </c>
    </row>
    <row r="235" s="2" customFormat="1">
      <c r="A235" s="37"/>
      <c r="B235" s="38"/>
      <c r="C235" s="37"/>
      <c r="D235" s="185" t="s">
        <v>244</v>
      </c>
      <c r="E235" s="37"/>
      <c r="F235" s="186" t="s">
        <v>3277</v>
      </c>
      <c r="G235" s="37"/>
      <c r="H235" s="37"/>
      <c r="I235" s="187"/>
      <c r="J235" s="37"/>
      <c r="K235" s="37"/>
      <c r="L235" s="38"/>
      <c r="M235" s="188"/>
      <c r="N235" s="189"/>
      <c r="O235" s="71"/>
      <c r="P235" s="71"/>
      <c r="Q235" s="71"/>
      <c r="R235" s="71"/>
      <c r="S235" s="71"/>
      <c r="T235" s="72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8" t="s">
        <v>244</v>
      </c>
      <c r="AU235" s="18" t="s">
        <v>76</v>
      </c>
    </row>
    <row r="236" s="2" customFormat="1" ht="24.15" customHeight="1">
      <c r="A236" s="37"/>
      <c r="B236" s="171"/>
      <c r="C236" s="172" t="s">
        <v>586</v>
      </c>
      <c r="D236" s="172" t="s">
        <v>238</v>
      </c>
      <c r="E236" s="173" t="s">
        <v>3278</v>
      </c>
      <c r="F236" s="174" t="s">
        <v>3279</v>
      </c>
      <c r="G236" s="175" t="s">
        <v>358</v>
      </c>
      <c r="H236" s="176">
        <v>1</v>
      </c>
      <c r="I236" s="177"/>
      <c r="J236" s="178">
        <f>ROUND(I236*H236,2)</f>
        <v>0</v>
      </c>
      <c r="K236" s="174" t="s">
        <v>242</v>
      </c>
      <c r="L236" s="38"/>
      <c r="M236" s="179" t="s">
        <v>3</v>
      </c>
      <c r="N236" s="180" t="s">
        <v>43</v>
      </c>
      <c r="O236" s="71"/>
      <c r="P236" s="181">
        <f>O236*H236</f>
        <v>0</v>
      </c>
      <c r="Q236" s="181">
        <v>0.0011900000000000001</v>
      </c>
      <c r="R236" s="181">
        <f>Q236*H236</f>
        <v>0.0011900000000000001</v>
      </c>
      <c r="S236" s="181">
        <v>0</v>
      </c>
      <c r="T236" s="18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3" t="s">
        <v>314</v>
      </c>
      <c r="AT236" s="183" t="s">
        <v>238</v>
      </c>
      <c r="AU236" s="183" t="s">
        <v>76</v>
      </c>
      <c r="AY236" s="18" t="s">
        <v>234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8" t="s">
        <v>79</v>
      </c>
      <c r="BK236" s="184">
        <f>ROUND(I236*H236,2)</f>
        <v>0</v>
      </c>
      <c r="BL236" s="18" t="s">
        <v>314</v>
      </c>
      <c r="BM236" s="183" t="s">
        <v>3280</v>
      </c>
    </row>
    <row r="237" s="2" customFormat="1">
      <c r="A237" s="37"/>
      <c r="B237" s="38"/>
      <c r="C237" s="37"/>
      <c r="D237" s="185" t="s">
        <v>244</v>
      </c>
      <c r="E237" s="37"/>
      <c r="F237" s="186" t="s">
        <v>3281</v>
      </c>
      <c r="G237" s="37"/>
      <c r="H237" s="37"/>
      <c r="I237" s="187"/>
      <c r="J237" s="37"/>
      <c r="K237" s="37"/>
      <c r="L237" s="38"/>
      <c r="M237" s="188"/>
      <c r="N237" s="189"/>
      <c r="O237" s="71"/>
      <c r="P237" s="71"/>
      <c r="Q237" s="71"/>
      <c r="R237" s="71"/>
      <c r="S237" s="71"/>
      <c r="T237" s="72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8" t="s">
        <v>244</v>
      </c>
      <c r="AU237" s="18" t="s">
        <v>76</v>
      </c>
    </row>
    <row r="238" s="2" customFormat="1" ht="24.15" customHeight="1">
      <c r="A238" s="37"/>
      <c r="B238" s="171"/>
      <c r="C238" s="172" t="s">
        <v>591</v>
      </c>
      <c r="D238" s="172" t="s">
        <v>238</v>
      </c>
      <c r="E238" s="173" t="s">
        <v>3282</v>
      </c>
      <c r="F238" s="174" t="s">
        <v>3283</v>
      </c>
      <c r="G238" s="175" t="s">
        <v>358</v>
      </c>
      <c r="H238" s="176">
        <v>3</v>
      </c>
      <c r="I238" s="177"/>
      <c r="J238" s="178">
        <f>ROUND(I238*H238,2)</f>
        <v>0</v>
      </c>
      <c r="K238" s="174" t="s">
        <v>242</v>
      </c>
      <c r="L238" s="38"/>
      <c r="M238" s="179" t="s">
        <v>3</v>
      </c>
      <c r="N238" s="180" t="s">
        <v>43</v>
      </c>
      <c r="O238" s="71"/>
      <c r="P238" s="181">
        <f>O238*H238</f>
        <v>0</v>
      </c>
      <c r="Q238" s="181">
        <v>0.00022000000000000001</v>
      </c>
      <c r="R238" s="181">
        <f>Q238*H238</f>
        <v>0.00066</v>
      </c>
      <c r="S238" s="181">
        <v>0</v>
      </c>
      <c r="T238" s="18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3" t="s">
        <v>314</v>
      </c>
      <c r="AT238" s="183" t="s">
        <v>238</v>
      </c>
      <c r="AU238" s="183" t="s">
        <v>76</v>
      </c>
      <c r="AY238" s="18" t="s">
        <v>234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8" t="s">
        <v>79</v>
      </c>
      <c r="BK238" s="184">
        <f>ROUND(I238*H238,2)</f>
        <v>0</v>
      </c>
      <c r="BL238" s="18" t="s">
        <v>314</v>
      </c>
      <c r="BM238" s="183" t="s">
        <v>3284</v>
      </c>
    </row>
    <row r="239" s="2" customFormat="1">
      <c r="A239" s="37"/>
      <c r="B239" s="38"/>
      <c r="C239" s="37"/>
      <c r="D239" s="185" t="s">
        <v>244</v>
      </c>
      <c r="E239" s="37"/>
      <c r="F239" s="186" t="s">
        <v>3285</v>
      </c>
      <c r="G239" s="37"/>
      <c r="H239" s="37"/>
      <c r="I239" s="187"/>
      <c r="J239" s="37"/>
      <c r="K239" s="37"/>
      <c r="L239" s="38"/>
      <c r="M239" s="188"/>
      <c r="N239" s="189"/>
      <c r="O239" s="71"/>
      <c r="P239" s="71"/>
      <c r="Q239" s="71"/>
      <c r="R239" s="71"/>
      <c r="S239" s="71"/>
      <c r="T239" s="72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8" t="s">
        <v>244</v>
      </c>
      <c r="AU239" s="18" t="s">
        <v>76</v>
      </c>
    </row>
    <row r="240" s="2" customFormat="1" ht="37.8" customHeight="1">
      <c r="A240" s="37"/>
      <c r="B240" s="171"/>
      <c r="C240" s="172" t="s">
        <v>596</v>
      </c>
      <c r="D240" s="172" t="s">
        <v>238</v>
      </c>
      <c r="E240" s="173" t="s">
        <v>3286</v>
      </c>
      <c r="F240" s="174" t="s">
        <v>3287</v>
      </c>
      <c r="G240" s="175" t="s">
        <v>358</v>
      </c>
      <c r="H240" s="176">
        <v>4</v>
      </c>
      <c r="I240" s="177"/>
      <c r="J240" s="178">
        <f>ROUND(I240*H240,2)</f>
        <v>0</v>
      </c>
      <c r="K240" s="174" t="s">
        <v>2582</v>
      </c>
      <c r="L240" s="38"/>
      <c r="M240" s="179" t="s">
        <v>3</v>
      </c>
      <c r="N240" s="180" t="s">
        <v>43</v>
      </c>
      <c r="O240" s="71"/>
      <c r="P240" s="181">
        <f>O240*H240</f>
        <v>0</v>
      </c>
      <c r="Q240" s="181">
        <v>0.00056999999999999998</v>
      </c>
      <c r="R240" s="181">
        <f>Q240*H240</f>
        <v>0.0022799999999999999</v>
      </c>
      <c r="S240" s="181">
        <v>0</v>
      </c>
      <c r="T240" s="18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3" t="s">
        <v>314</v>
      </c>
      <c r="AT240" s="183" t="s">
        <v>238</v>
      </c>
      <c r="AU240" s="183" t="s">
        <v>76</v>
      </c>
      <c r="AY240" s="18" t="s">
        <v>234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8" t="s">
        <v>79</v>
      </c>
      <c r="BK240" s="184">
        <f>ROUND(I240*H240,2)</f>
        <v>0</v>
      </c>
      <c r="BL240" s="18" t="s">
        <v>314</v>
      </c>
      <c r="BM240" s="183" t="s">
        <v>3288</v>
      </c>
    </row>
    <row r="241" s="2" customFormat="1" ht="16.5" customHeight="1">
      <c r="A241" s="37"/>
      <c r="B241" s="171"/>
      <c r="C241" s="172" t="s">
        <v>601</v>
      </c>
      <c r="D241" s="172" t="s">
        <v>238</v>
      </c>
      <c r="E241" s="173" t="s">
        <v>3289</v>
      </c>
      <c r="F241" s="174" t="s">
        <v>3290</v>
      </c>
      <c r="G241" s="175" t="s">
        <v>358</v>
      </c>
      <c r="H241" s="176">
        <v>1</v>
      </c>
      <c r="I241" s="177"/>
      <c r="J241" s="178">
        <f>ROUND(I241*H241,2)</f>
        <v>0</v>
      </c>
      <c r="K241" s="174" t="s">
        <v>2582</v>
      </c>
      <c r="L241" s="38"/>
      <c r="M241" s="179" t="s">
        <v>3</v>
      </c>
      <c r="N241" s="180" t="s">
        <v>43</v>
      </c>
      <c r="O241" s="71"/>
      <c r="P241" s="181">
        <f>O241*H241</f>
        <v>0</v>
      </c>
      <c r="Q241" s="181">
        <v>0.00042999999999999999</v>
      </c>
      <c r="R241" s="181">
        <f>Q241*H241</f>
        <v>0.00042999999999999999</v>
      </c>
      <c r="S241" s="181">
        <v>0</v>
      </c>
      <c r="T241" s="18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3" t="s">
        <v>314</v>
      </c>
      <c r="AT241" s="183" t="s">
        <v>238</v>
      </c>
      <c r="AU241" s="183" t="s">
        <v>76</v>
      </c>
      <c r="AY241" s="18" t="s">
        <v>234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79</v>
      </c>
      <c r="BK241" s="184">
        <f>ROUND(I241*H241,2)</f>
        <v>0</v>
      </c>
      <c r="BL241" s="18" t="s">
        <v>314</v>
      </c>
      <c r="BM241" s="183" t="s">
        <v>3291</v>
      </c>
    </row>
    <row r="242" s="2" customFormat="1" ht="33" customHeight="1">
      <c r="A242" s="37"/>
      <c r="B242" s="171"/>
      <c r="C242" s="172" t="s">
        <v>606</v>
      </c>
      <c r="D242" s="172" t="s">
        <v>238</v>
      </c>
      <c r="E242" s="173" t="s">
        <v>3292</v>
      </c>
      <c r="F242" s="174" t="s">
        <v>3293</v>
      </c>
      <c r="G242" s="175" t="s">
        <v>358</v>
      </c>
      <c r="H242" s="176">
        <v>1</v>
      </c>
      <c r="I242" s="177"/>
      <c r="J242" s="178">
        <f>ROUND(I242*H242,2)</f>
        <v>0</v>
      </c>
      <c r="K242" s="174" t="s">
        <v>242</v>
      </c>
      <c r="L242" s="38"/>
      <c r="M242" s="179" t="s">
        <v>3</v>
      </c>
      <c r="N242" s="180" t="s">
        <v>43</v>
      </c>
      <c r="O242" s="71"/>
      <c r="P242" s="181">
        <f>O242*H242</f>
        <v>0</v>
      </c>
      <c r="Q242" s="181">
        <v>0.030200000000000001</v>
      </c>
      <c r="R242" s="181">
        <f>Q242*H242</f>
        <v>0.030200000000000001</v>
      </c>
      <c r="S242" s="181">
        <v>0</v>
      </c>
      <c r="T242" s="18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3" t="s">
        <v>314</v>
      </c>
      <c r="AT242" s="183" t="s">
        <v>238</v>
      </c>
      <c r="AU242" s="183" t="s">
        <v>76</v>
      </c>
      <c r="AY242" s="18" t="s">
        <v>234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8" t="s">
        <v>79</v>
      </c>
      <c r="BK242" s="184">
        <f>ROUND(I242*H242,2)</f>
        <v>0</v>
      </c>
      <c r="BL242" s="18" t="s">
        <v>314</v>
      </c>
      <c r="BM242" s="183" t="s">
        <v>3294</v>
      </c>
    </row>
    <row r="243" s="2" customFormat="1">
      <c r="A243" s="37"/>
      <c r="B243" s="38"/>
      <c r="C243" s="37"/>
      <c r="D243" s="185" t="s">
        <v>244</v>
      </c>
      <c r="E243" s="37"/>
      <c r="F243" s="186" t="s">
        <v>3295</v>
      </c>
      <c r="G243" s="37"/>
      <c r="H243" s="37"/>
      <c r="I243" s="187"/>
      <c r="J243" s="37"/>
      <c r="K243" s="37"/>
      <c r="L243" s="38"/>
      <c r="M243" s="188"/>
      <c r="N243" s="189"/>
      <c r="O243" s="71"/>
      <c r="P243" s="71"/>
      <c r="Q243" s="71"/>
      <c r="R243" s="71"/>
      <c r="S243" s="71"/>
      <c r="T243" s="72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8" t="s">
        <v>244</v>
      </c>
      <c r="AU243" s="18" t="s">
        <v>76</v>
      </c>
    </row>
    <row r="244" s="2" customFormat="1" ht="33" customHeight="1">
      <c r="A244" s="37"/>
      <c r="B244" s="171"/>
      <c r="C244" s="172" t="s">
        <v>611</v>
      </c>
      <c r="D244" s="172" t="s">
        <v>238</v>
      </c>
      <c r="E244" s="173" t="s">
        <v>3296</v>
      </c>
      <c r="F244" s="174" t="s">
        <v>3297</v>
      </c>
      <c r="G244" s="175" t="s">
        <v>358</v>
      </c>
      <c r="H244" s="176">
        <v>14</v>
      </c>
      <c r="I244" s="177"/>
      <c r="J244" s="178">
        <f>ROUND(I244*H244,2)</f>
        <v>0</v>
      </c>
      <c r="K244" s="174" t="s">
        <v>2582</v>
      </c>
      <c r="L244" s="38"/>
      <c r="M244" s="179" t="s">
        <v>3</v>
      </c>
      <c r="N244" s="180" t="s">
        <v>43</v>
      </c>
      <c r="O244" s="71"/>
      <c r="P244" s="181">
        <f>O244*H244</f>
        <v>0</v>
      </c>
      <c r="Q244" s="181">
        <v>0.0012700000000000001</v>
      </c>
      <c r="R244" s="181">
        <f>Q244*H244</f>
        <v>0.017780000000000001</v>
      </c>
      <c r="S244" s="181">
        <v>0</v>
      </c>
      <c r="T244" s="18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3" t="s">
        <v>314</v>
      </c>
      <c r="AT244" s="183" t="s">
        <v>238</v>
      </c>
      <c r="AU244" s="183" t="s">
        <v>76</v>
      </c>
      <c r="AY244" s="18" t="s">
        <v>234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8" t="s">
        <v>79</v>
      </c>
      <c r="BK244" s="184">
        <f>ROUND(I244*H244,2)</f>
        <v>0</v>
      </c>
      <c r="BL244" s="18" t="s">
        <v>314</v>
      </c>
      <c r="BM244" s="183" t="s">
        <v>3298</v>
      </c>
    </row>
    <row r="245" s="2" customFormat="1" ht="33" customHeight="1">
      <c r="A245" s="37"/>
      <c r="B245" s="171"/>
      <c r="C245" s="172" t="s">
        <v>616</v>
      </c>
      <c r="D245" s="172" t="s">
        <v>238</v>
      </c>
      <c r="E245" s="173" t="s">
        <v>3299</v>
      </c>
      <c r="F245" s="174" t="s">
        <v>3300</v>
      </c>
      <c r="G245" s="175" t="s">
        <v>358</v>
      </c>
      <c r="H245" s="176">
        <v>7</v>
      </c>
      <c r="I245" s="177"/>
      <c r="J245" s="178">
        <f>ROUND(I245*H245,2)</f>
        <v>0</v>
      </c>
      <c r="K245" s="174" t="s">
        <v>2582</v>
      </c>
      <c r="L245" s="38"/>
      <c r="M245" s="179" t="s">
        <v>3</v>
      </c>
      <c r="N245" s="180" t="s">
        <v>43</v>
      </c>
      <c r="O245" s="71"/>
      <c r="P245" s="181">
        <f>O245*H245</f>
        <v>0</v>
      </c>
      <c r="Q245" s="181">
        <v>0.00125</v>
      </c>
      <c r="R245" s="181">
        <f>Q245*H245</f>
        <v>0.0087500000000000008</v>
      </c>
      <c r="S245" s="181">
        <v>0</v>
      </c>
      <c r="T245" s="18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3" t="s">
        <v>314</v>
      </c>
      <c r="AT245" s="183" t="s">
        <v>238</v>
      </c>
      <c r="AU245" s="183" t="s">
        <v>76</v>
      </c>
      <c r="AY245" s="18" t="s">
        <v>234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8" t="s">
        <v>79</v>
      </c>
      <c r="BK245" s="184">
        <f>ROUND(I245*H245,2)</f>
        <v>0</v>
      </c>
      <c r="BL245" s="18" t="s">
        <v>314</v>
      </c>
      <c r="BM245" s="183" t="s">
        <v>3301</v>
      </c>
    </row>
    <row r="246" s="2" customFormat="1" ht="33" customHeight="1">
      <c r="A246" s="37"/>
      <c r="B246" s="171"/>
      <c r="C246" s="172" t="s">
        <v>621</v>
      </c>
      <c r="D246" s="172" t="s">
        <v>238</v>
      </c>
      <c r="E246" s="173" t="s">
        <v>3302</v>
      </c>
      <c r="F246" s="174" t="s">
        <v>3303</v>
      </c>
      <c r="G246" s="175" t="s">
        <v>358</v>
      </c>
      <c r="H246" s="176">
        <v>1</v>
      </c>
      <c r="I246" s="177"/>
      <c r="J246" s="178">
        <f>ROUND(I246*H246,2)</f>
        <v>0</v>
      </c>
      <c r="K246" s="174" t="s">
        <v>242</v>
      </c>
      <c r="L246" s="38"/>
      <c r="M246" s="179" t="s">
        <v>3</v>
      </c>
      <c r="N246" s="180" t="s">
        <v>43</v>
      </c>
      <c r="O246" s="71"/>
      <c r="P246" s="181">
        <f>O246*H246</f>
        <v>0</v>
      </c>
      <c r="Q246" s="181">
        <v>0.0082900000000000005</v>
      </c>
      <c r="R246" s="181">
        <f>Q246*H246</f>
        <v>0.0082900000000000005</v>
      </c>
      <c r="S246" s="181">
        <v>0</v>
      </c>
      <c r="T246" s="18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3" t="s">
        <v>314</v>
      </c>
      <c r="AT246" s="183" t="s">
        <v>238</v>
      </c>
      <c r="AU246" s="183" t="s">
        <v>76</v>
      </c>
      <c r="AY246" s="18" t="s">
        <v>234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8" t="s">
        <v>79</v>
      </c>
      <c r="BK246" s="184">
        <f>ROUND(I246*H246,2)</f>
        <v>0</v>
      </c>
      <c r="BL246" s="18" t="s">
        <v>314</v>
      </c>
      <c r="BM246" s="183" t="s">
        <v>3304</v>
      </c>
    </row>
    <row r="247" s="2" customFormat="1">
      <c r="A247" s="37"/>
      <c r="B247" s="38"/>
      <c r="C247" s="37"/>
      <c r="D247" s="185" t="s">
        <v>244</v>
      </c>
      <c r="E247" s="37"/>
      <c r="F247" s="186" t="s">
        <v>3305</v>
      </c>
      <c r="G247" s="37"/>
      <c r="H247" s="37"/>
      <c r="I247" s="187"/>
      <c r="J247" s="37"/>
      <c r="K247" s="37"/>
      <c r="L247" s="38"/>
      <c r="M247" s="188"/>
      <c r="N247" s="189"/>
      <c r="O247" s="71"/>
      <c r="P247" s="71"/>
      <c r="Q247" s="71"/>
      <c r="R247" s="71"/>
      <c r="S247" s="71"/>
      <c r="T247" s="72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8" t="s">
        <v>244</v>
      </c>
      <c r="AU247" s="18" t="s">
        <v>76</v>
      </c>
    </row>
    <row r="248" s="2" customFormat="1" ht="24.15" customHeight="1">
      <c r="A248" s="37"/>
      <c r="B248" s="171"/>
      <c r="C248" s="172" t="s">
        <v>626</v>
      </c>
      <c r="D248" s="172" t="s">
        <v>238</v>
      </c>
      <c r="E248" s="173" t="s">
        <v>3306</v>
      </c>
      <c r="F248" s="174" t="s">
        <v>3307</v>
      </c>
      <c r="G248" s="175" t="s">
        <v>358</v>
      </c>
      <c r="H248" s="176">
        <v>1</v>
      </c>
      <c r="I248" s="177"/>
      <c r="J248" s="178">
        <f>ROUND(I248*H248,2)</f>
        <v>0</v>
      </c>
      <c r="K248" s="174" t="s">
        <v>2582</v>
      </c>
      <c r="L248" s="38"/>
      <c r="M248" s="179" t="s">
        <v>3</v>
      </c>
      <c r="N248" s="180" t="s">
        <v>43</v>
      </c>
      <c r="O248" s="71"/>
      <c r="P248" s="181">
        <f>O248*H248</f>
        <v>0</v>
      </c>
      <c r="Q248" s="181">
        <v>0.0078799999999999999</v>
      </c>
      <c r="R248" s="181">
        <f>Q248*H248</f>
        <v>0.0078799999999999999</v>
      </c>
      <c r="S248" s="181">
        <v>0</v>
      </c>
      <c r="T248" s="18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3" t="s">
        <v>314</v>
      </c>
      <c r="AT248" s="183" t="s">
        <v>238</v>
      </c>
      <c r="AU248" s="183" t="s">
        <v>76</v>
      </c>
      <c r="AY248" s="18" t="s">
        <v>234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8" t="s">
        <v>79</v>
      </c>
      <c r="BK248" s="184">
        <f>ROUND(I248*H248,2)</f>
        <v>0</v>
      </c>
      <c r="BL248" s="18" t="s">
        <v>314</v>
      </c>
      <c r="BM248" s="183" t="s">
        <v>3308</v>
      </c>
    </row>
    <row r="249" s="2" customFormat="1" ht="16.5" customHeight="1">
      <c r="A249" s="37"/>
      <c r="B249" s="171"/>
      <c r="C249" s="172" t="s">
        <v>631</v>
      </c>
      <c r="D249" s="172" t="s">
        <v>238</v>
      </c>
      <c r="E249" s="173" t="s">
        <v>3309</v>
      </c>
      <c r="F249" s="174" t="s">
        <v>3310</v>
      </c>
      <c r="G249" s="175" t="s">
        <v>416</v>
      </c>
      <c r="H249" s="176">
        <v>730.5</v>
      </c>
      <c r="I249" s="177"/>
      <c r="J249" s="178">
        <f>ROUND(I249*H249,2)</f>
        <v>0</v>
      </c>
      <c r="K249" s="174" t="s">
        <v>242</v>
      </c>
      <c r="L249" s="38"/>
      <c r="M249" s="179" t="s">
        <v>3</v>
      </c>
      <c r="N249" s="180" t="s">
        <v>43</v>
      </c>
      <c r="O249" s="71"/>
      <c r="P249" s="181">
        <f>O249*H249</f>
        <v>0</v>
      </c>
      <c r="Q249" s="181">
        <v>0.00019000000000000001</v>
      </c>
      <c r="R249" s="181">
        <f>Q249*H249</f>
        <v>0.138795</v>
      </c>
      <c r="S249" s="181">
        <v>0</v>
      </c>
      <c r="T249" s="18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3" t="s">
        <v>314</v>
      </c>
      <c r="AT249" s="183" t="s">
        <v>238</v>
      </c>
      <c r="AU249" s="183" t="s">
        <v>76</v>
      </c>
      <c r="AY249" s="18" t="s">
        <v>234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8" t="s">
        <v>79</v>
      </c>
      <c r="BK249" s="184">
        <f>ROUND(I249*H249,2)</f>
        <v>0</v>
      </c>
      <c r="BL249" s="18" t="s">
        <v>314</v>
      </c>
      <c r="BM249" s="183" t="s">
        <v>3311</v>
      </c>
    </row>
    <row r="250" s="2" customFormat="1">
      <c r="A250" s="37"/>
      <c r="B250" s="38"/>
      <c r="C250" s="37"/>
      <c r="D250" s="185" t="s">
        <v>244</v>
      </c>
      <c r="E250" s="37"/>
      <c r="F250" s="186" t="s">
        <v>3312</v>
      </c>
      <c r="G250" s="37"/>
      <c r="H250" s="37"/>
      <c r="I250" s="187"/>
      <c r="J250" s="37"/>
      <c r="K250" s="37"/>
      <c r="L250" s="38"/>
      <c r="M250" s="188"/>
      <c r="N250" s="189"/>
      <c r="O250" s="71"/>
      <c r="P250" s="71"/>
      <c r="Q250" s="71"/>
      <c r="R250" s="71"/>
      <c r="S250" s="71"/>
      <c r="T250" s="72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8" t="s">
        <v>244</v>
      </c>
      <c r="AU250" s="18" t="s">
        <v>76</v>
      </c>
    </row>
    <row r="251" s="2" customFormat="1" ht="21.75" customHeight="1">
      <c r="A251" s="37"/>
      <c r="B251" s="171"/>
      <c r="C251" s="172" t="s">
        <v>636</v>
      </c>
      <c r="D251" s="172" t="s">
        <v>238</v>
      </c>
      <c r="E251" s="173" t="s">
        <v>3313</v>
      </c>
      <c r="F251" s="174" t="s">
        <v>3314</v>
      </c>
      <c r="G251" s="175" t="s">
        <v>416</v>
      </c>
      <c r="H251" s="176">
        <v>700.5</v>
      </c>
      <c r="I251" s="177"/>
      <c r="J251" s="178">
        <f>ROUND(I251*H251,2)</f>
        <v>0</v>
      </c>
      <c r="K251" s="174" t="s">
        <v>242</v>
      </c>
      <c r="L251" s="38"/>
      <c r="M251" s="179" t="s">
        <v>3</v>
      </c>
      <c r="N251" s="180" t="s">
        <v>43</v>
      </c>
      <c r="O251" s="71"/>
      <c r="P251" s="181">
        <f>O251*H251</f>
        <v>0</v>
      </c>
      <c r="Q251" s="181">
        <v>1.0000000000000001E-05</v>
      </c>
      <c r="R251" s="181">
        <f>Q251*H251</f>
        <v>0.0070050000000000008</v>
      </c>
      <c r="S251" s="181">
        <v>0</v>
      </c>
      <c r="T251" s="18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3" t="s">
        <v>314</v>
      </c>
      <c r="AT251" s="183" t="s">
        <v>238</v>
      </c>
      <c r="AU251" s="183" t="s">
        <v>76</v>
      </c>
      <c r="AY251" s="18" t="s">
        <v>234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8" t="s">
        <v>79</v>
      </c>
      <c r="BK251" s="184">
        <f>ROUND(I251*H251,2)</f>
        <v>0</v>
      </c>
      <c r="BL251" s="18" t="s">
        <v>314</v>
      </c>
      <c r="BM251" s="183" t="s">
        <v>3315</v>
      </c>
    </row>
    <row r="252" s="2" customFormat="1">
      <c r="A252" s="37"/>
      <c r="B252" s="38"/>
      <c r="C252" s="37"/>
      <c r="D252" s="185" t="s">
        <v>244</v>
      </c>
      <c r="E252" s="37"/>
      <c r="F252" s="186" t="s">
        <v>3316</v>
      </c>
      <c r="G252" s="37"/>
      <c r="H252" s="37"/>
      <c r="I252" s="187"/>
      <c r="J252" s="37"/>
      <c r="K252" s="37"/>
      <c r="L252" s="38"/>
      <c r="M252" s="188"/>
      <c r="N252" s="189"/>
      <c r="O252" s="71"/>
      <c r="P252" s="71"/>
      <c r="Q252" s="71"/>
      <c r="R252" s="71"/>
      <c r="S252" s="71"/>
      <c r="T252" s="72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8" t="s">
        <v>244</v>
      </c>
      <c r="AU252" s="18" t="s">
        <v>76</v>
      </c>
    </row>
    <row r="253" s="2" customFormat="1" ht="44.25" customHeight="1">
      <c r="A253" s="37"/>
      <c r="B253" s="171"/>
      <c r="C253" s="172" t="s">
        <v>641</v>
      </c>
      <c r="D253" s="172" t="s">
        <v>238</v>
      </c>
      <c r="E253" s="173" t="s">
        <v>3317</v>
      </c>
      <c r="F253" s="174" t="s">
        <v>3318</v>
      </c>
      <c r="G253" s="175" t="s">
        <v>2879</v>
      </c>
      <c r="H253" s="216"/>
      <c r="I253" s="177"/>
      <c r="J253" s="178">
        <f>ROUND(I253*H253,2)</f>
        <v>0</v>
      </c>
      <c r="K253" s="174" t="s">
        <v>242</v>
      </c>
      <c r="L253" s="38"/>
      <c r="M253" s="179" t="s">
        <v>3</v>
      </c>
      <c r="N253" s="180" t="s">
        <v>43</v>
      </c>
      <c r="O253" s="71"/>
      <c r="P253" s="181">
        <f>O253*H253</f>
        <v>0</v>
      </c>
      <c r="Q253" s="181">
        <v>0</v>
      </c>
      <c r="R253" s="181">
        <f>Q253*H253</f>
        <v>0</v>
      </c>
      <c r="S253" s="181">
        <v>0</v>
      </c>
      <c r="T253" s="18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3" t="s">
        <v>314</v>
      </c>
      <c r="AT253" s="183" t="s">
        <v>238</v>
      </c>
      <c r="AU253" s="183" t="s">
        <v>76</v>
      </c>
      <c r="AY253" s="18" t="s">
        <v>234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8" t="s">
        <v>79</v>
      </c>
      <c r="BK253" s="184">
        <f>ROUND(I253*H253,2)</f>
        <v>0</v>
      </c>
      <c r="BL253" s="18" t="s">
        <v>314</v>
      </c>
      <c r="BM253" s="183" t="s">
        <v>3319</v>
      </c>
    </row>
    <row r="254" s="2" customFormat="1">
      <c r="A254" s="37"/>
      <c r="B254" s="38"/>
      <c r="C254" s="37"/>
      <c r="D254" s="185" t="s">
        <v>244</v>
      </c>
      <c r="E254" s="37"/>
      <c r="F254" s="186" t="s">
        <v>3320</v>
      </c>
      <c r="G254" s="37"/>
      <c r="H254" s="37"/>
      <c r="I254" s="187"/>
      <c r="J254" s="37"/>
      <c r="K254" s="37"/>
      <c r="L254" s="38"/>
      <c r="M254" s="188"/>
      <c r="N254" s="189"/>
      <c r="O254" s="71"/>
      <c r="P254" s="71"/>
      <c r="Q254" s="71"/>
      <c r="R254" s="71"/>
      <c r="S254" s="71"/>
      <c r="T254" s="72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244</v>
      </c>
      <c r="AU254" s="18" t="s">
        <v>76</v>
      </c>
    </row>
    <row r="255" s="2" customFormat="1" ht="49.05" customHeight="1">
      <c r="A255" s="37"/>
      <c r="B255" s="171"/>
      <c r="C255" s="172" t="s">
        <v>647</v>
      </c>
      <c r="D255" s="172" t="s">
        <v>238</v>
      </c>
      <c r="E255" s="173" t="s">
        <v>3321</v>
      </c>
      <c r="F255" s="174" t="s">
        <v>3322</v>
      </c>
      <c r="G255" s="175" t="s">
        <v>2879</v>
      </c>
      <c r="H255" s="216"/>
      <c r="I255" s="177"/>
      <c r="J255" s="178">
        <f>ROUND(I255*H255,2)</f>
        <v>0</v>
      </c>
      <c r="K255" s="174" t="s">
        <v>242</v>
      </c>
      <c r="L255" s="38"/>
      <c r="M255" s="179" t="s">
        <v>3</v>
      </c>
      <c r="N255" s="180" t="s">
        <v>43</v>
      </c>
      <c r="O255" s="71"/>
      <c r="P255" s="181">
        <f>O255*H255</f>
        <v>0</v>
      </c>
      <c r="Q255" s="181">
        <v>0</v>
      </c>
      <c r="R255" s="181">
        <f>Q255*H255</f>
        <v>0</v>
      </c>
      <c r="S255" s="181">
        <v>0</v>
      </c>
      <c r="T255" s="18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3" t="s">
        <v>314</v>
      </c>
      <c r="AT255" s="183" t="s">
        <v>238</v>
      </c>
      <c r="AU255" s="183" t="s">
        <v>76</v>
      </c>
      <c r="AY255" s="18" t="s">
        <v>234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79</v>
      </c>
      <c r="BK255" s="184">
        <f>ROUND(I255*H255,2)</f>
        <v>0</v>
      </c>
      <c r="BL255" s="18" t="s">
        <v>314</v>
      </c>
      <c r="BM255" s="183" t="s">
        <v>3323</v>
      </c>
    </row>
    <row r="256" s="2" customFormat="1">
      <c r="A256" s="37"/>
      <c r="B256" s="38"/>
      <c r="C256" s="37"/>
      <c r="D256" s="185" t="s">
        <v>244</v>
      </c>
      <c r="E256" s="37"/>
      <c r="F256" s="186" t="s">
        <v>3324</v>
      </c>
      <c r="G256" s="37"/>
      <c r="H256" s="37"/>
      <c r="I256" s="187"/>
      <c r="J256" s="37"/>
      <c r="K256" s="37"/>
      <c r="L256" s="38"/>
      <c r="M256" s="188"/>
      <c r="N256" s="189"/>
      <c r="O256" s="71"/>
      <c r="P256" s="71"/>
      <c r="Q256" s="71"/>
      <c r="R256" s="71"/>
      <c r="S256" s="71"/>
      <c r="T256" s="72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8" t="s">
        <v>244</v>
      </c>
      <c r="AU256" s="18" t="s">
        <v>76</v>
      </c>
    </row>
    <row r="257" s="12" customFormat="1" ht="22.8" customHeight="1">
      <c r="A257" s="12"/>
      <c r="B257" s="158"/>
      <c r="C257" s="12"/>
      <c r="D257" s="159" t="s">
        <v>71</v>
      </c>
      <c r="E257" s="169" t="s">
        <v>3325</v>
      </c>
      <c r="F257" s="169" t="s">
        <v>3326</v>
      </c>
      <c r="G257" s="12"/>
      <c r="H257" s="12"/>
      <c r="I257" s="161"/>
      <c r="J257" s="170">
        <f>BK257</f>
        <v>0</v>
      </c>
      <c r="K257" s="12"/>
      <c r="L257" s="158"/>
      <c r="M257" s="163"/>
      <c r="N257" s="164"/>
      <c r="O257" s="164"/>
      <c r="P257" s="165">
        <f>SUM(P258:P259)</f>
        <v>0</v>
      </c>
      <c r="Q257" s="164"/>
      <c r="R257" s="165">
        <f>SUM(R258:R259)</f>
        <v>0.0073200000000000001</v>
      </c>
      <c r="S257" s="164"/>
      <c r="T257" s="166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9" t="s">
        <v>76</v>
      </c>
      <c r="AT257" s="167" t="s">
        <v>71</v>
      </c>
      <c r="AU257" s="167" t="s">
        <v>79</v>
      </c>
      <c r="AY257" s="159" t="s">
        <v>234</v>
      </c>
      <c r="BK257" s="168">
        <f>SUM(BK258:BK259)</f>
        <v>0</v>
      </c>
    </row>
    <row r="258" s="2" customFormat="1" ht="37.8" customHeight="1">
      <c r="A258" s="37"/>
      <c r="B258" s="171"/>
      <c r="C258" s="172" t="s">
        <v>653</v>
      </c>
      <c r="D258" s="172" t="s">
        <v>238</v>
      </c>
      <c r="E258" s="173" t="s">
        <v>3327</v>
      </c>
      <c r="F258" s="174" t="s">
        <v>3328</v>
      </c>
      <c r="G258" s="175" t="s">
        <v>358</v>
      </c>
      <c r="H258" s="176">
        <v>1</v>
      </c>
      <c r="I258" s="177"/>
      <c r="J258" s="178">
        <f>ROUND(I258*H258,2)</f>
        <v>0</v>
      </c>
      <c r="K258" s="174" t="s">
        <v>242</v>
      </c>
      <c r="L258" s="38"/>
      <c r="M258" s="179" t="s">
        <v>3</v>
      </c>
      <c r="N258" s="180" t="s">
        <v>43</v>
      </c>
      <c r="O258" s="71"/>
      <c r="P258" s="181">
        <f>O258*H258</f>
        <v>0</v>
      </c>
      <c r="Q258" s="181">
        <v>0.0073200000000000001</v>
      </c>
      <c r="R258" s="181">
        <f>Q258*H258</f>
        <v>0.0073200000000000001</v>
      </c>
      <c r="S258" s="181">
        <v>0</v>
      </c>
      <c r="T258" s="18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3" t="s">
        <v>314</v>
      </c>
      <c r="AT258" s="183" t="s">
        <v>238</v>
      </c>
      <c r="AU258" s="183" t="s">
        <v>76</v>
      </c>
      <c r="AY258" s="18" t="s">
        <v>234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8" t="s">
        <v>79</v>
      </c>
      <c r="BK258" s="184">
        <f>ROUND(I258*H258,2)</f>
        <v>0</v>
      </c>
      <c r="BL258" s="18" t="s">
        <v>314</v>
      </c>
      <c r="BM258" s="183" t="s">
        <v>3329</v>
      </c>
    </row>
    <row r="259" s="2" customFormat="1">
      <c r="A259" s="37"/>
      <c r="B259" s="38"/>
      <c r="C259" s="37"/>
      <c r="D259" s="185" t="s">
        <v>244</v>
      </c>
      <c r="E259" s="37"/>
      <c r="F259" s="186" t="s">
        <v>3330</v>
      </c>
      <c r="G259" s="37"/>
      <c r="H259" s="37"/>
      <c r="I259" s="187"/>
      <c r="J259" s="37"/>
      <c r="K259" s="37"/>
      <c r="L259" s="38"/>
      <c r="M259" s="188"/>
      <c r="N259" s="189"/>
      <c r="O259" s="71"/>
      <c r="P259" s="71"/>
      <c r="Q259" s="71"/>
      <c r="R259" s="71"/>
      <c r="S259" s="71"/>
      <c r="T259" s="72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8" t="s">
        <v>244</v>
      </c>
      <c r="AU259" s="18" t="s">
        <v>76</v>
      </c>
    </row>
    <row r="260" s="12" customFormat="1" ht="22.8" customHeight="1">
      <c r="A260" s="12"/>
      <c r="B260" s="158"/>
      <c r="C260" s="12"/>
      <c r="D260" s="159" t="s">
        <v>71</v>
      </c>
      <c r="E260" s="169" t="s">
        <v>3331</v>
      </c>
      <c r="F260" s="169" t="s">
        <v>3332</v>
      </c>
      <c r="G260" s="12"/>
      <c r="H260" s="12"/>
      <c r="I260" s="161"/>
      <c r="J260" s="170">
        <f>BK260</f>
        <v>0</v>
      </c>
      <c r="K260" s="12"/>
      <c r="L260" s="158"/>
      <c r="M260" s="163"/>
      <c r="N260" s="164"/>
      <c r="O260" s="164"/>
      <c r="P260" s="165">
        <f>SUM(P261:P311)</f>
        <v>0</v>
      </c>
      <c r="Q260" s="164"/>
      <c r="R260" s="165">
        <f>SUM(R261:R311)</f>
        <v>1.13642</v>
      </c>
      <c r="S260" s="164"/>
      <c r="T260" s="166">
        <f>SUM(T261:T311)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9" t="s">
        <v>76</v>
      </c>
      <c r="AT260" s="167" t="s">
        <v>71</v>
      </c>
      <c r="AU260" s="167" t="s">
        <v>79</v>
      </c>
      <c r="AY260" s="159" t="s">
        <v>234</v>
      </c>
      <c r="BK260" s="168">
        <f>SUM(BK261:BK311)</f>
        <v>0</v>
      </c>
    </row>
    <row r="261" s="2" customFormat="1" ht="24.15" customHeight="1">
      <c r="A261" s="37"/>
      <c r="B261" s="171"/>
      <c r="C261" s="172" t="s">
        <v>658</v>
      </c>
      <c r="D261" s="172" t="s">
        <v>238</v>
      </c>
      <c r="E261" s="173" t="s">
        <v>3333</v>
      </c>
      <c r="F261" s="174" t="s">
        <v>3334</v>
      </c>
      <c r="G261" s="175" t="s">
        <v>358</v>
      </c>
      <c r="H261" s="176">
        <v>7</v>
      </c>
      <c r="I261" s="177"/>
      <c r="J261" s="178">
        <f>ROUND(I261*H261,2)</f>
        <v>0</v>
      </c>
      <c r="K261" s="174" t="s">
        <v>242</v>
      </c>
      <c r="L261" s="38"/>
      <c r="M261" s="179" t="s">
        <v>3</v>
      </c>
      <c r="N261" s="180" t="s">
        <v>43</v>
      </c>
      <c r="O261" s="71"/>
      <c r="P261" s="181">
        <f>O261*H261</f>
        <v>0</v>
      </c>
      <c r="Q261" s="181">
        <v>0.0012700000000000001</v>
      </c>
      <c r="R261" s="181">
        <f>Q261*H261</f>
        <v>0.0088900000000000003</v>
      </c>
      <c r="S261" s="181">
        <v>0</v>
      </c>
      <c r="T261" s="18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3" t="s">
        <v>314</v>
      </c>
      <c r="AT261" s="183" t="s">
        <v>238</v>
      </c>
      <c r="AU261" s="183" t="s">
        <v>76</v>
      </c>
      <c r="AY261" s="18" t="s">
        <v>234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8" t="s">
        <v>79</v>
      </c>
      <c r="BK261" s="184">
        <f>ROUND(I261*H261,2)</f>
        <v>0</v>
      </c>
      <c r="BL261" s="18" t="s">
        <v>314</v>
      </c>
      <c r="BM261" s="183" t="s">
        <v>3335</v>
      </c>
    </row>
    <row r="262" s="2" customFormat="1">
      <c r="A262" s="37"/>
      <c r="B262" s="38"/>
      <c r="C262" s="37"/>
      <c r="D262" s="185" t="s">
        <v>244</v>
      </c>
      <c r="E262" s="37"/>
      <c r="F262" s="186" t="s">
        <v>3336</v>
      </c>
      <c r="G262" s="37"/>
      <c r="H262" s="37"/>
      <c r="I262" s="187"/>
      <c r="J262" s="37"/>
      <c r="K262" s="37"/>
      <c r="L262" s="38"/>
      <c r="M262" s="188"/>
      <c r="N262" s="189"/>
      <c r="O262" s="71"/>
      <c r="P262" s="71"/>
      <c r="Q262" s="71"/>
      <c r="R262" s="71"/>
      <c r="S262" s="71"/>
      <c r="T262" s="72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8" t="s">
        <v>244</v>
      </c>
      <c r="AU262" s="18" t="s">
        <v>76</v>
      </c>
    </row>
    <row r="263" s="2" customFormat="1" ht="21.75" customHeight="1">
      <c r="A263" s="37"/>
      <c r="B263" s="171"/>
      <c r="C263" s="172" t="s">
        <v>663</v>
      </c>
      <c r="D263" s="172" t="s">
        <v>238</v>
      </c>
      <c r="E263" s="173" t="s">
        <v>3337</v>
      </c>
      <c r="F263" s="174" t="s">
        <v>3338</v>
      </c>
      <c r="G263" s="175" t="s">
        <v>358</v>
      </c>
      <c r="H263" s="176">
        <v>10</v>
      </c>
      <c r="I263" s="177"/>
      <c r="J263" s="178">
        <f>ROUND(I263*H263,2)</f>
        <v>0</v>
      </c>
      <c r="K263" s="174" t="s">
        <v>242</v>
      </c>
      <c r="L263" s="38"/>
      <c r="M263" s="179" t="s">
        <v>3</v>
      </c>
      <c r="N263" s="180" t="s">
        <v>43</v>
      </c>
      <c r="O263" s="71"/>
      <c r="P263" s="181">
        <f>O263*H263</f>
        <v>0</v>
      </c>
      <c r="Q263" s="181">
        <v>0.0022300000000000002</v>
      </c>
      <c r="R263" s="181">
        <f>Q263*H263</f>
        <v>0.0223</v>
      </c>
      <c r="S263" s="181">
        <v>0</v>
      </c>
      <c r="T263" s="182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3" t="s">
        <v>314</v>
      </c>
      <c r="AT263" s="183" t="s">
        <v>238</v>
      </c>
      <c r="AU263" s="183" t="s">
        <v>76</v>
      </c>
      <c r="AY263" s="18" t="s">
        <v>234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79</v>
      </c>
      <c r="BK263" s="184">
        <f>ROUND(I263*H263,2)</f>
        <v>0</v>
      </c>
      <c r="BL263" s="18" t="s">
        <v>314</v>
      </c>
      <c r="BM263" s="183" t="s">
        <v>3339</v>
      </c>
    </row>
    <row r="264" s="2" customFormat="1">
      <c r="A264" s="37"/>
      <c r="B264" s="38"/>
      <c r="C264" s="37"/>
      <c r="D264" s="185" t="s">
        <v>244</v>
      </c>
      <c r="E264" s="37"/>
      <c r="F264" s="186" t="s">
        <v>3340</v>
      </c>
      <c r="G264" s="37"/>
      <c r="H264" s="37"/>
      <c r="I264" s="187"/>
      <c r="J264" s="37"/>
      <c r="K264" s="37"/>
      <c r="L264" s="38"/>
      <c r="M264" s="188"/>
      <c r="N264" s="189"/>
      <c r="O264" s="71"/>
      <c r="P264" s="71"/>
      <c r="Q264" s="71"/>
      <c r="R264" s="71"/>
      <c r="S264" s="71"/>
      <c r="T264" s="72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8" t="s">
        <v>244</v>
      </c>
      <c r="AU264" s="18" t="s">
        <v>76</v>
      </c>
    </row>
    <row r="265" s="2" customFormat="1" ht="24.15" customHeight="1">
      <c r="A265" s="37"/>
      <c r="B265" s="171"/>
      <c r="C265" s="172" t="s">
        <v>668</v>
      </c>
      <c r="D265" s="172" t="s">
        <v>238</v>
      </c>
      <c r="E265" s="173" t="s">
        <v>3341</v>
      </c>
      <c r="F265" s="174" t="s">
        <v>3342</v>
      </c>
      <c r="G265" s="175" t="s">
        <v>358</v>
      </c>
      <c r="H265" s="176">
        <v>11</v>
      </c>
      <c r="I265" s="177"/>
      <c r="J265" s="178">
        <f>ROUND(I265*H265,2)</f>
        <v>0</v>
      </c>
      <c r="K265" s="174" t="s">
        <v>242</v>
      </c>
      <c r="L265" s="38"/>
      <c r="M265" s="179" t="s">
        <v>3</v>
      </c>
      <c r="N265" s="180" t="s">
        <v>43</v>
      </c>
      <c r="O265" s="71"/>
      <c r="P265" s="181">
        <f>O265*H265</f>
        <v>0</v>
      </c>
      <c r="Q265" s="181">
        <v>0.00055999999999999995</v>
      </c>
      <c r="R265" s="181">
        <f>Q265*H265</f>
        <v>0.0061599999999999997</v>
      </c>
      <c r="S265" s="181">
        <v>0</v>
      </c>
      <c r="T265" s="182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3" t="s">
        <v>314</v>
      </c>
      <c r="AT265" s="183" t="s">
        <v>238</v>
      </c>
      <c r="AU265" s="183" t="s">
        <v>76</v>
      </c>
      <c r="AY265" s="18" t="s">
        <v>234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79</v>
      </c>
      <c r="BK265" s="184">
        <f>ROUND(I265*H265,2)</f>
        <v>0</v>
      </c>
      <c r="BL265" s="18" t="s">
        <v>314</v>
      </c>
      <c r="BM265" s="183" t="s">
        <v>3343</v>
      </c>
    </row>
    <row r="266" s="2" customFormat="1">
      <c r="A266" s="37"/>
      <c r="B266" s="38"/>
      <c r="C266" s="37"/>
      <c r="D266" s="185" t="s">
        <v>244</v>
      </c>
      <c r="E266" s="37"/>
      <c r="F266" s="186" t="s">
        <v>3344</v>
      </c>
      <c r="G266" s="37"/>
      <c r="H266" s="37"/>
      <c r="I266" s="187"/>
      <c r="J266" s="37"/>
      <c r="K266" s="37"/>
      <c r="L266" s="38"/>
      <c r="M266" s="188"/>
      <c r="N266" s="189"/>
      <c r="O266" s="71"/>
      <c r="P266" s="71"/>
      <c r="Q266" s="71"/>
      <c r="R266" s="71"/>
      <c r="S266" s="71"/>
      <c r="T266" s="72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8" t="s">
        <v>244</v>
      </c>
      <c r="AU266" s="18" t="s">
        <v>76</v>
      </c>
    </row>
    <row r="267" s="2" customFormat="1" ht="16.5" customHeight="1">
      <c r="A267" s="37"/>
      <c r="B267" s="171"/>
      <c r="C267" s="172" t="s">
        <v>673</v>
      </c>
      <c r="D267" s="172" t="s">
        <v>238</v>
      </c>
      <c r="E267" s="173" t="s">
        <v>3345</v>
      </c>
      <c r="F267" s="174" t="s">
        <v>3346</v>
      </c>
      <c r="G267" s="175" t="s">
        <v>358</v>
      </c>
      <c r="H267" s="176">
        <v>3</v>
      </c>
      <c r="I267" s="177"/>
      <c r="J267" s="178">
        <f>ROUND(I267*H267,2)</f>
        <v>0</v>
      </c>
      <c r="K267" s="174" t="s">
        <v>242</v>
      </c>
      <c r="L267" s="38"/>
      <c r="M267" s="179" t="s">
        <v>3</v>
      </c>
      <c r="N267" s="180" t="s">
        <v>43</v>
      </c>
      <c r="O267" s="71"/>
      <c r="P267" s="181">
        <f>O267*H267</f>
        <v>0</v>
      </c>
      <c r="Q267" s="181">
        <v>0.00114</v>
      </c>
      <c r="R267" s="181">
        <f>Q267*H267</f>
        <v>0.0034199999999999999</v>
      </c>
      <c r="S267" s="181">
        <v>0</v>
      </c>
      <c r="T267" s="182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3" t="s">
        <v>314</v>
      </c>
      <c r="AT267" s="183" t="s">
        <v>238</v>
      </c>
      <c r="AU267" s="183" t="s">
        <v>76</v>
      </c>
      <c r="AY267" s="18" t="s">
        <v>234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8" t="s">
        <v>79</v>
      </c>
      <c r="BK267" s="184">
        <f>ROUND(I267*H267,2)</f>
        <v>0</v>
      </c>
      <c r="BL267" s="18" t="s">
        <v>314</v>
      </c>
      <c r="BM267" s="183" t="s">
        <v>3347</v>
      </c>
    </row>
    <row r="268" s="2" customFormat="1">
      <c r="A268" s="37"/>
      <c r="B268" s="38"/>
      <c r="C268" s="37"/>
      <c r="D268" s="185" t="s">
        <v>244</v>
      </c>
      <c r="E268" s="37"/>
      <c r="F268" s="186" t="s">
        <v>3348</v>
      </c>
      <c r="G268" s="37"/>
      <c r="H268" s="37"/>
      <c r="I268" s="187"/>
      <c r="J268" s="37"/>
      <c r="K268" s="37"/>
      <c r="L268" s="38"/>
      <c r="M268" s="188"/>
      <c r="N268" s="189"/>
      <c r="O268" s="71"/>
      <c r="P268" s="71"/>
      <c r="Q268" s="71"/>
      <c r="R268" s="71"/>
      <c r="S268" s="71"/>
      <c r="T268" s="72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8" t="s">
        <v>244</v>
      </c>
      <c r="AU268" s="18" t="s">
        <v>76</v>
      </c>
    </row>
    <row r="269" s="2" customFormat="1" ht="24.15" customHeight="1">
      <c r="A269" s="37"/>
      <c r="B269" s="171"/>
      <c r="C269" s="172" t="s">
        <v>678</v>
      </c>
      <c r="D269" s="172" t="s">
        <v>238</v>
      </c>
      <c r="E269" s="173" t="s">
        <v>3349</v>
      </c>
      <c r="F269" s="174" t="s">
        <v>3350</v>
      </c>
      <c r="G269" s="175" t="s">
        <v>358</v>
      </c>
      <c r="H269" s="176">
        <v>52</v>
      </c>
      <c r="I269" s="177"/>
      <c r="J269" s="178">
        <f>ROUND(I269*H269,2)</f>
        <v>0</v>
      </c>
      <c r="K269" s="174" t="s">
        <v>242</v>
      </c>
      <c r="L269" s="38"/>
      <c r="M269" s="179" t="s">
        <v>3</v>
      </c>
      <c r="N269" s="180" t="s">
        <v>43</v>
      </c>
      <c r="O269" s="71"/>
      <c r="P269" s="181">
        <f>O269*H269</f>
        <v>0</v>
      </c>
      <c r="Q269" s="181">
        <v>0.00024000000000000001</v>
      </c>
      <c r="R269" s="181">
        <f>Q269*H269</f>
        <v>0.01248</v>
      </c>
      <c r="S269" s="181">
        <v>0</v>
      </c>
      <c r="T269" s="182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3" t="s">
        <v>314</v>
      </c>
      <c r="AT269" s="183" t="s">
        <v>238</v>
      </c>
      <c r="AU269" s="183" t="s">
        <v>76</v>
      </c>
      <c r="AY269" s="18" t="s">
        <v>234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8" t="s">
        <v>79</v>
      </c>
      <c r="BK269" s="184">
        <f>ROUND(I269*H269,2)</f>
        <v>0</v>
      </c>
      <c r="BL269" s="18" t="s">
        <v>314</v>
      </c>
      <c r="BM269" s="183" t="s">
        <v>3351</v>
      </c>
    </row>
    <row r="270" s="2" customFormat="1">
      <c r="A270" s="37"/>
      <c r="B270" s="38"/>
      <c r="C270" s="37"/>
      <c r="D270" s="185" t="s">
        <v>244</v>
      </c>
      <c r="E270" s="37"/>
      <c r="F270" s="186" t="s">
        <v>3352</v>
      </c>
      <c r="G270" s="37"/>
      <c r="H270" s="37"/>
      <c r="I270" s="187"/>
      <c r="J270" s="37"/>
      <c r="K270" s="37"/>
      <c r="L270" s="38"/>
      <c r="M270" s="188"/>
      <c r="N270" s="189"/>
      <c r="O270" s="71"/>
      <c r="P270" s="71"/>
      <c r="Q270" s="71"/>
      <c r="R270" s="71"/>
      <c r="S270" s="71"/>
      <c r="T270" s="72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8" t="s">
        <v>244</v>
      </c>
      <c r="AU270" s="18" t="s">
        <v>76</v>
      </c>
    </row>
    <row r="271" s="2" customFormat="1" ht="24.15" customHeight="1">
      <c r="A271" s="37"/>
      <c r="B271" s="171"/>
      <c r="C271" s="172" t="s">
        <v>685</v>
      </c>
      <c r="D271" s="172" t="s">
        <v>238</v>
      </c>
      <c r="E271" s="173" t="s">
        <v>3353</v>
      </c>
      <c r="F271" s="174" t="s">
        <v>3354</v>
      </c>
      <c r="G271" s="175" t="s">
        <v>358</v>
      </c>
      <c r="H271" s="176">
        <v>5</v>
      </c>
      <c r="I271" s="177"/>
      <c r="J271" s="178">
        <f>ROUND(I271*H271,2)</f>
        <v>0</v>
      </c>
      <c r="K271" s="174" t="s">
        <v>242</v>
      </c>
      <c r="L271" s="38"/>
      <c r="M271" s="179" t="s">
        <v>3</v>
      </c>
      <c r="N271" s="180" t="s">
        <v>43</v>
      </c>
      <c r="O271" s="71"/>
      <c r="P271" s="181">
        <f>O271*H271</f>
        <v>0</v>
      </c>
      <c r="Q271" s="181">
        <v>0.0018</v>
      </c>
      <c r="R271" s="181">
        <f>Q271*H271</f>
        <v>0.0089999999999999993</v>
      </c>
      <c r="S271" s="181">
        <v>0</v>
      </c>
      <c r="T271" s="182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3" t="s">
        <v>314</v>
      </c>
      <c r="AT271" s="183" t="s">
        <v>238</v>
      </c>
      <c r="AU271" s="183" t="s">
        <v>76</v>
      </c>
      <c r="AY271" s="18" t="s">
        <v>234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8" t="s">
        <v>79</v>
      </c>
      <c r="BK271" s="184">
        <f>ROUND(I271*H271,2)</f>
        <v>0</v>
      </c>
      <c r="BL271" s="18" t="s">
        <v>314</v>
      </c>
      <c r="BM271" s="183" t="s">
        <v>3355</v>
      </c>
    </row>
    <row r="272" s="2" customFormat="1">
      <c r="A272" s="37"/>
      <c r="B272" s="38"/>
      <c r="C272" s="37"/>
      <c r="D272" s="185" t="s">
        <v>244</v>
      </c>
      <c r="E272" s="37"/>
      <c r="F272" s="186" t="s">
        <v>3356</v>
      </c>
      <c r="G272" s="37"/>
      <c r="H272" s="37"/>
      <c r="I272" s="187"/>
      <c r="J272" s="37"/>
      <c r="K272" s="37"/>
      <c r="L272" s="38"/>
      <c r="M272" s="188"/>
      <c r="N272" s="189"/>
      <c r="O272" s="71"/>
      <c r="P272" s="71"/>
      <c r="Q272" s="71"/>
      <c r="R272" s="71"/>
      <c r="S272" s="71"/>
      <c r="T272" s="72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8" t="s">
        <v>244</v>
      </c>
      <c r="AU272" s="18" t="s">
        <v>76</v>
      </c>
    </row>
    <row r="273" s="2" customFormat="1" ht="24.15" customHeight="1">
      <c r="A273" s="37"/>
      <c r="B273" s="171"/>
      <c r="C273" s="172" t="s">
        <v>690</v>
      </c>
      <c r="D273" s="172" t="s">
        <v>238</v>
      </c>
      <c r="E273" s="173" t="s">
        <v>3357</v>
      </c>
      <c r="F273" s="174" t="s">
        <v>3358</v>
      </c>
      <c r="G273" s="175" t="s">
        <v>358</v>
      </c>
      <c r="H273" s="176">
        <v>3</v>
      </c>
      <c r="I273" s="177"/>
      <c r="J273" s="178">
        <f>ROUND(I273*H273,2)</f>
        <v>0</v>
      </c>
      <c r="K273" s="174" t="s">
        <v>242</v>
      </c>
      <c r="L273" s="38"/>
      <c r="M273" s="179" t="s">
        <v>3</v>
      </c>
      <c r="N273" s="180" t="s">
        <v>43</v>
      </c>
      <c r="O273" s="71"/>
      <c r="P273" s="181">
        <f>O273*H273</f>
        <v>0</v>
      </c>
      <c r="Q273" s="181">
        <v>0.00016000000000000001</v>
      </c>
      <c r="R273" s="181">
        <f>Q273*H273</f>
        <v>0.00048000000000000007</v>
      </c>
      <c r="S273" s="181">
        <v>0</v>
      </c>
      <c r="T273" s="18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3" t="s">
        <v>314</v>
      </c>
      <c r="AT273" s="183" t="s">
        <v>238</v>
      </c>
      <c r="AU273" s="183" t="s">
        <v>76</v>
      </c>
      <c r="AY273" s="18" t="s">
        <v>234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8" t="s">
        <v>79</v>
      </c>
      <c r="BK273" s="184">
        <f>ROUND(I273*H273,2)</f>
        <v>0</v>
      </c>
      <c r="BL273" s="18" t="s">
        <v>314</v>
      </c>
      <c r="BM273" s="183" t="s">
        <v>3359</v>
      </c>
    </row>
    <row r="274" s="2" customFormat="1">
      <c r="A274" s="37"/>
      <c r="B274" s="38"/>
      <c r="C274" s="37"/>
      <c r="D274" s="185" t="s">
        <v>244</v>
      </c>
      <c r="E274" s="37"/>
      <c r="F274" s="186" t="s">
        <v>3360</v>
      </c>
      <c r="G274" s="37"/>
      <c r="H274" s="37"/>
      <c r="I274" s="187"/>
      <c r="J274" s="37"/>
      <c r="K274" s="37"/>
      <c r="L274" s="38"/>
      <c r="M274" s="188"/>
      <c r="N274" s="189"/>
      <c r="O274" s="71"/>
      <c r="P274" s="71"/>
      <c r="Q274" s="71"/>
      <c r="R274" s="71"/>
      <c r="S274" s="71"/>
      <c r="T274" s="72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8" t="s">
        <v>244</v>
      </c>
      <c r="AU274" s="18" t="s">
        <v>76</v>
      </c>
    </row>
    <row r="275" s="2" customFormat="1" ht="24.15" customHeight="1">
      <c r="A275" s="37"/>
      <c r="B275" s="171"/>
      <c r="C275" s="172" t="s">
        <v>695</v>
      </c>
      <c r="D275" s="172" t="s">
        <v>238</v>
      </c>
      <c r="E275" s="173" t="s">
        <v>3361</v>
      </c>
      <c r="F275" s="174" t="s">
        <v>3362</v>
      </c>
      <c r="G275" s="175" t="s">
        <v>358</v>
      </c>
      <c r="H275" s="176">
        <v>6</v>
      </c>
      <c r="I275" s="177"/>
      <c r="J275" s="178">
        <f>ROUND(I275*H275,2)</f>
        <v>0</v>
      </c>
      <c r="K275" s="174" t="s">
        <v>242</v>
      </c>
      <c r="L275" s="38"/>
      <c r="M275" s="179" t="s">
        <v>3</v>
      </c>
      <c r="N275" s="180" t="s">
        <v>43</v>
      </c>
      <c r="O275" s="71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3" t="s">
        <v>314</v>
      </c>
      <c r="AT275" s="183" t="s">
        <v>238</v>
      </c>
      <c r="AU275" s="183" t="s">
        <v>76</v>
      </c>
      <c r="AY275" s="18" t="s">
        <v>234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8" t="s">
        <v>79</v>
      </c>
      <c r="BK275" s="184">
        <f>ROUND(I275*H275,2)</f>
        <v>0</v>
      </c>
      <c r="BL275" s="18" t="s">
        <v>314</v>
      </c>
      <c r="BM275" s="183" t="s">
        <v>3363</v>
      </c>
    </row>
    <row r="276" s="2" customFormat="1">
      <c r="A276" s="37"/>
      <c r="B276" s="38"/>
      <c r="C276" s="37"/>
      <c r="D276" s="185" t="s">
        <v>244</v>
      </c>
      <c r="E276" s="37"/>
      <c r="F276" s="186" t="s">
        <v>3364</v>
      </c>
      <c r="G276" s="37"/>
      <c r="H276" s="37"/>
      <c r="I276" s="187"/>
      <c r="J276" s="37"/>
      <c r="K276" s="37"/>
      <c r="L276" s="38"/>
      <c r="M276" s="188"/>
      <c r="N276" s="189"/>
      <c r="O276" s="71"/>
      <c r="P276" s="71"/>
      <c r="Q276" s="71"/>
      <c r="R276" s="71"/>
      <c r="S276" s="71"/>
      <c r="T276" s="72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8" t="s">
        <v>244</v>
      </c>
      <c r="AU276" s="18" t="s">
        <v>76</v>
      </c>
    </row>
    <row r="277" s="2" customFormat="1" ht="24.15" customHeight="1">
      <c r="A277" s="37"/>
      <c r="B277" s="171"/>
      <c r="C277" s="172" t="s">
        <v>700</v>
      </c>
      <c r="D277" s="172" t="s">
        <v>238</v>
      </c>
      <c r="E277" s="173" t="s">
        <v>3365</v>
      </c>
      <c r="F277" s="174" t="s">
        <v>3366</v>
      </c>
      <c r="G277" s="175" t="s">
        <v>358</v>
      </c>
      <c r="H277" s="176">
        <v>10</v>
      </c>
      <c r="I277" s="177"/>
      <c r="J277" s="178">
        <f>ROUND(I277*H277,2)</f>
        <v>0</v>
      </c>
      <c r="K277" s="174" t="s">
        <v>242</v>
      </c>
      <c r="L277" s="38"/>
      <c r="M277" s="179" t="s">
        <v>3</v>
      </c>
      <c r="N277" s="180" t="s">
        <v>43</v>
      </c>
      <c r="O277" s="71"/>
      <c r="P277" s="181">
        <f>O277*H277</f>
        <v>0</v>
      </c>
      <c r="Q277" s="181">
        <v>4.0000000000000003E-05</v>
      </c>
      <c r="R277" s="181">
        <f>Q277*H277</f>
        <v>0.00040000000000000002</v>
      </c>
      <c r="S277" s="181">
        <v>0</v>
      </c>
      <c r="T277" s="18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3" t="s">
        <v>314</v>
      </c>
      <c r="AT277" s="183" t="s">
        <v>238</v>
      </c>
      <c r="AU277" s="183" t="s">
        <v>76</v>
      </c>
      <c r="AY277" s="18" t="s">
        <v>234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8" t="s">
        <v>79</v>
      </c>
      <c r="BK277" s="184">
        <f>ROUND(I277*H277,2)</f>
        <v>0</v>
      </c>
      <c r="BL277" s="18" t="s">
        <v>314</v>
      </c>
      <c r="BM277" s="183" t="s">
        <v>3367</v>
      </c>
    </row>
    <row r="278" s="2" customFormat="1">
      <c r="A278" s="37"/>
      <c r="B278" s="38"/>
      <c r="C278" s="37"/>
      <c r="D278" s="185" t="s">
        <v>244</v>
      </c>
      <c r="E278" s="37"/>
      <c r="F278" s="186" t="s">
        <v>3368</v>
      </c>
      <c r="G278" s="37"/>
      <c r="H278" s="37"/>
      <c r="I278" s="187"/>
      <c r="J278" s="37"/>
      <c r="K278" s="37"/>
      <c r="L278" s="38"/>
      <c r="M278" s="188"/>
      <c r="N278" s="189"/>
      <c r="O278" s="71"/>
      <c r="P278" s="71"/>
      <c r="Q278" s="71"/>
      <c r="R278" s="71"/>
      <c r="S278" s="71"/>
      <c r="T278" s="72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8" t="s">
        <v>244</v>
      </c>
      <c r="AU278" s="18" t="s">
        <v>76</v>
      </c>
    </row>
    <row r="279" s="2" customFormat="1" ht="24.15" customHeight="1">
      <c r="A279" s="37"/>
      <c r="B279" s="171"/>
      <c r="C279" s="172" t="s">
        <v>705</v>
      </c>
      <c r="D279" s="172" t="s">
        <v>238</v>
      </c>
      <c r="E279" s="173" t="s">
        <v>3369</v>
      </c>
      <c r="F279" s="174" t="s">
        <v>3370</v>
      </c>
      <c r="G279" s="175" t="s">
        <v>358</v>
      </c>
      <c r="H279" s="176">
        <v>1</v>
      </c>
      <c r="I279" s="177"/>
      <c r="J279" s="178">
        <f>ROUND(I279*H279,2)</f>
        <v>0</v>
      </c>
      <c r="K279" s="174" t="s">
        <v>242</v>
      </c>
      <c r="L279" s="38"/>
      <c r="M279" s="179" t="s">
        <v>3</v>
      </c>
      <c r="N279" s="180" t="s">
        <v>43</v>
      </c>
      <c r="O279" s="71"/>
      <c r="P279" s="181">
        <f>O279*H279</f>
        <v>0</v>
      </c>
      <c r="Q279" s="181">
        <v>0.00012</v>
      </c>
      <c r="R279" s="181">
        <f>Q279*H279</f>
        <v>0.00012</v>
      </c>
      <c r="S279" s="181">
        <v>0</v>
      </c>
      <c r="T279" s="182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3" t="s">
        <v>314</v>
      </c>
      <c r="AT279" s="183" t="s">
        <v>238</v>
      </c>
      <c r="AU279" s="183" t="s">
        <v>76</v>
      </c>
      <c r="AY279" s="18" t="s">
        <v>234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8" t="s">
        <v>79</v>
      </c>
      <c r="BK279" s="184">
        <f>ROUND(I279*H279,2)</f>
        <v>0</v>
      </c>
      <c r="BL279" s="18" t="s">
        <v>314</v>
      </c>
      <c r="BM279" s="183" t="s">
        <v>3371</v>
      </c>
    </row>
    <row r="280" s="2" customFormat="1">
      <c r="A280" s="37"/>
      <c r="B280" s="38"/>
      <c r="C280" s="37"/>
      <c r="D280" s="185" t="s">
        <v>244</v>
      </c>
      <c r="E280" s="37"/>
      <c r="F280" s="186" t="s">
        <v>3372</v>
      </c>
      <c r="G280" s="37"/>
      <c r="H280" s="37"/>
      <c r="I280" s="187"/>
      <c r="J280" s="37"/>
      <c r="K280" s="37"/>
      <c r="L280" s="38"/>
      <c r="M280" s="188"/>
      <c r="N280" s="189"/>
      <c r="O280" s="71"/>
      <c r="P280" s="71"/>
      <c r="Q280" s="71"/>
      <c r="R280" s="71"/>
      <c r="S280" s="71"/>
      <c r="T280" s="72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8" t="s">
        <v>244</v>
      </c>
      <c r="AU280" s="18" t="s">
        <v>76</v>
      </c>
    </row>
    <row r="281" s="2" customFormat="1" ht="24.15" customHeight="1">
      <c r="A281" s="37"/>
      <c r="B281" s="171"/>
      <c r="C281" s="172" t="s">
        <v>710</v>
      </c>
      <c r="D281" s="172" t="s">
        <v>238</v>
      </c>
      <c r="E281" s="173" t="s">
        <v>3373</v>
      </c>
      <c r="F281" s="174" t="s">
        <v>3374</v>
      </c>
      <c r="G281" s="175" t="s">
        <v>358</v>
      </c>
      <c r="H281" s="176">
        <v>3</v>
      </c>
      <c r="I281" s="177"/>
      <c r="J281" s="178">
        <f>ROUND(I281*H281,2)</f>
        <v>0</v>
      </c>
      <c r="K281" s="174" t="s">
        <v>242</v>
      </c>
      <c r="L281" s="38"/>
      <c r="M281" s="179" t="s">
        <v>3</v>
      </c>
      <c r="N281" s="180" t="s">
        <v>43</v>
      </c>
      <c r="O281" s="71"/>
      <c r="P281" s="181">
        <f>O281*H281</f>
        <v>0</v>
      </c>
      <c r="Q281" s="181">
        <v>0.00013999999999999999</v>
      </c>
      <c r="R281" s="181">
        <f>Q281*H281</f>
        <v>0.00041999999999999996</v>
      </c>
      <c r="S281" s="181">
        <v>0</v>
      </c>
      <c r="T281" s="182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3" t="s">
        <v>314</v>
      </c>
      <c r="AT281" s="183" t="s">
        <v>238</v>
      </c>
      <c r="AU281" s="183" t="s">
        <v>76</v>
      </c>
      <c r="AY281" s="18" t="s">
        <v>234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8" t="s">
        <v>79</v>
      </c>
      <c r="BK281" s="184">
        <f>ROUND(I281*H281,2)</f>
        <v>0</v>
      </c>
      <c r="BL281" s="18" t="s">
        <v>314</v>
      </c>
      <c r="BM281" s="183" t="s">
        <v>3375</v>
      </c>
    </row>
    <row r="282" s="2" customFormat="1">
      <c r="A282" s="37"/>
      <c r="B282" s="38"/>
      <c r="C282" s="37"/>
      <c r="D282" s="185" t="s">
        <v>244</v>
      </c>
      <c r="E282" s="37"/>
      <c r="F282" s="186" t="s">
        <v>3376</v>
      </c>
      <c r="G282" s="37"/>
      <c r="H282" s="37"/>
      <c r="I282" s="187"/>
      <c r="J282" s="37"/>
      <c r="K282" s="37"/>
      <c r="L282" s="38"/>
      <c r="M282" s="188"/>
      <c r="N282" s="189"/>
      <c r="O282" s="71"/>
      <c r="P282" s="71"/>
      <c r="Q282" s="71"/>
      <c r="R282" s="71"/>
      <c r="S282" s="71"/>
      <c r="T282" s="72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8" t="s">
        <v>244</v>
      </c>
      <c r="AU282" s="18" t="s">
        <v>76</v>
      </c>
    </row>
    <row r="283" s="2" customFormat="1" ht="24.15" customHeight="1">
      <c r="A283" s="37"/>
      <c r="B283" s="171"/>
      <c r="C283" s="172" t="s">
        <v>715</v>
      </c>
      <c r="D283" s="172" t="s">
        <v>238</v>
      </c>
      <c r="E283" s="173" t="s">
        <v>3377</v>
      </c>
      <c r="F283" s="174" t="s">
        <v>3378</v>
      </c>
      <c r="G283" s="175" t="s">
        <v>358</v>
      </c>
      <c r="H283" s="176">
        <v>13</v>
      </c>
      <c r="I283" s="177"/>
      <c r="J283" s="178">
        <f>ROUND(I283*H283,2)</f>
        <v>0</v>
      </c>
      <c r="K283" s="174" t="s">
        <v>242</v>
      </c>
      <c r="L283" s="38"/>
      <c r="M283" s="179" t="s">
        <v>3</v>
      </c>
      <c r="N283" s="180" t="s">
        <v>43</v>
      </c>
      <c r="O283" s="71"/>
      <c r="P283" s="181">
        <f>O283*H283</f>
        <v>0</v>
      </c>
      <c r="Q283" s="181">
        <v>0.00027999999999999998</v>
      </c>
      <c r="R283" s="181">
        <f>Q283*H283</f>
        <v>0.0036399999999999996</v>
      </c>
      <c r="S283" s="181">
        <v>0</v>
      </c>
      <c r="T283" s="18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3" t="s">
        <v>314</v>
      </c>
      <c r="AT283" s="183" t="s">
        <v>238</v>
      </c>
      <c r="AU283" s="183" t="s">
        <v>76</v>
      </c>
      <c r="AY283" s="18" t="s">
        <v>234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79</v>
      </c>
      <c r="BK283" s="184">
        <f>ROUND(I283*H283,2)</f>
        <v>0</v>
      </c>
      <c r="BL283" s="18" t="s">
        <v>314</v>
      </c>
      <c r="BM283" s="183" t="s">
        <v>3379</v>
      </c>
    </row>
    <row r="284" s="2" customFormat="1">
      <c r="A284" s="37"/>
      <c r="B284" s="38"/>
      <c r="C284" s="37"/>
      <c r="D284" s="185" t="s">
        <v>244</v>
      </c>
      <c r="E284" s="37"/>
      <c r="F284" s="186" t="s">
        <v>3380</v>
      </c>
      <c r="G284" s="37"/>
      <c r="H284" s="37"/>
      <c r="I284" s="187"/>
      <c r="J284" s="37"/>
      <c r="K284" s="37"/>
      <c r="L284" s="38"/>
      <c r="M284" s="188"/>
      <c r="N284" s="189"/>
      <c r="O284" s="71"/>
      <c r="P284" s="71"/>
      <c r="Q284" s="71"/>
      <c r="R284" s="71"/>
      <c r="S284" s="71"/>
      <c r="T284" s="72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8" t="s">
        <v>244</v>
      </c>
      <c r="AU284" s="18" t="s">
        <v>76</v>
      </c>
    </row>
    <row r="285" s="2" customFormat="1" ht="44.25" customHeight="1">
      <c r="A285" s="37"/>
      <c r="B285" s="171"/>
      <c r="C285" s="172" t="s">
        <v>720</v>
      </c>
      <c r="D285" s="172" t="s">
        <v>238</v>
      </c>
      <c r="E285" s="173" t="s">
        <v>3381</v>
      </c>
      <c r="F285" s="174" t="s">
        <v>3382</v>
      </c>
      <c r="G285" s="175" t="s">
        <v>358</v>
      </c>
      <c r="H285" s="176">
        <v>2</v>
      </c>
      <c r="I285" s="177"/>
      <c r="J285" s="178">
        <f>ROUND(I285*H285,2)</f>
        <v>0</v>
      </c>
      <c r="K285" s="174" t="s">
        <v>3383</v>
      </c>
      <c r="L285" s="38"/>
      <c r="M285" s="179" t="s">
        <v>3</v>
      </c>
      <c r="N285" s="180" t="s">
        <v>43</v>
      </c>
      <c r="O285" s="71"/>
      <c r="P285" s="181">
        <f>O285*H285</f>
        <v>0</v>
      </c>
      <c r="Q285" s="181">
        <v>0.016969999999999999</v>
      </c>
      <c r="R285" s="181">
        <f>Q285*H285</f>
        <v>0.033939999999999998</v>
      </c>
      <c r="S285" s="181">
        <v>0</v>
      </c>
      <c r="T285" s="18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3" t="s">
        <v>314</v>
      </c>
      <c r="AT285" s="183" t="s">
        <v>238</v>
      </c>
      <c r="AU285" s="183" t="s">
        <v>76</v>
      </c>
      <c r="AY285" s="18" t="s">
        <v>234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79</v>
      </c>
      <c r="BK285" s="184">
        <f>ROUND(I285*H285,2)</f>
        <v>0</v>
      </c>
      <c r="BL285" s="18" t="s">
        <v>314</v>
      </c>
      <c r="BM285" s="183" t="s">
        <v>3384</v>
      </c>
    </row>
    <row r="286" s="2" customFormat="1" ht="37.8" customHeight="1">
      <c r="A286" s="37"/>
      <c r="B286" s="171"/>
      <c r="C286" s="172" t="s">
        <v>725</v>
      </c>
      <c r="D286" s="172" t="s">
        <v>238</v>
      </c>
      <c r="E286" s="173" t="s">
        <v>3385</v>
      </c>
      <c r="F286" s="174" t="s">
        <v>3386</v>
      </c>
      <c r="G286" s="175" t="s">
        <v>358</v>
      </c>
      <c r="H286" s="176">
        <v>2</v>
      </c>
      <c r="I286" s="177"/>
      <c r="J286" s="178">
        <f>ROUND(I286*H286,2)</f>
        <v>0</v>
      </c>
      <c r="K286" s="174" t="s">
        <v>3383</v>
      </c>
      <c r="L286" s="38"/>
      <c r="M286" s="179" t="s">
        <v>3</v>
      </c>
      <c r="N286" s="180" t="s">
        <v>43</v>
      </c>
      <c r="O286" s="71"/>
      <c r="P286" s="181">
        <f>O286*H286</f>
        <v>0</v>
      </c>
      <c r="Q286" s="181">
        <v>0.016969999999999999</v>
      </c>
      <c r="R286" s="181">
        <f>Q286*H286</f>
        <v>0.033939999999999998</v>
      </c>
      <c r="S286" s="181">
        <v>0</v>
      </c>
      <c r="T286" s="182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3" t="s">
        <v>314</v>
      </c>
      <c r="AT286" s="183" t="s">
        <v>238</v>
      </c>
      <c r="AU286" s="183" t="s">
        <v>76</v>
      </c>
      <c r="AY286" s="18" t="s">
        <v>234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8" t="s">
        <v>79</v>
      </c>
      <c r="BK286" s="184">
        <f>ROUND(I286*H286,2)</f>
        <v>0</v>
      </c>
      <c r="BL286" s="18" t="s">
        <v>314</v>
      </c>
      <c r="BM286" s="183" t="s">
        <v>3387</v>
      </c>
    </row>
    <row r="287" s="2" customFormat="1" ht="37.8" customHeight="1">
      <c r="A287" s="37"/>
      <c r="B287" s="171"/>
      <c r="C287" s="172" t="s">
        <v>730</v>
      </c>
      <c r="D287" s="172" t="s">
        <v>238</v>
      </c>
      <c r="E287" s="173" t="s">
        <v>3388</v>
      </c>
      <c r="F287" s="174" t="s">
        <v>3389</v>
      </c>
      <c r="G287" s="175" t="s">
        <v>358</v>
      </c>
      <c r="H287" s="176">
        <v>2</v>
      </c>
      <c r="I287" s="177"/>
      <c r="J287" s="178">
        <f>ROUND(I287*H287,2)</f>
        <v>0</v>
      </c>
      <c r="K287" s="174" t="s">
        <v>3383</v>
      </c>
      <c r="L287" s="38"/>
      <c r="M287" s="179" t="s">
        <v>3</v>
      </c>
      <c r="N287" s="180" t="s">
        <v>43</v>
      </c>
      <c r="O287" s="71"/>
      <c r="P287" s="181">
        <f>O287*H287</f>
        <v>0</v>
      </c>
      <c r="Q287" s="181">
        <v>0.016969999999999999</v>
      </c>
      <c r="R287" s="181">
        <f>Q287*H287</f>
        <v>0.033939999999999998</v>
      </c>
      <c r="S287" s="181">
        <v>0</v>
      </c>
      <c r="T287" s="18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3" t="s">
        <v>314</v>
      </c>
      <c r="AT287" s="183" t="s">
        <v>238</v>
      </c>
      <c r="AU287" s="183" t="s">
        <v>76</v>
      </c>
      <c r="AY287" s="18" t="s">
        <v>234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79</v>
      </c>
      <c r="BK287" s="184">
        <f>ROUND(I287*H287,2)</f>
        <v>0</v>
      </c>
      <c r="BL287" s="18" t="s">
        <v>314</v>
      </c>
      <c r="BM287" s="183" t="s">
        <v>3390</v>
      </c>
    </row>
    <row r="288" s="2" customFormat="1" ht="37.8" customHeight="1">
      <c r="A288" s="37"/>
      <c r="B288" s="171"/>
      <c r="C288" s="172" t="s">
        <v>735</v>
      </c>
      <c r="D288" s="172" t="s">
        <v>238</v>
      </c>
      <c r="E288" s="173" t="s">
        <v>3391</v>
      </c>
      <c r="F288" s="174" t="s">
        <v>3392</v>
      </c>
      <c r="G288" s="175" t="s">
        <v>358</v>
      </c>
      <c r="H288" s="176">
        <v>2</v>
      </c>
      <c r="I288" s="177"/>
      <c r="J288" s="178">
        <f>ROUND(I288*H288,2)</f>
        <v>0</v>
      </c>
      <c r="K288" s="174" t="s">
        <v>3383</v>
      </c>
      <c r="L288" s="38"/>
      <c r="M288" s="179" t="s">
        <v>3</v>
      </c>
      <c r="N288" s="180" t="s">
        <v>43</v>
      </c>
      <c r="O288" s="71"/>
      <c r="P288" s="181">
        <f>O288*H288</f>
        <v>0</v>
      </c>
      <c r="Q288" s="181">
        <v>0.016969999999999999</v>
      </c>
      <c r="R288" s="181">
        <f>Q288*H288</f>
        <v>0.033939999999999998</v>
      </c>
      <c r="S288" s="181">
        <v>0</v>
      </c>
      <c r="T288" s="182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3" t="s">
        <v>314</v>
      </c>
      <c r="AT288" s="183" t="s">
        <v>238</v>
      </c>
      <c r="AU288" s="183" t="s">
        <v>76</v>
      </c>
      <c r="AY288" s="18" t="s">
        <v>234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8" t="s">
        <v>79</v>
      </c>
      <c r="BK288" s="184">
        <f>ROUND(I288*H288,2)</f>
        <v>0</v>
      </c>
      <c r="BL288" s="18" t="s">
        <v>314</v>
      </c>
      <c r="BM288" s="183" t="s">
        <v>3393</v>
      </c>
    </row>
    <row r="289" s="2" customFormat="1" ht="37.8" customHeight="1">
      <c r="A289" s="37"/>
      <c r="B289" s="171"/>
      <c r="C289" s="172" t="s">
        <v>737</v>
      </c>
      <c r="D289" s="172" t="s">
        <v>238</v>
      </c>
      <c r="E289" s="173" t="s">
        <v>3394</v>
      </c>
      <c r="F289" s="174" t="s">
        <v>3395</v>
      </c>
      <c r="G289" s="175" t="s">
        <v>358</v>
      </c>
      <c r="H289" s="176">
        <v>3</v>
      </c>
      <c r="I289" s="177"/>
      <c r="J289" s="178">
        <f>ROUND(I289*H289,2)</f>
        <v>0</v>
      </c>
      <c r="K289" s="174" t="s">
        <v>3383</v>
      </c>
      <c r="L289" s="38"/>
      <c r="M289" s="179" t="s">
        <v>3</v>
      </c>
      <c r="N289" s="180" t="s">
        <v>43</v>
      </c>
      <c r="O289" s="71"/>
      <c r="P289" s="181">
        <f>O289*H289</f>
        <v>0</v>
      </c>
      <c r="Q289" s="181">
        <v>0.016969999999999999</v>
      </c>
      <c r="R289" s="181">
        <f>Q289*H289</f>
        <v>0.050909999999999997</v>
      </c>
      <c r="S289" s="181">
        <v>0</v>
      </c>
      <c r="T289" s="18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3" t="s">
        <v>314</v>
      </c>
      <c r="AT289" s="183" t="s">
        <v>238</v>
      </c>
      <c r="AU289" s="183" t="s">
        <v>76</v>
      </c>
      <c r="AY289" s="18" t="s">
        <v>234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8" t="s">
        <v>79</v>
      </c>
      <c r="BK289" s="184">
        <f>ROUND(I289*H289,2)</f>
        <v>0</v>
      </c>
      <c r="BL289" s="18" t="s">
        <v>314</v>
      </c>
      <c r="BM289" s="183" t="s">
        <v>3396</v>
      </c>
    </row>
    <row r="290" s="2" customFormat="1" ht="55.5" customHeight="1">
      <c r="A290" s="37"/>
      <c r="B290" s="171"/>
      <c r="C290" s="172" t="s">
        <v>739</v>
      </c>
      <c r="D290" s="172" t="s">
        <v>238</v>
      </c>
      <c r="E290" s="173" t="s">
        <v>3397</v>
      </c>
      <c r="F290" s="174" t="s">
        <v>3398</v>
      </c>
      <c r="G290" s="175" t="s">
        <v>358</v>
      </c>
      <c r="H290" s="176">
        <v>3</v>
      </c>
      <c r="I290" s="177"/>
      <c r="J290" s="178">
        <f>ROUND(I290*H290,2)</f>
        <v>0</v>
      </c>
      <c r="K290" s="174" t="s">
        <v>3383</v>
      </c>
      <c r="L290" s="38"/>
      <c r="M290" s="179" t="s">
        <v>3</v>
      </c>
      <c r="N290" s="180" t="s">
        <v>43</v>
      </c>
      <c r="O290" s="71"/>
      <c r="P290" s="181">
        <f>O290*H290</f>
        <v>0</v>
      </c>
      <c r="Q290" s="181">
        <v>0.016969999999999999</v>
      </c>
      <c r="R290" s="181">
        <f>Q290*H290</f>
        <v>0.050909999999999997</v>
      </c>
      <c r="S290" s="181">
        <v>0</v>
      </c>
      <c r="T290" s="18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3" t="s">
        <v>314</v>
      </c>
      <c r="AT290" s="183" t="s">
        <v>238</v>
      </c>
      <c r="AU290" s="183" t="s">
        <v>76</v>
      </c>
      <c r="AY290" s="18" t="s">
        <v>234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79</v>
      </c>
      <c r="BK290" s="184">
        <f>ROUND(I290*H290,2)</f>
        <v>0</v>
      </c>
      <c r="BL290" s="18" t="s">
        <v>314</v>
      </c>
      <c r="BM290" s="183" t="s">
        <v>3399</v>
      </c>
    </row>
    <row r="291" s="2" customFormat="1" ht="24.15" customHeight="1">
      <c r="A291" s="37"/>
      <c r="B291" s="171"/>
      <c r="C291" s="172" t="s">
        <v>744</v>
      </c>
      <c r="D291" s="172" t="s">
        <v>238</v>
      </c>
      <c r="E291" s="173" t="s">
        <v>3400</v>
      </c>
      <c r="F291" s="174" t="s">
        <v>3401</v>
      </c>
      <c r="G291" s="175" t="s">
        <v>358</v>
      </c>
      <c r="H291" s="176">
        <v>3</v>
      </c>
      <c r="I291" s="177"/>
      <c r="J291" s="178">
        <f>ROUND(I291*H291,2)</f>
        <v>0</v>
      </c>
      <c r="K291" s="174" t="s">
        <v>3383</v>
      </c>
      <c r="L291" s="38"/>
      <c r="M291" s="179" t="s">
        <v>3</v>
      </c>
      <c r="N291" s="180" t="s">
        <v>43</v>
      </c>
      <c r="O291" s="71"/>
      <c r="P291" s="181">
        <f>O291*H291</f>
        <v>0</v>
      </c>
      <c r="Q291" s="181">
        <v>0.016969999999999999</v>
      </c>
      <c r="R291" s="181">
        <f>Q291*H291</f>
        <v>0.050909999999999997</v>
      </c>
      <c r="S291" s="181">
        <v>0</v>
      </c>
      <c r="T291" s="182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3" t="s">
        <v>314</v>
      </c>
      <c r="AT291" s="183" t="s">
        <v>238</v>
      </c>
      <c r="AU291" s="183" t="s">
        <v>76</v>
      </c>
      <c r="AY291" s="18" t="s">
        <v>234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8" t="s">
        <v>79</v>
      </c>
      <c r="BK291" s="184">
        <f>ROUND(I291*H291,2)</f>
        <v>0</v>
      </c>
      <c r="BL291" s="18" t="s">
        <v>314</v>
      </c>
      <c r="BM291" s="183" t="s">
        <v>3402</v>
      </c>
    </row>
    <row r="292" s="2" customFormat="1" ht="66.75" customHeight="1">
      <c r="A292" s="37"/>
      <c r="B292" s="171"/>
      <c r="C292" s="172" t="s">
        <v>751</v>
      </c>
      <c r="D292" s="172" t="s">
        <v>238</v>
      </c>
      <c r="E292" s="173" t="s">
        <v>3403</v>
      </c>
      <c r="F292" s="174" t="s">
        <v>3404</v>
      </c>
      <c r="G292" s="175" t="s">
        <v>358</v>
      </c>
      <c r="H292" s="176">
        <v>5</v>
      </c>
      <c r="I292" s="177"/>
      <c r="J292" s="178">
        <f>ROUND(I292*H292,2)</f>
        <v>0</v>
      </c>
      <c r="K292" s="174" t="s">
        <v>3383</v>
      </c>
      <c r="L292" s="38"/>
      <c r="M292" s="179" t="s">
        <v>3</v>
      </c>
      <c r="N292" s="180" t="s">
        <v>43</v>
      </c>
      <c r="O292" s="71"/>
      <c r="P292" s="181">
        <f>O292*H292</f>
        <v>0</v>
      </c>
      <c r="Q292" s="181">
        <v>0.016969999999999999</v>
      </c>
      <c r="R292" s="181">
        <f>Q292*H292</f>
        <v>0.084849999999999995</v>
      </c>
      <c r="S292" s="181">
        <v>0</v>
      </c>
      <c r="T292" s="18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3" t="s">
        <v>314</v>
      </c>
      <c r="AT292" s="183" t="s">
        <v>238</v>
      </c>
      <c r="AU292" s="183" t="s">
        <v>76</v>
      </c>
      <c r="AY292" s="18" t="s">
        <v>234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8" t="s">
        <v>79</v>
      </c>
      <c r="BK292" s="184">
        <f>ROUND(I292*H292,2)</f>
        <v>0</v>
      </c>
      <c r="BL292" s="18" t="s">
        <v>314</v>
      </c>
      <c r="BM292" s="183" t="s">
        <v>3405</v>
      </c>
    </row>
    <row r="293" s="2" customFormat="1" ht="37.8" customHeight="1">
      <c r="A293" s="37"/>
      <c r="B293" s="171"/>
      <c r="C293" s="172" t="s">
        <v>756</v>
      </c>
      <c r="D293" s="172" t="s">
        <v>238</v>
      </c>
      <c r="E293" s="173" t="s">
        <v>3406</v>
      </c>
      <c r="F293" s="174" t="s">
        <v>3407</v>
      </c>
      <c r="G293" s="175" t="s">
        <v>358</v>
      </c>
      <c r="H293" s="176">
        <v>5</v>
      </c>
      <c r="I293" s="177"/>
      <c r="J293" s="178">
        <f>ROUND(I293*H293,2)</f>
        <v>0</v>
      </c>
      <c r="K293" s="174" t="s">
        <v>3383</v>
      </c>
      <c r="L293" s="38"/>
      <c r="M293" s="179" t="s">
        <v>3</v>
      </c>
      <c r="N293" s="180" t="s">
        <v>43</v>
      </c>
      <c r="O293" s="71"/>
      <c r="P293" s="181">
        <f>O293*H293</f>
        <v>0</v>
      </c>
      <c r="Q293" s="181">
        <v>0.016969999999999999</v>
      </c>
      <c r="R293" s="181">
        <f>Q293*H293</f>
        <v>0.084849999999999995</v>
      </c>
      <c r="S293" s="181">
        <v>0</v>
      </c>
      <c r="T293" s="182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3" t="s">
        <v>314</v>
      </c>
      <c r="AT293" s="183" t="s">
        <v>238</v>
      </c>
      <c r="AU293" s="183" t="s">
        <v>76</v>
      </c>
      <c r="AY293" s="18" t="s">
        <v>234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8" t="s">
        <v>79</v>
      </c>
      <c r="BK293" s="184">
        <f>ROUND(I293*H293,2)</f>
        <v>0</v>
      </c>
      <c r="BL293" s="18" t="s">
        <v>314</v>
      </c>
      <c r="BM293" s="183" t="s">
        <v>3408</v>
      </c>
    </row>
    <row r="294" s="2" customFormat="1" ht="37.8" customHeight="1">
      <c r="A294" s="37"/>
      <c r="B294" s="171"/>
      <c r="C294" s="172" t="s">
        <v>761</v>
      </c>
      <c r="D294" s="172" t="s">
        <v>238</v>
      </c>
      <c r="E294" s="173" t="s">
        <v>3409</v>
      </c>
      <c r="F294" s="174" t="s">
        <v>3410</v>
      </c>
      <c r="G294" s="175" t="s">
        <v>358</v>
      </c>
      <c r="H294" s="176">
        <v>2</v>
      </c>
      <c r="I294" s="177"/>
      <c r="J294" s="178">
        <f>ROUND(I294*H294,2)</f>
        <v>0</v>
      </c>
      <c r="K294" s="174" t="s">
        <v>3383</v>
      </c>
      <c r="L294" s="38"/>
      <c r="M294" s="179" t="s">
        <v>3</v>
      </c>
      <c r="N294" s="180" t="s">
        <v>43</v>
      </c>
      <c r="O294" s="71"/>
      <c r="P294" s="181">
        <f>O294*H294</f>
        <v>0</v>
      </c>
      <c r="Q294" s="181">
        <v>0.016969999999999999</v>
      </c>
      <c r="R294" s="181">
        <f>Q294*H294</f>
        <v>0.033939999999999998</v>
      </c>
      <c r="S294" s="181">
        <v>0</v>
      </c>
      <c r="T294" s="182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3" t="s">
        <v>314</v>
      </c>
      <c r="AT294" s="183" t="s">
        <v>238</v>
      </c>
      <c r="AU294" s="183" t="s">
        <v>76</v>
      </c>
      <c r="AY294" s="18" t="s">
        <v>234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8" t="s">
        <v>79</v>
      </c>
      <c r="BK294" s="184">
        <f>ROUND(I294*H294,2)</f>
        <v>0</v>
      </c>
      <c r="BL294" s="18" t="s">
        <v>314</v>
      </c>
      <c r="BM294" s="183" t="s">
        <v>3411</v>
      </c>
    </row>
    <row r="295" s="2" customFormat="1" ht="55.5" customHeight="1">
      <c r="A295" s="37"/>
      <c r="B295" s="171"/>
      <c r="C295" s="172" t="s">
        <v>765</v>
      </c>
      <c r="D295" s="172" t="s">
        <v>238</v>
      </c>
      <c r="E295" s="173" t="s">
        <v>3412</v>
      </c>
      <c r="F295" s="174" t="s">
        <v>3413</v>
      </c>
      <c r="G295" s="175" t="s">
        <v>358</v>
      </c>
      <c r="H295" s="176">
        <v>2</v>
      </c>
      <c r="I295" s="177"/>
      <c r="J295" s="178">
        <f>ROUND(I295*H295,2)</f>
        <v>0</v>
      </c>
      <c r="K295" s="174" t="s">
        <v>3383</v>
      </c>
      <c r="L295" s="38"/>
      <c r="M295" s="179" t="s">
        <v>3</v>
      </c>
      <c r="N295" s="180" t="s">
        <v>43</v>
      </c>
      <c r="O295" s="71"/>
      <c r="P295" s="181">
        <f>O295*H295</f>
        <v>0</v>
      </c>
      <c r="Q295" s="181">
        <v>0.016969999999999999</v>
      </c>
      <c r="R295" s="181">
        <f>Q295*H295</f>
        <v>0.033939999999999998</v>
      </c>
      <c r="S295" s="181">
        <v>0</v>
      </c>
      <c r="T295" s="182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3" t="s">
        <v>314</v>
      </c>
      <c r="AT295" s="183" t="s">
        <v>238</v>
      </c>
      <c r="AU295" s="183" t="s">
        <v>76</v>
      </c>
      <c r="AY295" s="18" t="s">
        <v>234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8" t="s">
        <v>79</v>
      </c>
      <c r="BK295" s="184">
        <f>ROUND(I295*H295,2)</f>
        <v>0</v>
      </c>
      <c r="BL295" s="18" t="s">
        <v>314</v>
      </c>
      <c r="BM295" s="183" t="s">
        <v>3414</v>
      </c>
    </row>
    <row r="296" s="2" customFormat="1" ht="24.15" customHeight="1">
      <c r="A296" s="37"/>
      <c r="B296" s="171"/>
      <c r="C296" s="172" t="s">
        <v>770</v>
      </c>
      <c r="D296" s="172" t="s">
        <v>238</v>
      </c>
      <c r="E296" s="173" t="s">
        <v>3415</v>
      </c>
      <c r="F296" s="174" t="s">
        <v>3416</v>
      </c>
      <c r="G296" s="175" t="s">
        <v>358</v>
      </c>
      <c r="H296" s="176">
        <v>8</v>
      </c>
      <c r="I296" s="177"/>
      <c r="J296" s="178">
        <f>ROUND(I296*H296,2)</f>
        <v>0</v>
      </c>
      <c r="K296" s="174" t="s">
        <v>3383</v>
      </c>
      <c r="L296" s="38"/>
      <c r="M296" s="179" t="s">
        <v>3</v>
      </c>
      <c r="N296" s="180" t="s">
        <v>43</v>
      </c>
      <c r="O296" s="71"/>
      <c r="P296" s="181">
        <f>O296*H296</f>
        <v>0</v>
      </c>
      <c r="Q296" s="181">
        <v>0.016969999999999999</v>
      </c>
      <c r="R296" s="181">
        <f>Q296*H296</f>
        <v>0.13575999999999999</v>
      </c>
      <c r="S296" s="181">
        <v>0</v>
      </c>
      <c r="T296" s="18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3" t="s">
        <v>314</v>
      </c>
      <c r="AT296" s="183" t="s">
        <v>238</v>
      </c>
      <c r="AU296" s="183" t="s">
        <v>76</v>
      </c>
      <c r="AY296" s="18" t="s">
        <v>234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8" t="s">
        <v>79</v>
      </c>
      <c r="BK296" s="184">
        <f>ROUND(I296*H296,2)</f>
        <v>0</v>
      </c>
      <c r="BL296" s="18" t="s">
        <v>314</v>
      </c>
      <c r="BM296" s="183" t="s">
        <v>3417</v>
      </c>
    </row>
    <row r="297" s="2" customFormat="1" ht="44.25" customHeight="1">
      <c r="A297" s="37"/>
      <c r="B297" s="171"/>
      <c r="C297" s="172" t="s">
        <v>775</v>
      </c>
      <c r="D297" s="172" t="s">
        <v>238</v>
      </c>
      <c r="E297" s="173" t="s">
        <v>3418</v>
      </c>
      <c r="F297" s="174" t="s">
        <v>3419</v>
      </c>
      <c r="G297" s="175" t="s">
        <v>358</v>
      </c>
      <c r="H297" s="176">
        <v>5</v>
      </c>
      <c r="I297" s="177"/>
      <c r="J297" s="178">
        <f>ROUND(I297*H297,2)</f>
        <v>0</v>
      </c>
      <c r="K297" s="174" t="s">
        <v>3383</v>
      </c>
      <c r="L297" s="38"/>
      <c r="M297" s="179" t="s">
        <v>3</v>
      </c>
      <c r="N297" s="180" t="s">
        <v>43</v>
      </c>
      <c r="O297" s="71"/>
      <c r="P297" s="181">
        <f>O297*H297</f>
        <v>0</v>
      </c>
      <c r="Q297" s="181">
        <v>0.016969999999999999</v>
      </c>
      <c r="R297" s="181">
        <f>Q297*H297</f>
        <v>0.084849999999999995</v>
      </c>
      <c r="S297" s="181">
        <v>0</v>
      </c>
      <c r="T297" s="182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3" t="s">
        <v>314</v>
      </c>
      <c r="AT297" s="183" t="s">
        <v>238</v>
      </c>
      <c r="AU297" s="183" t="s">
        <v>76</v>
      </c>
      <c r="AY297" s="18" t="s">
        <v>234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8" t="s">
        <v>79</v>
      </c>
      <c r="BK297" s="184">
        <f>ROUND(I297*H297,2)</f>
        <v>0</v>
      </c>
      <c r="BL297" s="18" t="s">
        <v>314</v>
      </c>
      <c r="BM297" s="183" t="s">
        <v>3420</v>
      </c>
    </row>
    <row r="298" s="2" customFormat="1" ht="55.5" customHeight="1">
      <c r="A298" s="37"/>
      <c r="B298" s="171"/>
      <c r="C298" s="172" t="s">
        <v>782</v>
      </c>
      <c r="D298" s="172" t="s">
        <v>238</v>
      </c>
      <c r="E298" s="173" t="s">
        <v>3421</v>
      </c>
      <c r="F298" s="174" t="s">
        <v>3422</v>
      </c>
      <c r="G298" s="175" t="s">
        <v>358</v>
      </c>
      <c r="H298" s="176">
        <v>6</v>
      </c>
      <c r="I298" s="177"/>
      <c r="J298" s="178">
        <f>ROUND(I298*H298,2)</f>
        <v>0</v>
      </c>
      <c r="K298" s="174" t="s">
        <v>3383</v>
      </c>
      <c r="L298" s="38"/>
      <c r="M298" s="179" t="s">
        <v>3</v>
      </c>
      <c r="N298" s="180" t="s">
        <v>43</v>
      </c>
      <c r="O298" s="71"/>
      <c r="P298" s="181">
        <f>O298*H298</f>
        <v>0</v>
      </c>
      <c r="Q298" s="181">
        <v>0.016969999999999999</v>
      </c>
      <c r="R298" s="181">
        <f>Q298*H298</f>
        <v>0.10181999999999999</v>
      </c>
      <c r="S298" s="181">
        <v>0</v>
      </c>
      <c r="T298" s="182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3" t="s">
        <v>314</v>
      </c>
      <c r="AT298" s="183" t="s">
        <v>238</v>
      </c>
      <c r="AU298" s="183" t="s">
        <v>76</v>
      </c>
      <c r="AY298" s="18" t="s">
        <v>234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8" t="s">
        <v>79</v>
      </c>
      <c r="BK298" s="184">
        <f>ROUND(I298*H298,2)</f>
        <v>0</v>
      </c>
      <c r="BL298" s="18" t="s">
        <v>314</v>
      </c>
      <c r="BM298" s="183" t="s">
        <v>3423</v>
      </c>
    </row>
    <row r="299" s="2" customFormat="1" ht="37.8" customHeight="1">
      <c r="A299" s="37"/>
      <c r="B299" s="171"/>
      <c r="C299" s="172" t="s">
        <v>787</v>
      </c>
      <c r="D299" s="172" t="s">
        <v>238</v>
      </c>
      <c r="E299" s="173" t="s">
        <v>3424</v>
      </c>
      <c r="F299" s="174" t="s">
        <v>3425</v>
      </c>
      <c r="G299" s="175" t="s">
        <v>358</v>
      </c>
      <c r="H299" s="176">
        <v>1</v>
      </c>
      <c r="I299" s="177"/>
      <c r="J299" s="178">
        <f>ROUND(I299*H299,2)</f>
        <v>0</v>
      </c>
      <c r="K299" s="174" t="s">
        <v>3383</v>
      </c>
      <c r="L299" s="38"/>
      <c r="M299" s="179" t="s">
        <v>3</v>
      </c>
      <c r="N299" s="180" t="s">
        <v>43</v>
      </c>
      <c r="O299" s="71"/>
      <c r="P299" s="181">
        <f>O299*H299</f>
        <v>0</v>
      </c>
      <c r="Q299" s="181">
        <v>0.016969999999999999</v>
      </c>
      <c r="R299" s="181">
        <f>Q299*H299</f>
        <v>0.016969999999999999</v>
      </c>
      <c r="S299" s="181">
        <v>0</v>
      </c>
      <c r="T299" s="182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3" t="s">
        <v>314</v>
      </c>
      <c r="AT299" s="183" t="s">
        <v>238</v>
      </c>
      <c r="AU299" s="183" t="s">
        <v>76</v>
      </c>
      <c r="AY299" s="18" t="s">
        <v>234</v>
      </c>
      <c r="BE299" s="184">
        <f>IF(N299="základní",J299,0)</f>
        <v>0</v>
      </c>
      <c r="BF299" s="184">
        <f>IF(N299="snížená",J299,0)</f>
        <v>0</v>
      </c>
      <c r="BG299" s="184">
        <f>IF(N299="zákl. přenesená",J299,0)</f>
        <v>0</v>
      </c>
      <c r="BH299" s="184">
        <f>IF(N299="sníž. přenesená",J299,0)</f>
        <v>0</v>
      </c>
      <c r="BI299" s="184">
        <f>IF(N299="nulová",J299,0)</f>
        <v>0</v>
      </c>
      <c r="BJ299" s="18" t="s">
        <v>79</v>
      </c>
      <c r="BK299" s="184">
        <f>ROUND(I299*H299,2)</f>
        <v>0</v>
      </c>
      <c r="BL299" s="18" t="s">
        <v>314</v>
      </c>
      <c r="BM299" s="183" t="s">
        <v>3426</v>
      </c>
    </row>
    <row r="300" s="2" customFormat="1" ht="49.05" customHeight="1">
      <c r="A300" s="37"/>
      <c r="B300" s="171"/>
      <c r="C300" s="172" t="s">
        <v>792</v>
      </c>
      <c r="D300" s="172" t="s">
        <v>238</v>
      </c>
      <c r="E300" s="173" t="s">
        <v>3427</v>
      </c>
      <c r="F300" s="174" t="s">
        <v>3428</v>
      </c>
      <c r="G300" s="175" t="s">
        <v>358</v>
      </c>
      <c r="H300" s="176">
        <v>1</v>
      </c>
      <c r="I300" s="177"/>
      <c r="J300" s="178">
        <f>ROUND(I300*H300,2)</f>
        <v>0</v>
      </c>
      <c r="K300" s="174" t="s">
        <v>3383</v>
      </c>
      <c r="L300" s="38"/>
      <c r="M300" s="179" t="s">
        <v>3</v>
      </c>
      <c r="N300" s="180" t="s">
        <v>43</v>
      </c>
      <c r="O300" s="71"/>
      <c r="P300" s="181">
        <f>O300*H300</f>
        <v>0</v>
      </c>
      <c r="Q300" s="181">
        <v>0.016969999999999999</v>
      </c>
      <c r="R300" s="181">
        <f>Q300*H300</f>
        <v>0.016969999999999999</v>
      </c>
      <c r="S300" s="181">
        <v>0</v>
      </c>
      <c r="T300" s="182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3" t="s">
        <v>314</v>
      </c>
      <c r="AT300" s="183" t="s">
        <v>238</v>
      </c>
      <c r="AU300" s="183" t="s">
        <v>76</v>
      </c>
      <c r="AY300" s="18" t="s">
        <v>234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8" t="s">
        <v>79</v>
      </c>
      <c r="BK300" s="184">
        <f>ROUND(I300*H300,2)</f>
        <v>0</v>
      </c>
      <c r="BL300" s="18" t="s">
        <v>314</v>
      </c>
      <c r="BM300" s="183" t="s">
        <v>3429</v>
      </c>
    </row>
    <row r="301" s="2" customFormat="1" ht="49.05" customHeight="1">
      <c r="A301" s="37"/>
      <c r="B301" s="171"/>
      <c r="C301" s="172" t="s">
        <v>796</v>
      </c>
      <c r="D301" s="172" t="s">
        <v>238</v>
      </c>
      <c r="E301" s="173" t="s">
        <v>3430</v>
      </c>
      <c r="F301" s="174" t="s">
        <v>3431</v>
      </c>
      <c r="G301" s="175" t="s">
        <v>358</v>
      </c>
      <c r="H301" s="176">
        <v>1</v>
      </c>
      <c r="I301" s="177"/>
      <c r="J301" s="178">
        <f>ROUND(I301*H301,2)</f>
        <v>0</v>
      </c>
      <c r="K301" s="174" t="s">
        <v>3383</v>
      </c>
      <c r="L301" s="38"/>
      <c r="M301" s="179" t="s">
        <v>3</v>
      </c>
      <c r="N301" s="180" t="s">
        <v>43</v>
      </c>
      <c r="O301" s="71"/>
      <c r="P301" s="181">
        <f>O301*H301</f>
        <v>0</v>
      </c>
      <c r="Q301" s="181">
        <v>0.016969999999999999</v>
      </c>
      <c r="R301" s="181">
        <f>Q301*H301</f>
        <v>0.016969999999999999</v>
      </c>
      <c r="S301" s="181">
        <v>0</v>
      </c>
      <c r="T301" s="182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3" t="s">
        <v>314</v>
      </c>
      <c r="AT301" s="183" t="s">
        <v>238</v>
      </c>
      <c r="AU301" s="183" t="s">
        <v>76</v>
      </c>
      <c r="AY301" s="18" t="s">
        <v>234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8" t="s">
        <v>79</v>
      </c>
      <c r="BK301" s="184">
        <f>ROUND(I301*H301,2)</f>
        <v>0</v>
      </c>
      <c r="BL301" s="18" t="s">
        <v>314</v>
      </c>
      <c r="BM301" s="183" t="s">
        <v>3432</v>
      </c>
    </row>
    <row r="302" s="2" customFormat="1" ht="37.8" customHeight="1">
      <c r="A302" s="37"/>
      <c r="B302" s="171"/>
      <c r="C302" s="172" t="s">
        <v>801</v>
      </c>
      <c r="D302" s="172" t="s">
        <v>238</v>
      </c>
      <c r="E302" s="173" t="s">
        <v>3433</v>
      </c>
      <c r="F302" s="174" t="s">
        <v>3434</v>
      </c>
      <c r="G302" s="175" t="s">
        <v>358</v>
      </c>
      <c r="H302" s="176">
        <v>1</v>
      </c>
      <c r="I302" s="177"/>
      <c r="J302" s="178">
        <f>ROUND(I302*H302,2)</f>
        <v>0</v>
      </c>
      <c r="K302" s="174" t="s">
        <v>3383</v>
      </c>
      <c r="L302" s="38"/>
      <c r="M302" s="179" t="s">
        <v>3</v>
      </c>
      <c r="N302" s="180" t="s">
        <v>43</v>
      </c>
      <c r="O302" s="71"/>
      <c r="P302" s="181">
        <f>O302*H302</f>
        <v>0</v>
      </c>
      <c r="Q302" s="181">
        <v>0.016969999999999999</v>
      </c>
      <c r="R302" s="181">
        <f>Q302*H302</f>
        <v>0.016969999999999999</v>
      </c>
      <c r="S302" s="181">
        <v>0</v>
      </c>
      <c r="T302" s="18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3" t="s">
        <v>314</v>
      </c>
      <c r="AT302" s="183" t="s">
        <v>238</v>
      </c>
      <c r="AU302" s="183" t="s">
        <v>76</v>
      </c>
      <c r="AY302" s="18" t="s">
        <v>234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8" t="s">
        <v>79</v>
      </c>
      <c r="BK302" s="184">
        <f>ROUND(I302*H302,2)</f>
        <v>0</v>
      </c>
      <c r="BL302" s="18" t="s">
        <v>314</v>
      </c>
      <c r="BM302" s="183" t="s">
        <v>3435</v>
      </c>
    </row>
    <row r="303" s="2" customFormat="1" ht="44.25" customHeight="1">
      <c r="A303" s="37"/>
      <c r="B303" s="171"/>
      <c r="C303" s="172" t="s">
        <v>805</v>
      </c>
      <c r="D303" s="172" t="s">
        <v>238</v>
      </c>
      <c r="E303" s="173" t="s">
        <v>3436</v>
      </c>
      <c r="F303" s="174" t="s">
        <v>3437</v>
      </c>
      <c r="G303" s="175" t="s">
        <v>358</v>
      </c>
      <c r="H303" s="176">
        <v>3</v>
      </c>
      <c r="I303" s="177"/>
      <c r="J303" s="178">
        <f>ROUND(I303*H303,2)</f>
        <v>0</v>
      </c>
      <c r="K303" s="174" t="s">
        <v>3383</v>
      </c>
      <c r="L303" s="38"/>
      <c r="M303" s="179" t="s">
        <v>3</v>
      </c>
      <c r="N303" s="180" t="s">
        <v>43</v>
      </c>
      <c r="O303" s="71"/>
      <c r="P303" s="181">
        <f>O303*H303</f>
        <v>0</v>
      </c>
      <c r="Q303" s="181">
        <v>0.016969999999999999</v>
      </c>
      <c r="R303" s="181">
        <f>Q303*H303</f>
        <v>0.050909999999999997</v>
      </c>
      <c r="S303" s="181">
        <v>0</v>
      </c>
      <c r="T303" s="182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3" t="s">
        <v>314</v>
      </c>
      <c r="AT303" s="183" t="s">
        <v>238</v>
      </c>
      <c r="AU303" s="183" t="s">
        <v>76</v>
      </c>
      <c r="AY303" s="18" t="s">
        <v>234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8" t="s">
        <v>79</v>
      </c>
      <c r="BK303" s="184">
        <f>ROUND(I303*H303,2)</f>
        <v>0</v>
      </c>
      <c r="BL303" s="18" t="s">
        <v>314</v>
      </c>
      <c r="BM303" s="183" t="s">
        <v>3438</v>
      </c>
    </row>
    <row r="304" s="2" customFormat="1" ht="49.05" customHeight="1">
      <c r="A304" s="37"/>
      <c r="B304" s="171"/>
      <c r="C304" s="172" t="s">
        <v>809</v>
      </c>
      <c r="D304" s="172" t="s">
        <v>238</v>
      </c>
      <c r="E304" s="173" t="s">
        <v>3439</v>
      </c>
      <c r="F304" s="174" t="s">
        <v>3440</v>
      </c>
      <c r="G304" s="175" t="s">
        <v>358</v>
      </c>
      <c r="H304" s="176">
        <v>2</v>
      </c>
      <c r="I304" s="177"/>
      <c r="J304" s="178">
        <f>ROUND(I304*H304,2)</f>
        <v>0</v>
      </c>
      <c r="K304" s="174" t="s">
        <v>3383</v>
      </c>
      <c r="L304" s="38"/>
      <c r="M304" s="179" t="s">
        <v>3</v>
      </c>
      <c r="N304" s="180" t="s">
        <v>43</v>
      </c>
      <c r="O304" s="71"/>
      <c r="P304" s="181">
        <f>O304*H304</f>
        <v>0</v>
      </c>
      <c r="Q304" s="181">
        <v>0.016969999999999999</v>
      </c>
      <c r="R304" s="181">
        <f>Q304*H304</f>
        <v>0.033939999999999998</v>
      </c>
      <c r="S304" s="181">
        <v>0</v>
      </c>
      <c r="T304" s="18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3" t="s">
        <v>314</v>
      </c>
      <c r="AT304" s="183" t="s">
        <v>238</v>
      </c>
      <c r="AU304" s="183" t="s">
        <v>76</v>
      </c>
      <c r="AY304" s="18" t="s">
        <v>234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8" t="s">
        <v>79</v>
      </c>
      <c r="BK304" s="184">
        <f>ROUND(I304*H304,2)</f>
        <v>0</v>
      </c>
      <c r="BL304" s="18" t="s">
        <v>314</v>
      </c>
      <c r="BM304" s="183" t="s">
        <v>3441</v>
      </c>
    </row>
    <row r="305" s="2" customFormat="1" ht="37.8" customHeight="1">
      <c r="A305" s="37"/>
      <c r="B305" s="171"/>
      <c r="C305" s="172" t="s">
        <v>814</v>
      </c>
      <c r="D305" s="172" t="s">
        <v>238</v>
      </c>
      <c r="E305" s="173" t="s">
        <v>3442</v>
      </c>
      <c r="F305" s="174" t="s">
        <v>3443</v>
      </c>
      <c r="G305" s="175" t="s">
        <v>358</v>
      </c>
      <c r="H305" s="176">
        <v>2</v>
      </c>
      <c r="I305" s="177"/>
      <c r="J305" s="178">
        <f>ROUND(I305*H305,2)</f>
        <v>0</v>
      </c>
      <c r="K305" s="174" t="s">
        <v>3383</v>
      </c>
      <c r="L305" s="38"/>
      <c r="M305" s="179" t="s">
        <v>3</v>
      </c>
      <c r="N305" s="180" t="s">
        <v>43</v>
      </c>
      <c r="O305" s="71"/>
      <c r="P305" s="181">
        <f>O305*H305</f>
        <v>0</v>
      </c>
      <c r="Q305" s="181">
        <v>0.016969999999999999</v>
      </c>
      <c r="R305" s="181">
        <f>Q305*H305</f>
        <v>0.033939999999999998</v>
      </c>
      <c r="S305" s="181">
        <v>0</v>
      </c>
      <c r="T305" s="182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3" t="s">
        <v>314</v>
      </c>
      <c r="AT305" s="183" t="s">
        <v>238</v>
      </c>
      <c r="AU305" s="183" t="s">
        <v>76</v>
      </c>
      <c r="AY305" s="18" t="s">
        <v>234</v>
      </c>
      <c r="BE305" s="184">
        <f>IF(N305="základní",J305,0)</f>
        <v>0</v>
      </c>
      <c r="BF305" s="184">
        <f>IF(N305="snížená",J305,0)</f>
        <v>0</v>
      </c>
      <c r="BG305" s="184">
        <f>IF(N305="zákl. přenesená",J305,0)</f>
        <v>0</v>
      </c>
      <c r="BH305" s="184">
        <f>IF(N305="sníž. přenesená",J305,0)</f>
        <v>0</v>
      </c>
      <c r="BI305" s="184">
        <f>IF(N305="nulová",J305,0)</f>
        <v>0</v>
      </c>
      <c r="BJ305" s="18" t="s">
        <v>79</v>
      </c>
      <c r="BK305" s="184">
        <f>ROUND(I305*H305,2)</f>
        <v>0</v>
      </c>
      <c r="BL305" s="18" t="s">
        <v>314</v>
      </c>
      <c r="BM305" s="183" t="s">
        <v>3444</v>
      </c>
    </row>
    <row r="306" s="2" customFormat="1" ht="49.05" customHeight="1">
      <c r="A306" s="37"/>
      <c r="B306" s="171"/>
      <c r="C306" s="172" t="s">
        <v>821</v>
      </c>
      <c r="D306" s="172" t="s">
        <v>238</v>
      </c>
      <c r="E306" s="173" t="s">
        <v>3445</v>
      </c>
      <c r="F306" s="174" t="s">
        <v>3446</v>
      </c>
      <c r="G306" s="175" t="s">
        <v>358</v>
      </c>
      <c r="H306" s="176">
        <v>1</v>
      </c>
      <c r="I306" s="177"/>
      <c r="J306" s="178">
        <f>ROUND(I306*H306,2)</f>
        <v>0</v>
      </c>
      <c r="K306" s="174" t="s">
        <v>3383</v>
      </c>
      <c r="L306" s="38"/>
      <c r="M306" s="179" t="s">
        <v>3</v>
      </c>
      <c r="N306" s="180" t="s">
        <v>43</v>
      </c>
      <c r="O306" s="71"/>
      <c r="P306" s="181">
        <f>O306*H306</f>
        <v>0</v>
      </c>
      <c r="Q306" s="181">
        <v>0.016969999999999999</v>
      </c>
      <c r="R306" s="181">
        <f>Q306*H306</f>
        <v>0.016969999999999999</v>
      </c>
      <c r="S306" s="181">
        <v>0</v>
      </c>
      <c r="T306" s="182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3" t="s">
        <v>314</v>
      </c>
      <c r="AT306" s="183" t="s">
        <v>238</v>
      </c>
      <c r="AU306" s="183" t="s">
        <v>76</v>
      </c>
      <c r="AY306" s="18" t="s">
        <v>234</v>
      </c>
      <c r="BE306" s="184">
        <f>IF(N306="základní",J306,0)</f>
        <v>0</v>
      </c>
      <c r="BF306" s="184">
        <f>IF(N306="snížená",J306,0)</f>
        <v>0</v>
      </c>
      <c r="BG306" s="184">
        <f>IF(N306="zákl. přenesená",J306,0)</f>
        <v>0</v>
      </c>
      <c r="BH306" s="184">
        <f>IF(N306="sníž. přenesená",J306,0)</f>
        <v>0</v>
      </c>
      <c r="BI306" s="184">
        <f>IF(N306="nulová",J306,0)</f>
        <v>0</v>
      </c>
      <c r="BJ306" s="18" t="s">
        <v>79</v>
      </c>
      <c r="BK306" s="184">
        <f>ROUND(I306*H306,2)</f>
        <v>0</v>
      </c>
      <c r="BL306" s="18" t="s">
        <v>314</v>
      </c>
      <c r="BM306" s="183" t="s">
        <v>3447</v>
      </c>
    </row>
    <row r="307" s="2" customFormat="1" ht="49.05" customHeight="1">
      <c r="A307" s="37"/>
      <c r="B307" s="171"/>
      <c r="C307" s="172" t="s">
        <v>828</v>
      </c>
      <c r="D307" s="172" t="s">
        <v>238</v>
      </c>
      <c r="E307" s="173" t="s">
        <v>3448</v>
      </c>
      <c r="F307" s="174" t="s">
        <v>3449</v>
      </c>
      <c r="G307" s="175" t="s">
        <v>358</v>
      </c>
      <c r="H307" s="176">
        <v>1</v>
      </c>
      <c r="I307" s="177"/>
      <c r="J307" s="178">
        <f>ROUND(I307*H307,2)</f>
        <v>0</v>
      </c>
      <c r="K307" s="174" t="s">
        <v>3383</v>
      </c>
      <c r="L307" s="38"/>
      <c r="M307" s="179" t="s">
        <v>3</v>
      </c>
      <c r="N307" s="180" t="s">
        <v>43</v>
      </c>
      <c r="O307" s="71"/>
      <c r="P307" s="181">
        <f>O307*H307</f>
        <v>0</v>
      </c>
      <c r="Q307" s="181">
        <v>0.016969999999999999</v>
      </c>
      <c r="R307" s="181">
        <f>Q307*H307</f>
        <v>0.016969999999999999</v>
      </c>
      <c r="S307" s="181">
        <v>0</v>
      </c>
      <c r="T307" s="182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3" t="s">
        <v>314</v>
      </c>
      <c r="AT307" s="183" t="s">
        <v>238</v>
      </c>
      <c r="AU307" s="183" t="s">
        <v>76</v>
      </c>
      <c r="AY307" s="18" t="s">
        <v>234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8" t="s">
        <v>79</v>
      </c>
      <c r="BK307" s="184">
        <f>ROUND(I307*H307,2)</f>
        <v>0</v>
      </c>
      <c r="BL307" s="18" t="s">
        <v>314</v>
      </c>
      <c r="BM307" s="183" t="s">
        <v>3450</v>
      </c>
    </row>
    <row r="308" s="2" customFormat="1" ht="44.25" customHeight="1">
      <c r="A308" s="37"/>
      <c r="B308" s="171"/>
      <c r="C308" s="172" t="s">
        <v>833</v>
      </c>
      <c r="D308" s="172" t="s">
        <v>238</v>
      </c>
      <c r="E308" s="173" t="s">
        <v>3451</v>
      </c>
      <c r="F308" s="174" t="s">
        <v>3452</v>
      </c>
      <c r="G308" s="175" t="s">
        <v>2879</v>
      </c>
      <c r="H308" s="216"/>
      <c r="I308" s="177"/>
      <c r="J308" s="178">
        <f>ROUND(I308*H308,2)</f>
        <v>0</v>
      </c>
      <c r="K308" s="174" t="s">
        <v>242</v>
      </c>
      <c r="L308" s="38"/>
      <c r="M308" s="179" t="s">
        <v>3</v>
      </c>
      <c r="N308" s="180" t="s">
        <v>43</v>
      </c>
      <c r="O308" s="71"/>
      <c r="P308" s="181">
        <f>O308*H308</f>
        <v>0</v>
      </c>
      <c r="Q308" s="181">
        <v>0</v>
      </c>
      <c r="R308" s="181">
        <f>Q308*H308</f>
        <v>0</v>
      </c>
      <c r="S308" s="181">
        <v>0</v>
      </c>
      <c r="T308" s="182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3" t="s">
        <v>2862</v>
      </c>
      <c r="AT308" s="183" t="s">
        <v>238</v>
      </c>
      <c r="AU308" s="183" t="s">
        <v>76</v>
      </c>
      <c r="AY308" s="18" t="s">
        <v>234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8" t="s">
        <v>79</v>
      </c>
      <c r="BK308" s="184">
        <f>ROUND(I308*H308,2)</f>
        <v>0</v>
      </c>
      <c r="BL308" s="18" t="s">
        <v>2862</v>
      </c>
      <c r="BM308" s="183" t="s">
        <v>3453</v>
      </c>
    </row>
    <row r="309" s="2" customFormat="1">
      <c r="A309" s="37"/>
      <c r="B309" s="38"/>
      <c r="C309" s="37"/>
      <c r="D309" s="185" t="s">
        <v>244</v>
      </c>
      <c r="E309" s="37"/>
      <c r="F309" s="186" t="s">
        <v>3454</v>
      </c>
      <c r="G309" s="37"/>
      <c r="H309" s="37"/>
      <c r="I309" s="187"/>
      <c r="J309" s="37"/>
      <c r="K309" s="37"/>
      <c r="L309" s="38"/>
      <c r="M309" s="188"/>
      <c r="N309" s="189"/>
      <c r="O309" s="71"/>
      <c r="P309" s="71"/>
      <c r="Q309" s="71"/>
      <c r="R309" s="71"/>
      <c r="S309" s="71"/>
      <c r="T309" s="72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8" t="s">
        <v>244</v>
      </c>
      <c r="AU309" s="18" t="s">
        <v>76</v>
      </c>
    </row>
    <row r="310" s="2" customFormat="1" ht="49.05" customHeight="1">
      <c r="A310" s="37"/>
      <c r="B310" s="171"/>
      <c r="C310" s="172" t="s">
        <v>841</v>
      </c>
      <c r="D310" s="172" t="s">
        <v>238</v>
      </c>
      <c r="E310" s="173" t="s">
        <v>3455</v>
      </c>
      <c r="F310" s="174" t="s">
        <v>3456</v>
      </c>
      <c r="G310" s="175" t="s">
        <v>2879</v>
      </c>
      <c r="H310" s="216"/>
      <c r="I310" s="177"/>
      <c r="J310" s="178">
        <f>ROUND(I310*H310,2)</f>
        <v>0</v>
      </c>
      <c r="K310" s="174" t="s">
        <v>242</v>
      </c>
      <c r="L310" s="38"/>
      <c r="M310" s="179" t="s">
        <v>3</v>
      </c>
      <c r="N310" s="180" t="s">
        <v>43</v>
      </c>
      <c r="O310" s="71"/>
      <c r="P310" s="181">
        <f>O310*H310</f>
        <v>0</v>
      </c>
      <c r="Q310" s="181">
        <v>0</v>
      </c>
      <c r="R310" s="181">
        <f>Q310*H310</f>
        <v>0</v>
      </c>
      <c r="S310" s="181">
        <v>0</v>
      </c>
      <c r="T310" s="182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3" t="s">
        <v>314</v>
      </c>
      <c r="AT310" s="183" t="s">
        <v>238</v>
      </c>
      <c r="AU310" s="183" t="s">
        <v>76</v>
      </c>
      <c r="AY310" s="18" t="s">
        <v>234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8" t="s">
        <v>79</v>
      </c>
      <c r="BK310" s="184">
        <f>ROUND(I310*H310,2)</f>
        <v>0</v>
      </c>
      <c r="BL310" s="18" t="s">
        <v>314</v>
      </c>
      <c r="BM310" s="183" t="s">
        <v>3457</v>
      </c>
    </row>
    <row r="311" s="2" customFormat="1">
      <c r="A311" s="37"/>
      <c r="B311" s="38"/>
      <c r="C311" s="37"/>
      <c r="D311" s="185" t="s">
        <v>244</v>
      </c>
      <c r="E311" s="37"/>
      <c r="F311" s="186" t="s">
        <v>3458</v>
      </c>
      <c r="G311" s="37"/>
      <c r="H311" s="37"/>
      <c r="I311" s="187"/>
      <c r="J311" s="37"/>
      <c r="K311" s="37"/>
      <c r="L311" s="38"/>
      <c r="M311" s="188"/>
      <c r="N311" s="189"/>
      <c r="O311" s="71"/>
      <c r="P311" s="71"/>
      <c r="Q311" s="71"/>
      <c r="R311" s="71"/>
      <c r="S311" s="71"/>
      <c r="T311" s="72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8" t="s">
        <v>244</v>
      </c>
      <c r="AU311" s="18" t="s">
        <v>76</v>
      </c>
    </row>
    <row r="312" s="12" customFormat="1" ht="22.8" customHeight="1">
      <c r="A312" s="12"/>
      <c r="B312" s="158"/>
      <c r="C312" s="12"/>
      <c r="D312" s="159" t="s">
        <v>71</v>
      </c>
      <c r="E312" s="169" t="s">
        <v>3459</v>
      </c>
      <c r="F312" s="169" t="s">
        <v>3460</v>
      </c>
      <c r="G312" s="12"/>
      <c r="H312" s="12"/>
      <c r="I312" s="161"/>
      <c r="J312" s="170">
        <f>BK312</f>
        <v>0</v>
      </c>
      <c r="K312" s="12"/>
      <c r="L312" s="158"/>
      <c r="M312" s="163"/>
      <c r="N312" s="164"/>
      <c r="O312" s="164"/>
      <c r="P312" s="165">
        <f>SUM(P313:P326)</f>
        <v>0</v>
      </c>
      <c r="Q312" s="164"/>
      <c r="R312" s="165">
        <f>SUM(R313:R326)</f>
        <v>0.24110000000000001</v>
      </c>
      <c r="S312" s="164"/>
      <c r="T312" s="166">
        <f>SUM(T313:T326)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59" t="s">
        <v>76</v>
      </c>
      <c r="AT312" s="167" t="s">
        <v>71</v>
      </c>
      <c r="AU312" s="167" t="s">
        <v>79</v>
      </c>
      <c r="AY312" s="159" t="s">
        <v>234</v>
      </c>
      <c r="BK312" s="168">
        <f>SUM(BK313:BK326)</f>
        <v>0</v>
      </c>
    </row>
    <row r="313" s="2" customFormat="1" ht="37.8" customHeight="1">
      <c r="A313" s="37"/>
      <c r="B313" s="171"/>
      <c r="C313" s="172" t="s">
        <v>846</v>
      </c>
      <c r="D313" s="172" t="s">
        <v>238</v>
      </c>
      <c r="E313" s="173" t="s">
        <v>3461</v>
      </c>
      <c r="F313" s="174" t="s">
        <v>3462</v>
      </c>
      <c r="G313" s="175" t="s">
        <v>358</v>
      </c>
      <c r="H313" s="176">
        <v>8</v>
      </c>
      <c r="I313" s="177"/>
      <c r="J313" s="178">
        <f>ROUND(I313*H313,2)</f>
        <v>0</v>
      </c>
      <c r="K313" s="174" t="s">
        <v>242</v>
      </c>
      <c r="L313" s="38"/>
      <c r="M313" s="179" t="s">
        <v>3</v>
      </c>
      <c r="N313" s="180" t="s">
        <v>43</v>
      </c>
      <c r="O313" s="71"/>
      <c r="P313" s="181">
        <f>O313*H313</f>
        <v>0</v>
      </c>
      <c r="Q313" s="181">
        <v>0.012</v>
      </c>
      <c r="R313" s="181">
        <f>Q313*H313</f>
        <v>0.096000000000000002</v>
      </c>
      <c r="S313" s="181">
        <v>0</v>
      </c>
      <c r="T313" s="182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3" t="s">
        <v>314</v>
      </c>
      <c r="AT313" s="183" t="s">
        <v>238</v>
      </c>
      <c r="AU313" s="183" t="s">
        <v>76</v>
      </c>
      <c r="AY313" s="18" t="s">
        <v>234</v>
      </c>
      <c r="BE313" s="184">
        <f>IF(N313="základní",J313,0)</f>
        <v>0</v>
      </c>
      <c r="BF313" s="184">
        <f>IF(N313="snížená",J313,0)</f>
        <v>0</v>
      </c>
      <c r="BG313" s="184">
        <f>IF(N313="zákl. přenesená",J313,0)</f>
        <v>0</v>
      </c>
      <c r="BH313" s="184">
        <f>IF(N313="sníž. přenesená",J313,0)</f>
        <v>0</v>
      </c>
      <c r="BI313" s="184">
        <f>IF(N313="nulová",J313,0)</f>
        <v>0</v>
      </c>
      <c r="BJ313" s="18" t="s">
        <v>79</v>
      </c>
      <c r="BK313" s="184">
        <f>ROUND(I313*H313,2)</f>
        <v>0</v>
      </c>
      <c r="BL313" s="18" t="s">
        <v>314</v>
      </c>
      <c r="BM313" s="183" t="s">
        <v>3463</v>
      </c>
    </row>
    <row r="314" s="2" customFormat="1">
      <c r="A314" s="37"/>
      <c r="B314" s="38"/>
      <c r="C314" s="37"/>
      <c r="D314" s="185" t="s">
        <v>244</v>
      </c>
      <c r="E314" s="37"/>
      <c r="F314" s="186" t="s">
        <v>3464</v>
      </c>
      <c r="G314" s="37"/>
      <c r="H314" s="37"/>
      <c r="I314" s="187"/>
      <c r="J314" s="37"/>
      <c r="K314" s="37"/>
      <c r="L314" s="38"/>
      <c r="M314" s="188"/>
      <c r="N314" s="189"/>
      <c r="O314" s="71"/>
      <c r="P314" s="71"/>
      <c r="Q314" s="71"/>
      <c r="R314" s="71"/>
      <c r="S314" s="71"/>
      <c r="T314" s="72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8" t="s">
        <v>244</v>
      </c>
      <c r="AU314" s="18" t="s">
        <v>76</v>
      </c>
    </row>
    <row r="315" s="2" customFormat="1" ht="37.8" customHeight="1">
      <c r="A315" s="37"/>
      <c r="B315" s="171"/>
      <c r="C315" s="172" t="s">
        <v>850</v>
      </c>
      <c r="D315" s="172" t="s">
        <v>238</v>
      </c>
      <c r="E315" s="173" t="s">
        <v>3465</v>
      </c>
      <c r="F315" s="174" t="s">
        <v>3466</v>
      </c>
      <c r="G315" s="175" t="s">
        <v>358</v>
      </c>
      <c r="H315" s="176">
        <v>2</v>
      </c>
      <c r="I315" s="177"/>
      <c r="J315" s="178">
        <f>ROUND(I315*H315,2)</f>
        <v>0</v>
      </c>
      <c r="K315" s="174" t="s">
        <v>242</v>
      </c>
      <c r="L315" s="38"/>
      <c r="M315" s="179" t="s">
        <v>3</v>
      </c>
      <c r="N315" s="180" t="s">
        <v>43</v>
      </c>
      <c r="O315" s="71"/>
      <c r="P315" s="181">
        <f>O315*H315</f>
        <v>0</v>
      </c>
      <c r="Q315" s="181">
        <v>0.012</v>
      </c>
      <c r="R315" s="181">
        <f>Q315*H315</f>
        <v>0.024</v>
      </c>
      <c r="S315" s="181">
        <v>0</v>
      </c>
      <c r="T315" s="182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3" t="s">
        <v>314</v>
      </c>
      <c r="AT315" s="183" t="s">
        <v>238</v>
      </c>
      <c r="AU315" s="183" t="s">
        <v>76</v>
      </c>
      <c r="AY315" s="18" t="s">
        <v>234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8" t="s">
        <v>79</v>
      </c>
      <c r="BK315" s="184">
        <f>ROUND(I315*H315,2)</f>
        <v>0</v>
      </c>
      <c r="BL315" s="18" t="s">
        <v>314</v>
      </c>
      <c r="BM315" s="183" t="s">
        <v>3467</v>
      </c>
    </row>
    <row r="316" s="2" customFormat="1">
      <c r="A316" s="37"/>
      <c r="B316" s="38"/>
      <c r="C316" s="37"/>
      <c r="D316" s="185" t="s">
        <v>244</v>
      </c>
      <c r="E316" s="37"/>
      <c r="F316" s="186" t="s">
        <v>3468</v>
      </c>
      <c r="G316" s="37"/>
      <c r="H316" s="37"/>
      <c r="I316" s="187"/>
      <c r="J316" s="37"/>
      <c r="K316" s="37"/>
      <c r="L316" s="38"/>
      <c r="M316" s="188"/>
      <c r="N316" s="189"/>
      <c r="O316" s="71"/>
      <c r="P316" s="71"/>
      <c r="Q316" s="71"/>
      <c r="R316" s="71"/>
      <c r="S316" s="71"/>
      <c r="T316" s="72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8" t="s">
        <v>244</v>
      </c>
      <c r="AU316" s="18" t="s">
        <v>76</v>
      </c>
    </row>
    <row r="317" s="2" customFormat="1" ht="37.8" customHeight="1">
      <c r="A317" s="37"/>
      <c r="B317" s="171"/>
      <c r="C317" s="172" t="s">
        <v>852</v>
      </c>
      <c r="D317" s="172" t="s">
        <v>238</v>
      </c>
      <c r="E317" s="173" t="s">
        <v>3469</v>
      </c>
      <c r="F317" s="174" t="s">
        <v>3470</v>
      </c>
      <c r="G317" s="175" t="s">
        <v>358</v>
      </c>
      <c r="H317" s="176">
        <v>7</v>
      </c>
      <c r="I317" s="177"/>
      <c r="J317" s="178">
        <f>ROUND(I317*H317,2)</f>
        <v>0</v>
      </c>
      <c r="K317" s="174" t="s">
        <v>242</v>
      </c>
      <c r="L317" s="38"/>
      <c r="M317" s="179" t="s">
        <v>3</v>
      </c>
      <c r="N317" s="180" t="s">
        <v>43</v>
      </c>
      <c r="O317" s="71"/>
      <c r="P317" s="181">
        <f>O317*H317</f>
        <v>0</v>
      </c>
      <c r="Q317" s="181">
        <v>0.016650000000000002</v>
      </c>
      <c r="R317" s="181">
        <f>Q317*H317</f>
        <v>0.11655000000000002</v>
      </c>
      <c r="S317" s="181">
        <v>0</v>
      </c>
      <c r="T317" s="182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3" t="s">
        <v>314</v>
      </c>
      <c r="AT317" s="183" t="s">
        <v>238</v>
      </c>
      <c r="AU317" s="183" t="s">
        <v>76</v>
      </c>
      <c r="AY317" s="18" t="s">
        <v>234</v>
      </c>
      <c r="BE317" s="184">
        <f>IF(N317="základní",J317,0)</f>
        <v>0</v>
      </c>
      <c r="BF317" s="184">
        <f>IF(N317="snížená",J317,0)</f>
        <v>0</v>
      </c>
      <c r="BG317" s="184">
        <f>IF(N317="zákl. přenesená",J317,0)</f>
        <v>0</v>
      </c>
      <c r="BH317" s="184">
        <f>IF(N317="sníž. přenesená",J317,0)</f>
        <v>0</v>
      </c>
      <c r="BI317" s="184">
        <f>IF(N317="nulová",J317,0)</f>
        <v>0</v>
      </c>
      <c r="BJ317" s="18" t="s">
        <v>79</v>
      </c>
      <c r="BK317" s="184">
        <f>ROUND(I317*H317,2)</f>
        <v>0</v>
      </c>
      <c r="BL317" s="18" t="s">
        <v>314</v>
      </c>
      <c r="BM317" s="183" t="s">
        <v>3471</v>
      </c>
    </row>
    <row r="318" s="2" customFormat="1">
      <c r="A318" s="37"/>
      <c r="B318" s="38"/>
      <c r="C318" s="37"/>
      <c r="D318" s="185" t="s">
        <v>244</v>
      </c>
      <c r="E318" s="37"/>
      <c r="F318" s="186" t="s">
        <v>3472</v>
      </c>
      <c r="G318" s="37"/>
      <c r="H318" s="37"/>
      <c r="I318" s="187"/>
      <c r="J318" s="37"/>
      <c r="K318" s="37"/>
      <c r="L318" s="38"/>
      <c r="M318" s="188"/>
      <c r="N318" s="189"/>
      <c r="O318" s="71"/>
      <c r="P318" s="71"/>
      <c r="Q318" s="71"/>
      <c r="R318" s="71"/>
      <c r="S318" s="71"/>
      <c r="T318" s="72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8" t="s">
        <v>244</v>
      </c>
      <c r="AU318" s="18" t="s">
        <v>76</v>
      </c>
    </row>
    <row r="319" s="2" customFormat="1" ht="16.5" customHeight="1">
      <c r="A319" s="37"/>
      <c r="B319" s="171"/>
      <c r="C319" s="172" t="s">
        <v>856</v>
      </c>
      <c r="D319" s="172" t="s">
        <v>238</v>
      </c>
      <c r="E319" s="173" t="s">
        <v>3473</v>
      </c>
      <c r="F319" s="174" t="s">
        <v>3474</v>
      </c>
      <c r="G319" s="175" t="s">
        <v>358</v>
      </c>
      <c r="H319" s="176">
        <v>7</v>
      </c>
      <c r="I319" s="177"/>
      <c r="J319" s="178">
        <f>ROUND(I319*H319,2)</f>
        <v>0</v>
      </c>
      <c r="K319" s="174" t="s">
        <v>242</v>
      </c>
      <c r="L319" s="38"/>
      <c r="M319" s="179" t="s">
        <v>3</v>
      </c>
      <c r="N319" s="180" t="s">
        <v>43</v>
      </c>
      <c r="O319" s="71"/>
      <c r="P319" s="181">
        <f>O319*H319</f>
        <v>0</v>
      </c>
      <c r="Q319" s="181">
        <v>0.00014999999999999999</v>
      </c>
      <c r="R319" s="181">
        <f>Q319*H319</f>
        <v>0.0010499999999999999</v>
      </c>
      <c r="S319" s="181">
        <v>0</v>
      </c>
      <c r="T319" s="182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3" t="s">
        <v>314</v>
      </c>
      <c r="AT319" s="183" t="s">
        <v>238</v>
      </c>
      <c r="AU319" s="183" t="s">
        <v>76</v>
      </c>
      <c r="AY319" s="18" t="s">
        <v>234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8" t="s">
        <v>79</v>
      </c>
      <c r="BK319" s="184">
        <f>ROUND(I319*H319,2)</f>
        <v>0</v>
      </c>
      <c r="BL319" s="18" t="s">
        <v>314</v>
      </c>
      <c r="BM319" s="183" t="s">
        <v>3475</v>
      </c>
    </row>
    <row r="320" s="2" customFormat="1">
      <c r="A320" s="37"/>
      <c r="B320" s="38"/>
      <c r="C320" s="37"/>
      <c r="D320" s="185" t="s">
        <v>244</v>
      </c>
      <c r="E320" s="37"/>
      <c r="F320" s="186" t="s">
        <v>3476</v>
      </c>
      <c r="G320" s="37"/>
      <c r="H320" s="37"/>
      <c r="I320" s="187"/>
      <c r="J320" s="37"/>
      <c r="K320" s="37"/>
      <c r="L320" s="38"/>
      <c r="M320" s="188"/>
      <c r="N320" s="189"/>
      <c r="O320" s="71"/>
      <c r="P320" s="71"/>
      <c r="Q320" s="71"/>
      <c r="R320" s="71"/>
      <c r="S320" s="71"/>
      <c r="T320" s="72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8" t="s">
        <v>244</v>
      </c>
      <c r="AU320" s="18" t="s">
        <v>76</v>
      </c>
    </row>
    <row r="321" s="2" customFormat="1" ht="16.5" customHeight="1">
      <c r="A321" s="37"/>
      <c r="B321" s="171"/>
      <c r="C321" s="172" t="s">
        <v>861</v>
      </c>
      <c r="D321" s="172" t="s">
        <v>238</v>
      </c>
      <c r="E321" s="173" t="s">
        <v>3477</v>
      </c>
      <c r="F321" s="174" t="s">
        <v>3478</v>
      </c>
      <c r="G321" s="175" t="s">
        <v>358</v>
      </c>
      <c r="H321" s="176">
        <v>7</v>
      </c>
      <c r="I321" s="177"/>
      <c r="J321" s="178">
        <f>ROUND(I321*H321,2)</f>
        <v>0</v>
      </c>
      <c r="K321" s="174" t="s">
        <v>242</v>
      </c>
      <c r="L321" s="38"/>
      <c r="M321" s="179" t="s">
        <v>3</v>
      </c>
      <c r="N321" s="180" t="s">
        <v>43</v>
      </c>
      <c r="O321" s="71"/>
      <c r="P321" s="181">
        <f>O321*H321</f>
        <v>0</v>
      </c>
      <c r="Q321" s="181">
        <v>0.00050000000000000001</v>
      </c>
      <c r="R321" s="181">
        <f>Q321*H321</f>
        <v>0.0035000000000000001</v>
      </c>
      <c r="S321" s="181">
        <v>0</v>
      </c>
      <c r="T321" s="182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3" t="s">
        <v>314</v>
      </c>
      <c r="AT321" s="183" t="s">
        <v>238</v>
      </c>
      <c r="AU321" s="183" t="s">
        <v>76</v>
      </c>
      <c r="AY321" s="18" t="s">
        <v>234</v>
      </c>
      <c r="BE321" s="184">
        <f>IF(N321="základní",J321,0)</f>
        <v>0</v>
      </c>
      <c r="BF321" s="184">
        <f>IF(N321="snížená",J321,0)</f>
        <v>0</v>
      </c>
      <c r="BG321" s="184">
        <f>IF(N321="zákl. přenesená",J321,0)</f>
        <v>0</v>
      </c>
      <c r="BH321" s="184">
        <f>IF(N321="sníž. přenesená",J321,0)</f>
        <v>0</v>
      </c>
      <c r="BI321" s="184">
        <f>IF(N321="nulová",J321,0)</f>
        <v>0</v>
      </c>
      <c r="BJ321" s="18" t="s">
        <v>79</v>
      </c>
      <c r="BK321" s="184">
        <f>ROUND(I321*H321,2)</f>
        <v>0</v>
      </c>
      <c r="BL321" s="18" t="s">
        <v>314</v>
      </c>
      <c r="BM321" s="183" t="s">
        <v>3479</v>
      </c>
    </row>
    <row r="322" s="2" customFormat="1">
      <c r="A322" s="37"/>
      <c r="B322" s="38"/>
      <c r="C322" s="37"/>
      <c r="D322" s="185" t="s">
        <v>244</v>
      </c>
      <c r="E322" s="37"/>
      <c r="F322" s="186" t="s">
        <v>3480</v>
      </c>
      <c r="G322" s="37"/>
      <c r="H322" s="37"/>
      <c r="I322" s="187"/>
      <c r="J322" s="37"/>
      <c r="K322" s="37"/>
      <c r="L322" s="38"/>
      <c r="M322" s="188"/>
      <c r="N322" s="189"/>
      <c r="O322" s="71"/>
      <c r="P322" s="71"/>
      <c r="Q322" s="71"/>
      <c r="R322" s="71"/>
      <c r="S322" s="71"/>
      <c r="T322" s="72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8" t="s">
        <v>244</v>
      </c>
      <c r="AU322" s="18" t="s">
        <v>76</v>
      </c>
    </row>
    <row r="323" s="2" customFormat="1" ht="44.25" customHeight="1">
      <c r="A323" s="37"/>
      <c r="B323" s="171"/>
      <c r="C323" s="172" t="s">
        <v>865</v>
      </c>
      <c r="D323" s="172" t="s">
        <v>238</v>
      </c>
      <c r="E323" s="173" t="s">
        <v>3481</v>
      </c>
      <c r="F323" s="174" t="s">
        <v>3482</v>
      </c>
      <c r="G323" s="175" t="s">
        <v>2879</v>
      </c>
      <c r="H323" s="216"/>
      <c r="I323" s="177"/>
      <c r="J323" s="178">
        <f>ROUND(I323*H323,2)</f>
        <v>0</v>
      </c>
      <c r="K323" s="174" t="s">
        <v>242</v>
      </c>
      <c r="L323" s="38"/>
      <c r="M323" s="179" t="s">
        <v>3</v>
      </c>
      <c r="N323" s="180" t="s">
        <v>43</v>
      </c>
      <c r="O323" s="71"/>
      <c r="P323" s="181">
        <f>O323*H323</f>
        <v>0</v>
      </c>
      <c r="Q323" s="181">
        <v>0</v>
      </c>
      <c r="R323" s="181">
        <f>Q323*H323</f>
        <v>0</v>
      </c>
      <c r="S323" s="181">
        <v>0</v>
      </c>
      <c r="T323" s="182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3" t="s">
        <v>314</v>
      </c>
      <c r="AT323" s="183" t="s">
        <v>238</v>
      </c>
      <c r="AU323" s="183" t="s">
        <v>76</v>
      </c>
      <c r="AY323" s="18" t="s">
        <v>234</v>
      </c>
      <c r="BE323" s="184">
        <f>IF(N323="základní",J323,0)</f>
        <v>0</v>
      </c>
      <c r="BF323" s="184">
        <f>IF(N323="snížená",J323,0)</f>
        <v>0</v>
      </c>
      <c r="BG323" s="184">
        <f>IF(N323="zákl. přenesená",J323,0)</f>
        <v>0</v>
      </c>
      <c r="BH323" s="184">
        <f>IF(N323="sníž. přenesená",J323,0)</f>
        <v>0</v>
      </c>
      <c r="BI323" s="184">
        <f>IF(N323="nulová",J323,0)</f>
        <v>0</v>
      </c>
      <c r="BJ323" s="18" t="s">
        <v>79</v>
      </c>
      <c r="BK323" s="184">
        <f>ROUND(I323*H323,2)</f>
        <v>0</v>
      </c>
      <c r="BL323" s="18" t="s">
        <v>314</v>
      </c>
      <c r="BM323" s="183" t="s">
        <v>3483</v>
      </c>
    </row>
    <row r="324" s="2" customFormat="1">
      <c r="A324" s="37"/>
      <c r="B324" s="38"/>
      <c r="C324" s="37"/>
      <c r="D324" s="185" t="s">
        <v>244</v>
      </c>
      <c r="E324" s="37"/>
      <c r="F324" s="186" t="s">
        <v>3484</v>
      </c>
      <c r="G324" s="37"/>
      <c r="H324" s="37"/>
      <c r="I324" s="187"/>
      <c r="J324" s="37"/>
      <c r="K324" s="37"/>
      <c r="L324" s="38"/>
      <c r="M324" s="188"/>
      <c r="N324" s="189"/>
      <c r="O324" s="71"/>
      <c r="P324" s="71"/>
      <c r="Q324" s="71"/>
      <c r="R324" s="71"/>
      <c r="S324" s="71"/>
      <c r="T324" s="72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8" t="s">
        <v>244</v>
      </c>
      <c r="AU324" s="18" t="s">
        <v>76</v>
      </c>
    </row>
    <row r="325" s="2" customFormat="1" ht="49.05" customHeight="1">
      <c r="A325" s="37"/>
      <c r="B325" s="171"/>
      <c r="C325" s="172" t="s">
        <v>869</v>
      </c>
      <c r="D325" s="172" t="s">
        <v>238</v>
      </c>
      <c r="E325" s="173" t="s">
        <v>3485</v>
      </c>
      <c r="F325" s="174" t="s">
        <v>3486</v>
      </c>
      <c r="G325" s="175" t="s">
        <v>2879</v>
      </c>
      <c r="H325" s="216"/>
      <c r="I325" s="177"/>
      <c r="J325" s="178">
        <f>ROUND(I325*H325,2)</f>
        <v>0</v>
      </c>
      <c r="K325" s="174" t="s">
        <v>242</v>
      </c>
      <c r="L325" s="38"/>
      <c r="M325" s="179" t="s">
        <v>3</v>
      </c>
      <c r="N325" s="180" t="s">
        <v>43</v>
      </c>
      <c r="O325" s="71"/>
      <c r="P325" s="181">
        <f>O325*H325</f>
        <v>0</v>
      </c>
      <c r="Q325" s="181">
        <v>0</v>
      </c>
      <c r="R325" s="181">
        <f>Q325*H325</f>
        <v>0</v>
      </c>
      <c r="S325" s="181">
        <v>0</v>
      </c>
      <c r="T325" s="182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83" t="s">
        <v>314</v>
      </c>
      <c r="AT325" s="183" t="s">
        <v>238</v>
      </c>
      <c r="AU325" s="183" t="s">
        <v>76</v>
      </c>
      <c r="AY325" s="18" t="s">
        <v>234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8" t="s">
        <v>79</v>
      </c>
      <c r="BK325" s="184">
        <f>ROUND(I325*H325,2)</f>
        <v>0</v>
      </c>
      <c r="BL325" s="18" t="s">
        <v>314</v>
      </c>
      <c r="BM325" s="183" t="s">
        <v>3487</v>
      </c>
    </row>
    <row r="326" s="2" customFormat="1">
      <c r="A326" s="37"/>
      <c r="B326" s="38"/>
      <c r="C326" s="37"/>
      <c r="D326" s="185" t="s">
        <v>244</v>
      </c>
      <c r="E326" s="37"/>
      <c r="F326" s="186" t="s">
        <v>3488</v>
      </c>
      <c r="G326" s="37"/>
      <c r="H326" s="37"/>
      <c r="I326" s="187"/>
      <c r="J326" s="37"/>
      <c r="K326" s="37"/>
      <c r="L326" s="38"/>
      <c r="M326" s="188"/>
      <c r="N326" s="189"/>
      <c r="O326" s="71"/>
      <c r="P326" s="71"/>
      <c r="Q326" s="71"/>
      <c r="R326" s="71"/>
      <c r="S326" s="71"/>
      <c r="T326" s="72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8" t="s">
        <v>244</v>
      </c>
      <c r="AU326" s="18" t="s">
        <v>76</v>
      </c>
    </row>
    <row r="327" s="12" customFormat="1" ht="22.8" customHeight="1">
      <c r="A327" s="12"/>
      <c r="B327" s="158"/>
      <c r="C327" s="12"/>
      <c r="D327" s="159" t="s">
        <v>71</v>
      </c>
      <c r="E327" s="169" t="s">
        <v>2622</v>
      </c>
      <c r="F327" s="169" t="s">
        <v>2623</v>
      </c>
      <c r="G327" s="12"/>
      <c r="H327" s="12"/>
      <c r="I327" s="161"/>
      <c r="J327" s="170">
        <f>BK327</f>
        <v>0</v>
      </c>
      <c r="K327" s="12"/>
      <c r="L327" s="158"/>
      <c r="M327" s="163"/>
      <c r="N327" s="164"/>
      <c r="O327" s="164"/>
      <c r="P327" s="165">
        <f>P328</f>
        <v>0</v>
      </c>
      <c r="Q327" s="164"/>
      <c r="R327" s="165">
        <f>R328</f>
        <v>0.0018799999999999999</v>
      </c>
      <c r="S327" s="164"/>
      <c r="T327" s="166">
        <f>T328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159" t="s">
        <v>76</v>
      </c>
      <c r="AT327" s="167" t="s">
        <v>71</v>
      </c>
      <c r="AU327" s="167" t="s">
        <v>79</v>
      </c>
      <c r="AY327" s="159" t="s">
        <v>234</v>
      </c>
      <c r="BK327" s="168">
        <f>BK328</f>
        <v>0</v>
      </c>
    </row>
    <row r="328" s="2" customFormat="1" ht="24.15" customHeight="1">
      <c r="A328" s="37"/>
      <c r="B328" s="171"/>
      <c r="C328" s="172" t="s">
        <v>875</v>
      </c>
      <c r="D328" s="172" t="s">
        <v>238</v>
      </c>
      <c r="E328" s="173" t="s">
        <v>3489</v>
      </c>
      <c r="F328" s="174" t="s">
        <v>3490</v>
      </c>
      <c r="G328" s="175" t="s">
        <v>358</v>
      </c>
      <c r="H328" s="176">
        <v>1</v>
      </c>
      <c r="I328" s="177"/>
      <c r="J328" s="178">
        <f>ROUND(I328*H328,2)</f>
        <v>0</v>
      </c>
      <c r="K328" s="174" t="s">
        <v>2582</v>
      </c>
      <c r="L328" s="38"/>
      <c r="M328" s="179" t="s">
        <v>3</v>
      </c>
      <c r="N328" s="180" t="s">
        <v>43</v>
      </c>
      <c r="O328" s="71"/>
      <c r="P328" s="181">
        <f>O328*H328</f>
        <v>0</v>
      </c>
      <c r="Q328" s="181">
        <v>0.0018799999999999999</v>
      </c>
      <c r="R328" s="181">
        <f>Q328*H328</f>
        <v>0.0018799999999999999</v>
      </c>
      <c r="S328" s="181">
        <v>0</v>
      </c>
      <c r="T328" s="182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3" t="s">
        <v>314</v>
      </c>
      <c r="AT328" s="183" t="s">
        <v>238</v>
      </c>
      <c r="AU328" s="183" t="s">
        <v>76</v>
      </c>
      <c r="AY328" s="18" t="s">
        <v>234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8" t="s">
        <v>79</v>
      </c>
      <c r="BK328" s="184">
        <f>ROUND(I328*H328,2)</f>
        <v>0</v>
      </c>
      <c r="BL328" s="18" t="s">
        <v>314</v>
      </c>
      <c r="BM328" s="183" t="s">
        <v>3491</v>
      </c>
    </row>
    <row r="329" s="12" customFormat="1" ht="22.8" customHeight="1">
      <c r="A329" s="12"/>
      <c r="B329" s="158"/>
      <c r="C329" s="12"/>
      <c r="D329" s="159" t="s">
        <v>71</v>
      </c>
      <c r="E329" s="169" t="s">
        <v>2701</v>
      </c>
      <c r="F329" s="169" t="s">
        <v>2702</v>
      </c>
      <c r="G329" s="12"/>
      <c r="H329" s="12"/>
      <c r="I329" s="161"/>
      <c r="J329" s="170">
        <f>BK329</f>
        <v>0</v>
      </c>
      <c r="K329" s="12"/>
      <c r="L329" s="158"/>
      <c r="M329" s="163"/>
      <c r="N329" s="164"/>
      <c r="O329" s="164"/>
      <c r="P329" s="165">
        <f>SUM(P330:P331)</f>
        <v>0</v>
      </c>
      <c r="Q329" s="164"/>
      <c r="R329" s="165">
        <f>SUM(R330:R331)</f>
        <v>0.00052999999999999998</v>
      </c>
      <c r="S329" s="164"/>
      <c r="T329" s="166">
        <f>SUM(T330:T331)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59" t="s">
        <v>76</v>
      </c>
      <c r="AT329" s="167" t="s">
        <v>71</v>
      </c>
      <c r="AU329" s="167" t="s">
        <v>79</v>
      </c>
      <c r="AY329" s="159" t="s">
        <v>234</v>
      </c>
      <c r="BK329" s="168">
        <f>SUM(BK330:BK331)</f>
        <v>0</v>
      </c>
    </row>
    <row r="330" s="2" customFormat="1" ht="37.8" customHeight="1">
      <c r="A330" s="37"/>
      <c r="B330" s="171"/>
      <c r="C330" s="172" t="s">
        <v>880</v>
      </c>
      <c r="D330" s="172" t="s">
        <v>238</v>
      </c>
      <c r="E330" s="173" t="s">
        <v>3492</v>
      </c>
      <c r="F330" s="174" t="s">
        <v>3493</v>
      </c>
      <c r="G330" s="175" t="s">
        <v>358</v>
      </c>
      <c r="H330" s="176">
        <v>1</v>
      </c>
      <c r="I330" s="177"/>
      <c r="J330" s="178">
        <f>ROUND(I330*H330,2)</f>
        <v>0</v>
      </c>
      <c r="K330" s="174" t="s">
        <v>242</v>
      </c>
      <c r="L330" s="38"/>
      <c r="M330" s="179" t="s">
        <v>3</v>
      </c>
      <c r="N330" s="180" t="s">
        <v>43</v>
      </c>
      <c r="O330" s="71"/>
      <c r="P330" s="181">
        <f>O330*H330</f>
        <v>0</v>
      </c>
      <c r="Q330" s="181">
        <v>0.00052999999999999998</v>
      </c>
      <c r="R330" s="181">
        <f>Q330*H330</f>
        <v>0.00052999999999999998</v>
      </c>
      <c r="S330" s="181">
        <v>0</v>
      </c>
      <c r="T330" s="182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3" t="s">
        <v>314</v>
      </c>
      <c r="AT330" s="183" t="s">
        <v>238</v>
      </c>
      <c r="AU330" s="183" t="s">
        <v>76</v>
      </c>
      <c r="AY330" s="18" t="s">
        <v>234</v>
      </c>
      <c r="BE330" s="184">
        <f>IF(N330="základní",J330,0)</f>
        <v>0</v>
      </c>
      <c r="BF330" s="184">
        <f>IF(N330="snížená",J330,0)</f>
        <v>0</v>
      </c>
      <c r="BG330" s="184">
        <f>IF(N330="zákl. přenesená",J330,0)</f>
        <v>0</v>
      </c>
      <c r="BH330" s="184">
        <f>IF(N330="sníž. přenesená",J330,0)</f>
        <v>0</v>
      </c>
      <c r="BI330" s="184">
        <f>IF(N330="nulová",J330,0)</f>
        <v>0</v>
      </c>
      <c r="BJ330" s="18" t="s">
        <v>79</v>
      </c>
      <c r="BK330" s="184">
        <f>ROUND(I330*H330,2)</f>
        <v>0</v>
      </c>
      <c r="BL330" s="18" t="s">
        <v>314</v>
      </c>
      <c r="BM330" s="183" t="s">
        <v>3494</v>
      </c>
    </row>
    <row r="331" s="2" customFormat="1">
      <c r="A331" s="37"/>
      <c r="B331" s="38"/>
      <c r="C331" s="37"/>
      <c r="D331" s="185" t="s">
        <v>244</v>
      </c>
      <c r="E331" s="37"/>
      <c r="F331" s="186" t="s">
        <v>3495</v>
      </c>
      <c r="G331" s="37"/>
      <c r="H331" s="37"/>
      <c r="I331" s="187"/>
      <c r="J331" s="37"/>
      <c r="K331" s="37"/>
      <c r="L331" s="38"/>
      <c r="M331" s="212"/>
      <c r="N331" s="213"/>
      <c r="O331" s="214"/>
      <c r="P331" s="214"/>
      <c r="Q331" s="214"/>
      <c r="R331" s="214"/>
      <c r="S331" s="214"/>
      <c r="T331" s="215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8" t="s">
        <v>244</v>
      </c>
      <c r="AU331" s="18" t="s">
        <v>76</v>
      </c>
    </row>
    <row r="332" s="2" customFormat="1" ht="6.96" customHeight="1">
      <c r="A332" s="37"/>
      <c r="B332" s="54"/>
      <c r="C332" s="55"/>
      <c r="D332" s="55"/>
      <c r="E332" s="55"/>
      <c r="F332" s="55"/>
      <c r="G332" s="55"/>
      <c r="H332" s="55"/>
      <c r="I332" s="55"/>
      <c r="J332" s="55"/>
      <c r="K332" s="55"/>
      <c r="L332" s="38"/>
      <c r="M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</row>
  </sheetData>
  <autoFilter ref="C95:K33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4_02/132312122"/>
    <hyperlink ref="F102" r:id="rId2" display="https://podminky.urs.cz/item/CS_URS_2024_02/151101101"/>
    <hyperlink ref="F104" r:id="rId3" display="https://podminky.urs.cz/item/CS_URS_2024_02/151101111"/>
    <hyperlink ref="F106" r:id="rId4" display="https://podminky.urs.cz/item/CS_URS_2024_02/162651132"/>
    <hyperlink ref="F108" r:id="rId5" display="https://podminky.urs.cz/item/CS_URS_2024_02/171201231"/>
    <hyperlink ref="F110" r:id="rId6" display="https://podminky.urs.cz/item/CS_URS_2024_02/171251201"/>
    <hyperlink ref="F112" r:id="rId7" display="https://podminky.urs.cz/item/CS_URS_2024_02/174211101"/>
    <hyperlink ref="F114" r:id="rId8" display="https://podminky.urs.cz/item/CS_URS_2024_02/175111101"/>
    <hyperlink ref="F118" r:id="rId9" display="https://podminky.urs.cz/item/CS_URS_2024_02/451541111"/>
    <hyperlink ref="F126" r:id="rId10" display="https://podminky.urs.cz/item/CS_URS_2024_02/721173401"/>
    <hyperlink ref="F128" r:id="rId11" display="https://podminky.urs.cz/item/CS_URS_2024_02/721173402"/>
    <hyperlink ref="F130" r:id="rId12" display="https://podminky.urs.cz/item/CS_URS_2024_02/721173403"/>
    <hyperlink ref="F132" r:id="rId13" display="https://podminky.urs.cz/item/CS_URS_2024_02/721174024"/>
    <hyperlink ref="F134" r:id="rId14" display="https://podminky.urs.cz/item/CS_URS_2024_02/721174025"/>
    <hyperlink ref="F136" r:id="rId15" display="https://podminky.urs.cz/item/CS_URS_2024_02/721174041"/>
    <hyperlink ref="F138" r:id="rId16" display="https://podminky.urs.cz/item/CS_URS_2024_02/721174042"/>
    <hyperlink ref="F141" r:id="rId17" display="https://podminky.urs.cz/item/CS_URS_2024_02/721174043"/>
    <hyperlink ref="F143" r:id="rId18" display="https://podminky.urs.cz/item/CS_URS_2024_02/721174044"/>
    <hyperlink ref="F145" r:id="rId19" display="https://podminky.urs.cz/item/CS_URS_2024_02/721174045"/>
    <hyperlink ref="F147" r:id="rId20" display="https://podminky.urs.cz/item/CS_URS_2024_02/721194103"/>
    <hyperlink ref="F149" r:id="rId21" display="https://podminky.urs.cz/item/CS_URS_2024_02/721194104"/>
    <hyperlink ref="F151" r:id="rId22" display="https://podminky.urs.cz/item/CS_URS_2024_02/721194105"/>
    <hyperlink ref="F153" r:id="rId23" display="https://podminky.urs.cz/item/CS_URS_2024_02/721194107"/>
    <hyperlink ref="F155" r:id="rId24" display="https://podminky.urs.cz/item/CS_URS_2024_02/721194109"/>
    <hyperlink ref="F157" r:id="rId25" display="https://podminky.urs.cz/item/CS_URS_2024_02/721211421"/>
    <hyperlink ref="F159" r:id="rId26" display="https://podminky.urs.cz/item/CS_URS_2024_02/721212122"/>
    <hyperlink ref="F161" r:id="rId27" display="https://podminky.urs.cz/item/CS_URS_2024_02/721212124"/>
    <hyperlink ref="F163" r:id="rId28" display="https://podminky.urs.cz/item/CS_URS_2024_02/721226512"/>
    <hyperlink ref="F165" r:id="rId29" display="https://podminky.urs.cz/item/CS_URS_2024_02/721273152"/>
    <hyperlink ref="F167" r:id="rId30" display="https://podminky.urs.cz/item/CS_URS_2024_02/721273153"/>
    <hyperlink ref="F169" r:id="rId31" display="https://podminky.urs.cz/item/CS_URS_2024_02/721274125"/>
    <hyperlink ref="F171" r:id="rId32" display="https://podminky.urs.cz/item/CS_URS_2024_02/721290111"/>
    <hyperlink ref="F173" r:id="rId33" display="https://podminky.urs.cz/item/CS_URS_2024_02/721290112"/>
    <hyperlink ref="F175" r:id="rId34" display="https://podminky.urs.cz/item/CS_URS_2024_02/998721201"/>
    <hyperlink ref="F177" r:id="rId35" display="https://podminky.urs.cz/item/CS_URS_2024_02/998721292"/>
    <hyperlink ref="F182" r:id="rId36" display="https://podminky.urs.cz/item/CS_URS_2024_02/722130233"/>
    <hyperlink ref="F184" r:id="rId37" display="https://podminky.urs.cz/item/CS_URS_2024_02/722130235"/>
    <hyperlink ref="F186" r:id="rId38" display="https://podminky.urs.cz/item/CS_URS_2024_02/722174002"/>
    <hyperlink ref="F189" r:id="rId39" display="https://podminky.urs.cz/item/CS_URS_2024_02/722174003"/>
    <hyperlink ref="F191" r:id="rId40" display="https://podminky.urs.cz/item/CS_URS_2024_02/722174004"/>
    <hyperlink ref="F193" r:id="rId41" display="https://podminky.urs.cz/item/CS_URS_2024_02/722174005"/>
    <hyperlink ref="F195" r:id="rId42" display="https://podminky.urs.cz/item/CS_URS_2024_02/722174006"/>
    <hyperlink ref="F197" r:id="rId43" display="https://podminky.urs.cz/item/CS_URS_2024_02/722181231"/>
    <hyperlink ref="F199" r:id="rId44" display="https://podminky.urs.cz/item/CS_URS_2024_02/722181232"/>
    <hyperlink ref="F201" r:id="rId45" display="https://podminky.urs.cz/item/CS_URS_2024_02/722181233"/>
    <hyperlink ref="F203" r:id="rId46" display="https://podminky.urs.cz/item/CS_URS_2024_02/722181241"/>
    <hyperlink ref="F205" r:id="rId47" display="https://podminky.urs.cz/item/CS_URS_2024_02/722181242"/>
    <hyperlink ref="F207" r:id="rId48" display="https://podminky.urs.cz/item/CS_URS_2024_02/722181252"/>
    <hyperlink ref="F209" r:id="rId49" display="https://podminky.urs.cz/item/CS_URS_2024_02/722181253"/>
    <hyperlink ref="F211" r:id="rId50" display="https://podminky.urs.cz/item/CS_URS_2024_02/722190401"/>
    <hyperlink ref="F213" r:id="rId51" display="https://podminky.urs.cz/item/CS_URS_2024_02/722220111"/>
    <hyperlink ref="F215" r:id="rId52" display="https://podminky.urs.cz/item/CS_URS_2024_02/722220231"/>
    <hyperlink ref="F217" r:id="rId53" display="https://podminky.urs.cz/item/CS_URS_2024_02/722220232"/>
    <hyperlink ref="F219" r:id="rId54" display="https://podminky.urs.cz/item/CS_URS_2024_02/722220233"/>
    <hyperlink ref="F221" r:id="rId55" display="https://podminky.urs.cz/item/CS_URS_2024_02/722220234"/>
    <hyperlink ref="F223" r:id="rId56" display="https://podminky.urs.cz/item/CS_URS_2024_02/722224116"/>
    <hyperlink ref="F225" r:id="rId57" display="https://podminky.urs.cz/item/CS_URS_2024_02/722231072"/>
    <hyperlink ref="F227" r:id="rId58" display="https://podminky.urs.cz/item/CS_URS_2024_02/722231074"/>
    <hyperlink ref="F229" r:id="rId59" display="https://podminky.urs.cz/item/CS_URS_2024_02/722231222"/>
    <hyperlink ref="F231" r:id="rId60" display="https://podminky.urs.cz/item/CS_URS_2024_02/722232122"/>
    <hyperlink ref="F233" r:id="rId61" display="https://podminky.urs.cz/item/CS_URS_2024_02/722232123"/>
    <hyperlink ref="F235" r:id="rId62" display="https://podminky.urs.cz/item/CS_URS_2024_02/722232124"/>
    <hyperlink ref="F237" r:id="rId63" display="https://podminky.urs.cz/item/CS_URS_2024_02/722232126"/>
    <hyperlink ref="F239" r:id="rId64" display="https://podminky.urs.cz/item/CS_URS_2024_02/722234263"/>
    <hyperlink ref="F243" r:id="rId65" display="https://podminky.urs.cz/item/CS_URS_2024_02/722250143"/>
    <hyperlink ref="F247" r:id="rId66" display="https://podminky.urs.cz/item/CS_URS_2024_02/722263215"/>
    <hyperlink ref="F250" r:id="rId67" display="https://podminky.urs.cz/item/CS_URS_2024_02/722290226"/>
    <hyperlink ref="F252" r:id="rId68" display="https://podminky.urs.cz/item/CS_URS_2024_02/722290234"/>
    <hyperlink ref="F254" r:id="rId69" display="https://podminky.urs.cz/item/CS_URS_2024_02/998722202"/>
    <hyperlink ref="F256" r:id="rId70" display="https://podminky.urs.cz/item/CS_URS_2024_02/998722292"/>
    <hyperlink ref="F259" r:id="rId71" display="https://podminky.urs.cz/item/CS_URS_2024_02/724233005"/>
    <hyperlink ref="F262" r:id="rId72" display="https://podminky.urs.cz/item/CS_URS_2024_02/725119125"/>
    <hyperlink ref="F264" r:id="rId73" display="https://podminky.urs.cz/item/CS_URS_2024_02/725219102"/>
    <hyperlink ref="F266" r:id="rId74" display="https://podminky.urs.cz/item/CS_URS_2024_02/725319111"/>
    <hyperlink ref="F268" r:id="rId75" display="https://podminky.urs.cz/item/CS_URS_2024_02/725339111"/>
    <hyperlink ref="F270" r:id="rId76" display="https://podminky.urs.cz/item/CS_URS_2024_02/725813111"/>
    <hyperlink ref="F272" r:id="rId77" display="https://podminky.urs.cz/item/CS_URS_2024_02/725821325"/>
    <hyperlink ref="F274" r:id="rId78" display="https://podminky.urs.cz/item/CS_URS_2024_02/725829101"/>
    <hyperlink ref="F276" r:id="rId79" display="https://podminky.urs.cz/item/CS_URS_2024_02/725829111"/>
    <hyperlink ref="F278" r:id="rId80" display="https://podminky.urs.cz/item/CS_URS_2024_02/725829131"/>
    <hyperlink ref="F280" r:id="rId81" display="https://podminky.urs.cz/item/CS_URS_2024_02/725839101"/>
    <hyperlink ref="F282" r:id="rId82" display="https://podminky.urs.cz/item/CS_URS_2024_02/725849412"/>
    <hyperlink ref="F284" r:id="rId83" display="https://podminky.urs.cz/item/CS_URS_2024_02/725862103"/>
    <hyperlink ref="F309" r:id="rId84" display="https://podminky.urs.cz/item/CS_URS_2024_02/998725202"/>
    <hyperlink ref="F311" r:id="rId85" display="https://podminky.urs.cz/item/CS_URS_2024_02/998725293"/>
    <hyperlink ref="F314" r:id="rId86" display="https://podminky.urs.cz/item/CS_URS_2024_02/726131001"/>
    <hyperlink ref="F316" r:id="rId87" display="https://podminky.urs.cz/item/CS_URS_2024_02/726131002"/>
    <hyperlink ref="F318" r:id="rId88" display="https://podminky.urs.cz/item/CS_URS_2024_02/726131041"/>
    <hyperlink ref="F320" r:id="rId89" display="https://podminky.urs.cz/item/CS_URS_2024_02/726191001"/>
    <hyperlink ref="F322" r:id="rId90" display="https://podminky.urs.cz/item/CS_URS_2024_02/726191002"/>
    <hyperlink ref="F324" r:id="rId91" display="https://podminky.urs.cz/item/CS_URS_2024_02/998726211"/>
    <hyperlink ref="F326" r:id="rId92" display="https://podminky.urs.cz/item/CS_URS_2024_02/998726293"/>
    <hyperlink ref="F331" r:id="rId93" display="https://podminky.urs.cz/item/CS_URS_2024_02/7344111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1" customFormat="1" ht="12" customHeight="1">
      <c r="B8" s="21"/>
      <c r="D8" s="31" t="s">
        <v>135</v>
      </c>
      <c r="L8" s="21"/>
    </row>
    <row r="9" s="2" customFormat="1" ht="16.5" customHeight="1">
      <c r="A9" s="37"/>
      <c r="B9" s="38"/>
      <c r="C9" s="37"/>
      <c r="D9" s="37"/>
      <c r="E9" s="122" t="s">
        <v>136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2547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3496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2549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2550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2550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ROUND(J88,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ROUND((SUM(BE88:BE132)),  2)</f>
        <v>0</v>
      </c>
      <c r="G35" s="37"/>
      <c r="H35" s="37"/>
      <c r="I35" s="130">
        <v>0.20999999999999999</v>
      </c>
      <c r="J35" s="129">
        <f>ROUND(((SUM(BE88:BE132))*I35),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ROUND((SUM(BF88:BF132)),  2)</f>
        <v>0</v>
      </c>
      <c r="G36" s="37"/>
      <c r="H36" s="37"/>
      <c r="I36" s="130">
        <v>0.12</v>
      </c>
      <c r="J36" s="129">
        <f>ROUND(((SUM(BF88:BF132))*I36),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ROUND((SUM(BG88:BG132)),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ROUND((SUM(BH88:BH132)),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ROUND((SUM(BI88:BI132)),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137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smlouva č. 2 - SO02, 3,4,5,6,7,8,9,11,13,14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135</v>
      </c>
      <c r="L51" s="21"/>
    </row>
    <row r="52" s="2" customFormat="1" ht="16.5" customHeight="1">
      <c r="A52" s="37"/>
      <c r="B52" s="38"/>
      <c r="C52" s="37"/>
      <c r="D52" s="37"/>
      <c r="E52" s="122" t="s">
        <v>136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2547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24 - PLYNOVÁ ZAŘÍZENÍ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2208/9,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138</v>
      </c>
      <c r="D61" s="131"/>
      <c r="E61" s="131"/>
      <c r="F61" s="131"/>
      <c r="G61" s="131"/>
      <c r="H61" s="131"/>
      <c r="I61" s="131"/>
      <c r="J61" s="138" t="s">
        <v>139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J88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140</v>
      </c>
    </row>
    <row r="64" s="9" customFormat="1" ht="24.96" customHeight="1">
      <c r="A64" s="9"/>
      <c r="B64" s="140"/>
      <c r="C64" s="9"/>
      <c r="D64" s="141" t="s">
        <v>183</v>
      </c>
      <c r="E64" s="142"/>
      <c r="F64" s="142"/>
      <c r="G64" s="142"/>
      <c r="H64" s="142"/>
      <c r="I64" s="142"/>
      <c r="J64" s="143">
        <f>J89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3497</v>
      </c>
      <c r="E65" s="146"/>
      <c r="F65" s="146"/>
      <c r="G65" s="146"/>
      <c r="H65" s="146"/>
      <c r="I65" s="146"/>
      <c r="J65" s="147">
        <f>J90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3498</v>
      </c>
      <c r="E66" s="146"/>
      <c r="F66" s="146"/>
      <c r="G66" s="146"/>
      <c r="H66" s="146"/>
      <c r="I66" s="146"/>
      <c r="J66" s="147">
        <f>J128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12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="2" customFormat="1" ht="6.96" customHeight="1">
      <c r="A72" s="37"/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12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24.96" customHeight="1">
      <c r="A73" s="37"/>
      <c r="B73" s="38"/>
      <c r="C73" s="22" t="s">
        <v>219</v>
      </c>
      <c r="D73" s="37"/>
      <c r="E73" s="37"/>
      <c r="F73" s="37"/>
      <c r="G73" s="37"/>
      <c r="H73" s="37"/>
      <c r="I73" s="37"/>
      <c r="J73" s="37"/>
      <c r="K73" s="3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17</v>
      </c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7"/>
      <c r="D76" s="37"/>
      <c r="E76" s="122" t="str">
        <f>E7</f>
        <v>Obecní dům Rudíkov smlouva č. 2 - SO02, 3,4,5,6,7,8,9,11,13,14</v>
      </c>
      <c r="F76" s="31"/>
      <c r="G76" s="31"/>
      <c r="H76" s="31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1" customFormat="1" ht="12" customHeight="1">
      <c r="B77" s="21"/>
      <c r="C77" s="31" t="s">
        <v>135</v>
      </c>
      <c r="L77" s="21"/>
    </row>
    <row r="78" s="2" customFormat="1" ht="16.5" customHeight="1">
      <c r="A78" s="37"/>
      <c r="B78" s="38"/>
      <c r="C78" s="37"/>
      <c r="D78" s="37"/>
      <c r="E78" s="122" t="s">
        <v>136</v>
      </c>
      <c r="F78" s="37"/>
      <c r="G78" s="37"/>
      <c r="H78" s="37"/>
      <c r="I78" s="37"/>
      <c r="J78" s="37"/>
      <c r="K78" s="37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2547</v>
      </c>
      <c r="D79" s="37"/>
      <c r="E79" s="37"/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6.5" customHeight="1">
      <c r="A80" s="37"/>
      <c r="B80" s="38"/>
      <c r="C80" s="37"/>
      <c r="D80" s="37"/>
      <c r="E80" s="61" t="str">
        <f>E11</f>
        <v>24 - PLYNOVÁ ZAŘÍZENÍ</v>
      </c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21</v>
      </c>
      <c r="D82" s="37"/>
      <c r="E82" s="37"/>
      <c r="F82" s="26" t="str">
        <f>F14</f>
        <v>RUDÍKOV, P.Č. 2250/4, 2261, ST. 63, 2208/9,</v>
      </c>
      <c r="G82" s="37"/>
      <c r="H82" s="37"/>
      <c r="I82" s="31" t="s">
        <v>23</v>
      </c>
      <c r="J82" s="63" t="str">
        <f>IF(J14="","",J14)</f>
        <v>10. 1. 2024</v>
      </c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25</v>
      </c>
      <c r="D84" s="37"/>
      <c r="E84" s="37"/>
      <c r="F84" s="26" t="str">
        <f>E17</f>
        <v xml:space="preserve"> </v>
      </c>
      <c r="G84" s="37"/>
      <c r="H84" s="37"/>
      <c r="I84" s="31" t="s">
        <v>31</v>
      </c>
      <c r="J84" s="35" t="str">
        <f>E23</f>
        <v>Ondřej Zikán</v>
      </c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29</v>
      </c>
      <c r="D85" s="37"/>
      <c r="E85" s="37"/>
      <c r="F85" s="26" t="str">
        <f>IF(E20="","",E20)</f>
        <v>Vyplň údaj</v>
      </c>
      <c r="G85" s="37"/>
      <c r="H85" s="37"/>
      <c r="I85" s="31" t="s">
        <v>34</v>
      </c>
      <c r="J85" s="35" t="str">
        <f>E26</f>
        <v>Ondřej Zikán</v>
      </c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0.32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11" customFormat="1" ht="29.28" customHeight="1">
      <c r="A87" s="148"/>
      <c r="B87" s="149"/>
      <c r="C87" s="150" t="s">
        <v>220</v>
      </c>
      <c r="D87" s="151" t="s">
        <v>57</v>
      </c>
      <c r="E87" s="151" t="s">
        <v>53</v>
      </c>
      <c r="F87" s="151" t="s">
        <v>54</v>
      </c>
      <c r="G87" s="151" t="s">
        <v>221</v>
      </c>
      <c r="H87" s="151" t="s">
        <v>222</v>
      </c>
      <c r="I87" s="151" t="s">
        <v>223</v>
      </c>
      <c r="J87" s="151" t="s">
        <v>139</v>
      </c>
      <c r="K87" s="152" t="s">
        <v>224</v>
      </c>
      <c r="L87" s="153"/>
      <c r="M87" s="79" t="s">
        <v>3</v>
      </c>
      <c r="N87" s="80" t="s">
        <v>42</v>
      </c>
      <c r="O87" s="80" t="s">
        <v>225</v>
      </c>
      <c r="P87" s="80" t="s">
        <v>226</v>
      </c>
      <c r="Q87" s="80" t="s">
        <v>227</v>
      </c>
      <c r="R87" s="80" t="s">
        <v>228</v>
      </c>
      <c r="S87" s="80" t="s">
        <v>229</v>
      </c>
      <c r="T87" s="81" t="s">
        <v>230</v>
      </c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="2" customFormat="1" ht="22.8" customHeight="1">
      <c r="A88" s="37"/>
      <c r="B88" s="38"/>
      <c r="C88" s="86" t="s">
        <v>231</v>
      </c>
      <c r="D88" s="37"/>
      <c r="E88" s="37"/>
      <c r="F88" s="37"/>
      <c r="G88" s="37"/>
      <c r="H88" s="37"/>
      <c r="I88" s="37"/>
      <c r="J88" s="154">
        <f>BK88</f>
        <v>0</v>
      </c>
      <c r="K88" s="37"/>
      <c r="L88" s="38"/>
      <c r="M88" s="82"/>
      <c r="N88" s="67"/>
      <c r="O88" s="83"/>
      <c r="P88" s="155">
        <f>P89</f>
        <v>0</v>
      </c>
      <c r="Q88" s="83"/>
      <c r="R88" s="155">
        <f>R89</f>
        <v>0.17211999999999997</v>
      </c>
      <c r="S88" s="83"/>
      <c r="T88" s="156">
        <f>T89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8" t="s">
        <v>71</v>
      </c>
      <c r="AU88" s="18" t="s">
        <v>140</v>
      </c>
      <c r="BK88" s="157">
        <f>BK89</f>
        <v>0</v>
      </c>
    </row>
    <row r="89" s="12" customFormat="1" ht="25.92" customHeight="1">
      <c r="A89" s="12"/>
      <c r="B89" s="158"/>
      <c r="C89" s="12"/>
      <c r="D89" s="159" t="s">
        <v>71</v>
      </c>
      <c r="E89" s="160" t="s">
        <v>1253</v>
      </c>
      <c r="F89" s="160" t="s">
        <v>1254</v>
      </c>
      <c r="G89" s="12"/>
      <c r="H89" s="12"/>
      <c r="I89" s="161"/>
      <c r="J89" s="162">
        <f>BK89</f>
        <v>0</v>
      </c>
      <c r="K89" s="12"/>
      <c r="L89" s="158"/>
      <c r="M89" s="163"/>
      <c r="N89" s="164"/>
      <c r="O89" s="164"/>
      <c r="P89" s="165">
        <f>P90+P128</f>
        <v>0</v>
      </c>
      <c r="Q89" s="164"/>
      <c r="R89" s="165">
        <f>R90+R128</f>
        <v>0.17211999999999997</v>
      </c>
      <c r="S89" s="164"/>
      <c r="T89" s="166">
        <f>T90+T128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9" t="s">
        <v>76</v>
      </c>
      <c r="AT89" s="167" t="s">
        <v>71</v>
      </c>
      <c r="AU89" s="167" t="s">
        <v>72</v>
      </c>
      <c r="AY89" s="159" t="s">
        <v>234</v>
      </c>
      <c r="BK89" s="168">
        <f>BK90+BK128</f>
        <v>0</v>
      </c>
    </row>
    <row r="90" s="12" customFormat="1" ht="22.8" customHeight="1">
      <c r="A90" s="12"/>
      <c r="B90" s="158"/>
      <c r="C90" s="12"/>
      <c r="D90" s="159" t="s">
        <v>71</v>
      </c>
      <c r="E90" s="169" t="s">
        <v>3499</v>
      </c>
      <c r="F90" s="169" t="s">
        <v>3500</v>
      </c>
      <c r="G90" s="12"/>
      <c r="H90" s="12"/>
      <c r="I90" s="161"/>
      <c r="J90" s="170">
        <f>BK90</f>
        <v>0</v>
      </c>
      <c r="K90" s="12"/>
      <c r="L90" s="158"/>
      <c r="M90" s="163"/>
      <c r="N90" s="164"/>
      <c r="O90" s="164"/>
      <c r="P90" s="165">
        <f>SUM(P91:P127)</f>
        <v>0</v>
      </c>
      <c r="Q90" s="164"/>
      <c r="R90" s="165">
        <f>SUM(R91:R127)</f>
        <v>0.17011999999999997</v>
      </c>
      <c r="S90" s="164"/>
      <c r="T90" s="166">
        <f>SUM(T91:T127)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9" t="s">
        <v>76</v>
      </c>
      <c r="AT90" s="167" t="s">
        <v>71</v>
      </c>
      <c r="AU90" s="167" t="s">
        <v>79</v>
      </c>
      <c r="AY90" s="159" t="s">
        <v>234</v>
      </c>
      <c r="BK90" s="168">
        <f>SUM(BK91:BK127)</f>
        <v>0</v>
      </c>
    </row>
    <row r="91" s="2" customFormat="1" ht="33" customHeight="1">
      <c r="A91" s="37"/>
      <c r="B91" s="171"/>
      <c r="C91" s="172" t="s">
        <v>79</v>
      </c>
      <c r="D91" s="172" t="s">
        <v>238</v>
      </c>
      <c r="E91" s="173" t="s">
        <v>3501</v>
      </c>
      <c r="F91" s="174" t="s">
        <v>3502</v>
      </c>
      <c r="G91" s="175" t="s">
        <v>416</v>
      </c>
      <c r="H91" s="176">
        <v>1</v>
      </c>
      <c r="I91" s="177"/>
      <c r="J91" s="178">
        <f>ROUND(I91*H91,2)</f>
        <v>0</v>
      </c>
      <c r="K91" s="174" t="s">
        <v>242</v>
      </c>
      <c r="L91" s="38"/>
      <c r="M91" s="179" t="s">
        <v>3</v>
      </c>
      <c r="N91" s="180" t="s">
        <v>43</v>
      </c>
      <c r="O91" s="71"/>
      <c r="P91" s="181">
        <f>O91*H91</f>
        <v>0</v>
      </c>
      <c r="Q91" s="181">
        <v>0.00147</v>
      </c>
      <c r="R91" s="181">
        <f>Q91*H91</f>
        <v>0.00147</v>
      </c>
      <c r="S91" s="181">
        <v>0</v>
      </c>
      <c r="T91" s="18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3" t="s">
        <v>314</v>
      </c>
      <c r="AT91" s="183" t="s">
        <v>238</v>
      </c>
      <c r="AU91" s="183" t="s">
        <v>76</v>
      </c>
      <c r="AY91" s="18" t="s">
        <v>234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314</v>
      </c>
      <c r="BM91" s="183" t="s">
        <v>3503</v>
      </c>
    </row>
    <row r="92" s="2" customFormat="1">
      <c r="A92" s="37"/>
      <c r="B92" s="38"/>
      <c r="C92" s="37"/>
      <c r="D92" s="185" t="s">
        <v>244</v>
      </c>
      <c r="E92" s="37"/>
      <c r="F92" s="186" t="s">
        <v>3504</v>
      </c>
      <c r="G92" s="37"/>
      <c r="H92" s="37"/>
      <c r="I92" s="187"/>
      <c r="J92" s="37"/>
      <c r="K92" s="37"/>
      <c r="L92" s="38"/>
      <c r="M92" s="188"/>
      <c r="N92" s="189"/>
      <c r="O92" s="71"/>
      <c r="P92" s="71"/>
      <c r="Q92" s="71"/>
      <c r="R92" s="71"/>
      <c r="S92" s="71"/>
      <c r="T92" s="72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8" t="s">
        <v>244</v>
      </c>
      <c r="AU92" s="18" t="s">
        <v>76</v>
      </c>
    </row>
    <row r="93" s="2" customFormat="1" ht="33" customHeight="1">
      <c r="A93" s="37"/>
      <c r="B93" s="171"/>
      <c r="C93" s="172" t="s">
        <v>76</v>
      </c>
      <c r="D93" s="172" t="s">
        <v>238</v>
      </c>
      <c r="E93" s="173" t="s">
        <v>3505</v>
      </c>
      <c r="F93" s="174" t="s">
        <v>3506</v>
      </c>
      <c r="G93" s="175" t="s">
        <v>416</v>
      </c>
      <c r="H93" s="176">
        <v>1</v>
      </c>
      <c r="I93" s="177"/>
      <c r="J93" s="178">
        <f>ROUND(I93*H93,2)</f>
        <v>0</v>
      </c>
      <c r="K93" s="174" t="s">
        <v>242</v>
      </c>
      <c r="L93" s="38"/>
      <c r="M93" s="179" t="s">
        <v>3</v>
      </c>
      <c r="N93" s="180" t="s">
        <v>43</v>
      </c>
      <c r="O93" s="71"/>
      <c r="P93" s="181">
        <f>O93*H93</f>
        <v>0</v>
      </c>
      <c r="Q93" s="181">
        <v>0.0018500000000000001</v>
      </c>
      <c r="R93" s="181">
        <f>Q93*H93</f>
        <v>0.0018500000000000001</v>
      </c>
      <c r="S93" s="181">
        <v>0</v>
      </c>
      <c r="T93" s="18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3" t="s">
        <v>314</v>
      </c>
      <c r="AT93" s="183" t="s">
        <v>238</v>
      </c>
      <c r="AU93" s="183" t="s">
        <v>76</v>
      </c>
      <c r="AY93" s="18" t="s">
        <v>234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314</v>
      </c>
      <c r="BM93" s="183" t="s">
        <v>3507</v>
      </c>
    </row>
    <row r="94" s="2" customFormat="1">
      <c r="A94" s="37"/>
      <c r="B94" s="38"/>
      <c r="C94" s="37"/>
      <c r="D94" s="185" t="s">
        <v>244</v>
      </c>
      <c r="E94" s="37"/>
      <c r="F94" s="186" t="s">
        <v>3508</v>
      </c>
      <c r="G94" s="37"/>
      <c r="H94" s="37"/>
      <c r="I94" s="187"/>
      <c r="J94" s="37"/>
      <c r="K94" s="37"/>
      <c r="L94" s="38"/>
      <c r="M94" s="188"/>
      <c r="N94" s="189"/>
      <c r="O94" s="71"/>
      <c r="P94" s="71"/>
      <c r="Q94" s="71"/>
      <c r="R94" s="71"/>
      <c r="S94" s="71"/>
      <c r="T94" s="72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8" t="s">
        <v>244</v>
      </c>
      <c r="AU94" s="18" t="s">
        <v>76</v>
      </c>
    </row>
    <row r="95" s="2" customFormat="1" ht="33" customHeight="1">
      <c r="A95" s="37"/>
      <c r="B95" s="171"/>
      <c r="C95" s="172" t="s">
        <v>101</v>
      </c>
      <c r="D95" s="172" t="s">
        <v>238</v>
      </c>
      <c r="E95" s="173" t="s">
        <v>3509</v>
      </c>
      <c r="F95" s="174" t="s">
        <v>3510</v>
      </c>
      <c r="G95" s="175" t="s">
        <v>416</v>
      </c>
      <c r="H95" s="176">
        <v>2</v>
      </c>
      <c r="I95" s="177"/>
      <c r="J95" s="178">
        <f>ROUND(I95*H95,2)</f>
        <v>0</v>
      </c>
      <c r="K95" s="174" t="s">
        <v>242</v>
      </c>
      <c r="L95" s="38"/>
      <c r="M95" s="179" t="s">
        <v>3</v>
      </c>
      <c r="N95" s="180" t="s">
        <v>43</v>
      </c>
      <c r="O95" s="71"/>
      <c r="P95" s="181">
        <f>O95*H95</f>
        <v>0</v>
      </c>
      <c r="Q95" s="181">
        <v>0.0027000000000000001</v>
      </c>
      <c r="R95" s="181">
        <f>Q95*H95</f>
        <v>0.0054000000000000003</v>
      </c>
      <c r="S95" s="181">
        <v>0</v>
      </c>
      <c r="T95" s="182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3" t="s">
        <v>314</v>
      </c>
      <c r="AT95" s="183" t="s">
        <v>238</v>
      </c>
      <c r="AU95" s="183" t="s">
        <v>76</v>
      </c>
      <c r="AY95" s="18" t="s">
        <v>234</v>
      </c>
      <c r="BE95" s="184">
        <f>IF(N95="základní",J95,0)</f>
        <v>0</v>
      </c>
      <c r="BF95" s="184">
        <f>IF(N95="snížená",J95,0)</f>
        <v>0</v>
      </c>
      <c r="BG95" s="184">
        <f>IF(N95="zákl. přenesená",J95,0)</f>
        <v>0</v>
      </c>
      <c r="BH95" s="184">
        <f>IF(N95="sníž. přenesená",J95,0)</f>
        <v>0</v>
      </c>
      <c r="BI95" s="184">
        <f>IF(N95="nulová",J95,0)</f>
        <v>0</v>
      </c>
      <c r="BJ95" s="18" t="s">
        <v>79</v>
      </c>
      <c r="BK95" s="184">
        <f>ROUND(I95*H95,2)</f>
        <v>0</v>
      </c>
      <c r="BL95" s="18" t="s">
        <v>314</v>
      </c>
      <c r="BM95" s="183" t="s">
        <v>3511</v>
      </c>
    </row>
    <row r="96" s="2" customFormat="1">
      <c r="A96" s="37"/>
      <c r="B96" s="38"/>
      <c r="C96" s="37"/>
      <c r="D96" s="185" t="s">
        <v>244</v>
      </c>
      <c r="E96" s="37"/>
      <c r="F96" s="186" t="s">
        <v>3512</v>
      </c>
      <c r="G96" s="37"/>
      <c r="H96" s="37"/>
      <c r="I96" s="187"/>
      <c r="J96" s="37"/>
      <c r="K96" s="37"/>
      <c r="L96" s="38"/>
      <c r="M96" s="188"/>
      <c r="N96" s="189"/>
      <c r="O96" s="71"/>
      <c r="P96" s="71"/>
      <c r="Q96" s="71"/>
      <c r="R96" s="71"/>
      <c r="S96" s="71"/>
      <c r="T96" s="72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244</v>
      </c>
      <c r="AU96" s="18" t="s">
        <v>76</v>
      </c>
    </row>
    <row r="97" s="2" customFormat="1" ht="33" customHeight="1">
      <c r="A97" s="37"/>
      <c r="B97" s="171"/>
      <c r="C97" s="172" t="s">
        <v>104</v>
      </c>
      <c r="D97" s="172" t="s">
        <v>238</v>
      </c>
      <c r="E97" s="173" t="s">
        <v>3513</v>
      </c>
      <c r="F97" s="174" t="s">
        <v>3514</v>
      </c>
      <c r="G97" s="175" t="s">
        <v>416</v>
      </c>
      <c r="H97" s="176">
        <v>36</v>
      </c>
      <c r="I97" s="177"/>
      <c r="J97" s="178">
        <f>ROUND(I97*H97,2)</f>
        <v>0</v>
      </c>
      <c r="K97" s="174" t="s">
        <v>242</v>
      </c>
      <c r="L97" s="38"/>
      <c r="M97" s="179" t="s">
        <v>3</v>
      </c>
      <c r="N97" s="180" t="s">
        <v>43</v>
      </c>
      <c r="O97" s="71"/>
      <c r="P97" s="181">
        <f>O97*H97</f>
        <v>0</v>
      </c>
      <c r="Q97" s="181">
        <v>0.00348</v>
      </c>
      <c r="R97" s="181">
        <f>Q97*H97</f>
        <v>0.12528</v>
      </c>
      <c r="S97" s="181">
        <v>0</v>
      </c>
      <c r="T97" s="182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3" t="s">
        <v>314</v>
      </c>
      <c r="AT97" s="183" t="s">
        <v>238</v>
      </c>
      <c r="AU97" s="183" t="s">
        <v>76</v>
      </c>
      <c r="AY97" s="18" t="s">
        <v>234</v>
      </c>
      <c r="BE97" s="184">
        <f>IF(N97="základní",J97,0)</f>
        <v>0</v>
      </c>
      <c r="BF97" s="184">
        <f>IF(N97="snížená",J97,0)</f>
        <v>0</v>
      </c>
      <c r="BG97" s="184">
        <f>IF(N97="zákl. přenesená",J97,0)</f>
        <v>0</v>
      </c>
      <c r="BH97" s="184">
        <f>IF(N97="sníž. přenesená",J97,0)</f>
        <v>0</v>
      </c>
      <c r="BI97" s="184">
        <f>IF(N97="nulová",J97,0)</f>
        <v>0</v>
      </c>
      <c r="BJ97" s="18" t="s">
        <v>79</v>
      </c>
      <c r="BK97" s="184">
        <f>ROUND(I97*H97,2)</f>
        <v>0</v>
      </c>
      <c r="BL97" s="18" t="s">
        <v>314</v>
      </c>
      <c r="BM97" s="183" t="s">
        <v>3515</v>
      </c>
    </row>
    <row r="98" s="2" customFormat="1">
      <c r="A98" s="37"/>
      <c r="B98" s="38"/>
      <c r="C98" s="37"/>
      <c r="D98" s="185" t="s">
        <v>244</v>
      </c>
      <c r="E98" s="37"/>
      <c r="F98" s="186" t="s">
        <v>3516</v>
      </c>
      <c r="G98" s="37"/>
      <c r="H98" s="37"/>
      <c r="I98" s="187"/>
      <c r="J98" s="37"/>
      <c r="K98" s="37"/>
      <c r="L98" s="38"/>
      <c r="M98" s="188"/>
      <c r="N98" s="189"/>
      <c r="O98" s="71"/>
      <c r="P98" s="71"/>
      <c r="Q98" s="71"/>
      <c r="R98" s="71"/>
      <c r="S98" s="71"/>
      <c r="T98" s="72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8" t="s">
        <v>244</v>
      </c>
      <c r="AU98" s="18" t="s">
        <v>76</v>
      </c>
    </row>
    <row r="99" s="2" customFormat="1" ht="24.15" customHeight="1">
      <c r="A99" s="37"/>
      <c r="B99" s="171"/>
      <c r="C99" s="172" t="s">
        <v>262</v>
      </c>
      <c r="D99" s="172" t="s">
        <v>238</v>
      </c>
      <c r="E99" s="173" t="s">
        <v>3517</v>
      </c>
      <c r="F99" s="174" t="s">
        <v>3518</v>
      </c>
      <c r="G99" s="175" t="s">
        <v>416</v>
      </c>
      <c r="H99" s="176">
        <v>1</v>
      </c>
      <c r="I99" s="177"/>
      <c r="J99" s="178">
        <f>ROUND(I99*H99,2)</f>
        <v>0</v>
      </c>
      <c r="K99" s="174" t="s">
        <v>242</v>
      </c>
      <c r="L99" s="38"/>
      <c r="M99" s="179" t="s">
        <v>3</v>
      </c>
      <c r="N99" s="180" t="s">
        <v>43</v>
      </c>
      <c r="O99" s="71"/>
      <c r="P99" s="181">
        <f>O99*H99</f>
        <v>0</v>
      </c>
      <c r="Q99" s="181">
        <v>0.0046800000000000001</v>
      </c>
      <c r="R99" s="181">
        <f>Q99*H99</f>
        <v>0.0046800000000000001</v>
      </c>
      <c r="S99" s="181">
        <v>0</v>
      </c>
      <c r="T99" s="182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3" t="s">
        <v>314</v>
      </c>
      <c r="AT99" s="183" t="s">
        <v>238</v>
      </c>
      <c r="AU99" s="183" t="s">
        <v>76</v>
      </c>
      <c r="AY99" s="18" t="s">
        <v>234</v>
      </c>
      <c r="BE99" s="184">
        <f>IF(N99="základní",J99,0)</f>
        <v>0</v>
      </c>
      <c r="BF99" s="184">
        <f>IF(N99="snížená",J99,0)</f>
        <v>0</v>
      </c>
      <c r="BG99" s="184">
        <f>IF(N99="zákl. přenesená",J99,0)</f>
        <v>0</v>
      </c>
      <c r="BH99" s="184">
        <f>IF(N99="sníž. přenesená",J99,0)</f>
        <v>0</v>
      </c>
      <c r="BI99" s="184">
        <f>IF(N99="nulová",J99,0)</f>
        <v>0</v>
      </c>
      <c r="BJ99" s="18" t="s">
        <v>79</v>
      </c>
      <c r="BK99" s="184">
        <f>ROUND(I99*H99,2)</f>
        <v>0</v>
      </c>
      <c r="BL99" s="18" t="s">
        <v>314</v>
      </c>
      <c r="BM99" s="183" t="s">
        <v>3519</v>
      </c>
    </row>
    <row r="100" s="2" customFormat="1">
      <c r="A100" s="37"/>
      <c r="B100" s="38"/>
      <c r="C100" s="37"/>
      <c r="D100" s="185" t="s">
        <v>244</v>
      </c>
      <c r="E100" s="37"/>
      <c r="F100" s="186" t="s">
        <v>3520</v>
      </c>
      <c r="G100" s="37"/>
      <c r="H100" s="37"/>
      <c r="I100" s="187"/>
      <c r="J100" s="37"/>
      <c r="K100" s="37"/>
      <c r="L100" s="38"/>
      <c r="M100" s="188"/>
      <c r="N100" s="189"/>
      <c r="O100" s="71"/>
      <c r="P100" s="71"/>
      <c r="Q100" s="71"/>
      <c r="R100" s="71"/>
      <c r="S100" s="71"/>
      <c r="T100" s="72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8" t="s">
        <v>244</v>
      </c>
      <c r="AU100" s="18" t="s">
        <v>76</v>
      </c>
    </row>
    <row r="101" s="2" customFormat="1" ht="24.15" customHeight="1">
      <c r="A101" s="37"/>
      <c r="B101" s="171"/>
      <c r="C101" s="192" t="s">
        <v>128</v>
      </c>
      <c r="D101" s="192" t="s">
        <v>310</v>
      </c>
      <c r="E101" s="193" t="s">
        <v>3521</v>
      </c>
      <c r="F101" s="194" t="s">
        <v>3522</v>
      </c>
      <c r="G101" s="195" t="s">
        <v>358</v>
      </c>
      <c r="H101" s="196">
        <v>1</v>
      </c>
      <c r="I101" s="197"/>
      <c r="J101" s="198">
        <f>ROUND(I101*H101,2)</f>
        <v>0</v>
      </c>
      <c r="K101" s="194" t="s">
        <v>2582</v>
      </c>
      <c r="L101" s="199"/>
      <c r="M101" s="200" t="s">
        <v>3</v>
      </c>
      <c r="N101" s="201" t="s">
        <v>43</v>
      </c>
      <c r="O101" s="71"/>
      <c r="P101" s="181">
        <f>O101*H101</f>
        <v>0</v>
      </c>
      <c r="Q101" s="181">
        <v>0.01</v>
      </c>
      <c r="R101" s="181">
        <f>Q101*H101</f>
        <v>0.01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392</v>
      </c>
      <c r="AT101" s="183" t="s">
        <v>310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314</v>
      </c>
      <c r="BM101" s="183" t="s">
        <v>3523</v>
      </c>
    </row>
    <row r="102" s="2" customFormat="1" ht="24.15" customHeight="1">
      <c r="A102" s="37"/>
      <c r="B102" s="171"/>
      <c r="C102" s="192" t="s">
        <v>271</v>
      </c>
      <c r="D102" s="192" t="s">
        <v>310</v>
      </c>
      <c r="E102" s="193" t="s">
        <v>3524</v>
      </c>
      <c r="F102" s="194" t="s">
        <v>3525</v>
      </c>
      <c r="G102" s="195" t="s">
        <v>358</v>
      </c>
      <c r="H102" s="196">
        <v>1</v>
      </c>
      <c r="I102" s="197"/>
      <c r="J102" s="198">
        <f>ROUND(I102*H102,2)</f>
        <v>0</v>
      </c>
      <c r="K102" s="194" t="s">
        <v>2582</v>
      </c>
      <c r="L102" s="199"/>
      <c r="M102" s="200" t="s">
        <v>3</v>
      </c>
      <c r="N102" s="201" t="s">
        <v>43</v>
      </c>
      <c r="O102" s="71"/>
      <c r="P102" s="181">
        <f>O102*H102</f>
        <v>0</v>
      </c>
      <c r="Q102" s="181">
        <v>0.01</v>
      </c>
      <c r="R102" s="181">
        <f>Q102*H102</f>
        <v>0.01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392</v>
      </c>
      <c r="AT102" s="183" t="s">
        <v>310</v>
      </c>
      <c r="AU102" s="183" t="s">
        <v>76</v>
      </c>
      <c r="AY102" s="18" t="s">
        <v>234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79</v>
      </c>
      <c r="BK102" s="184">
        <f>ROUND(I102*H102,2)</f>
        <v>0</v>
      </c>
      <c r="BL102" s="18" t="s">
        <v>314</v>
      </c>
      <c r="BM102" s="183" t="s">
        <v>3526</v>
      </c>
    </row>
    <row r="103" s="2" customFormat="1" ht="24.15" customHeight="1">
      <c r="A103" s="37"/>
      <c r="B103" s="171"/>
      <c r="C103" s="172" t="s">
        <v>278</v>
      </c>
      <c r="D103" s="172" t="s">
        <v>238</v>
      </c>
      <c r="E103" s="173" t="s">
        <v>3527</v>
      </c>
      <c r="F103" s="174" t="s">
        <v>3528</v>
      </c>
      <c r="G103" s="175" t="s">
        <v>358</v>
      </c>
      <c r="H103" s="176">
        <v>1</v>
      </c>
      <c r="I103" s="177"/>
      <c r="J103" s="178">
        <f>ROUND(I103*H103,2)</f>
        <v>0</v>
      </c>
      <c r="K103" s="174" t="s">
        <v>242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0.0033800000000000002</v>
      </c>
      <c r="R103" s="181">
        <f>Q103*H103</f>
        <v>0.0033800000000000002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314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314</v>
      </c>
      <c r="BM103" s="183" t="s">
        <v>3529</v>
      </c>
    </row>
    <row r="104" s="2" customFormat="1">
      <c r="A104" s="37"/>
      <c r="B104" s="38"/>
      <c r="C104" s="37"/>
      <c r="D104" s="185" t="s">
        <v>244</v>
      </c>
      <c r="E104" s="37"/>
      <c r="F104" s="186" t="s">
        <v>3530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244</v>
      </c>
      <c r="AU104" s="18" t="s">
        <v>76</v>
      </c>
    </row>
    <row r="105" s="2" customFormat="1" ht="16.5" customHeight="1">
      <c r="A105" s="37"/>
      <c r="B105" s="171"/>
      <c r="C105" s="172" t="s">
        <v>131</v>
      </c>
      <c r="D105" s="172" t="s">
        <v>238</v>
      </c>
      <c r="E105" s="173" t="s">
        <v>3531</v>
      </c>
      <c r="F105" s="174" t="s">
        <v>3532</v>
      </c>
      <c r="G105" s="175" t="s">
        <v>358</v>
      </c>
      <c r="H105" s="176">
        <v>1</v>
      </c>
      <c r="I105" s="177"/>
      <c r="J105" s="178">
        <f>ROUND(I105*H105,2)</f>
        <v>0</v>
      </c>
      <c r="K105" s="174" t="s">
        <v>242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0.00022000000000000001</v>
      </c>
      <c r="R105" s="181">
        <f>Q105*H105</f>
        <v>0.00022000000000000001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314</v>
      </c>
      <c r="AT105" s="183" t="s">
        <v>238</v>
      </c>
      <c r="AU105" s="183" t="s">
        <v>76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314</v>
      </c>
      <c r="BM105" s="183" t="s">
        <v>3533</v>
      </c>
    </row>
    <row r="106" s="2" customFormat="1">
      <c r="A106" s="37"/>
      <c r="B106" s="38"/>
      <c r="C106" s="37"/>
      <c r="D106" s="185" t="s">
        <v>244</v>
      </c>
      <c r="E106" s="37"/>
      <c r="F106" s="186" t="s">
        <v>3534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244</v>
      </c>
      <c r="AU106" s="18" t="s">
        <v>76</v>
      </c>
    </row>
    <row r="107" s="2" customFormat="1" ht="24.15" customHeight="1">
      <c r="A107" s="37"/>
      <c r="B107" s="171"/>
      <c r="C107" s="172" t="s">
        <v>284</v>
      </c>
      <c r="D107" s="172" t="s">
        <v>238</v>
      </c>
      <c r="E107" s="173" t="s">
        <v>3535</v>
      </c>
      <c r="F107" s="174" t="s">
        <v>3536</v>
      </c>
      <c r="G107" s="175" t="s">
        <v>416</v>
      </c>
      <c r="H107" s="176">
        <v>40</v>
      </c>
      <c r="I107" s="177"/>
      <c r="J107" s="178">
        <f>ROUND(I107*H107,2)</f>
        <v>0</v>
      </c>
      <c r="K107" s="174" t="s">
        <v>242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314</v>
      </c>
      <c r="AT107" s="183" t="s">
        <v>238</v>
      </c>
      <c r="AU107" s="183" t="s">
        <v>76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314</v>
      </c>
      <c r="BM107" s="183" t="s">
        <v>3537</v>
      </c>
    </row>
    <row r="108" s="2" customFormat="1">
      <c r="A108" s="37"/>
      <c r="B108" s="38"/>
      <c r="C108" s="37"/>
      <c r="D108" s="185" t="s">
        <v>244</v>
      </c>
      <c r="E108" s="37"/>
      <c r="F108" s="186" t="s">
        <v>3538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244</v>
      </c>
      <c r="AU108" s="18" t="s">
        <v>76</v>
      </c>
    </row>
    <row r="109" s="2" customFormat="1" ht="24.15" customHeight="1">
      <c r="A109" s="37"/>
      <c r="B109" s="171"/>
      <c r="C109" s="172" t="s">
        <v>236</v>
      </c>
      <c r="D109" s="172" t="s">
        <v>238</v>
      </c>
      <c r="E109" s="173" t="s">
        <v>3539</v>
      </c>
      <c r="F109" s="174" t="s">
        <v>3540</v>
      </c>
      <c r="G109" s="175" t="s">
        <v>358</v>
      </c>
      <c r="H109" s="176">
        <v>1</v>
      </c>
      <c r="I109" s="177"/>
      <c r="J109" s="178">
        <f>ROUND(I109*H109,2)</f>
        <v>0</v>
      </c>
      <c r="K109" s="174" t="s">
        <v>242</v>
      </c>
      <c r="L109" s="38"/>
      <c r="M109" s="179" t="s">
        <v>3</v>
      </c>
      <c r="N109" s="180" t="s">
        <v>43</v>
      </c>
      <c r="O109" s="71"/>
      <c r="P109" s="181">
        <f>O109*H109</f>
        <v>0</v>
      </c>
      <c r="Q109" s="181">
        <v>0.00018000000000000001</v>
      </c>
      <c r="R109" s="181">
        <f>Q109*H109</f>
        <v>0.00018000000000000001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314</v>
      </c>
      <c r="AT109" s="183" t="s">
        <v>238</v>
      </c>
      <c r="AU109" s="183" t="s">
        <v>76</v>
      </c>
      <c r="AY109" s="18" t="s">
        <v>234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79</v>
      </c>
      <c r="BK109" s="184">
        <f>ROUND(I109*H109,2)</f>
        <v>0</v>
      </c>
      <c r="BL109" s="18" t="s">
        <v>314</v>
      </c>
      <c r="BM109" s="183" t="s">
        <v>3541</v>
      </c>
    </row>
    <row r="110" s="2" customFormat="1">
      <c r="A110" s="37"/>
      <c r="B110" s="38"/>
      <c r="C110" s="37"/>
      <c r="D110" s="185" t="s">
        <v>244</v>
      </c>
      <c r="E110" s="37"/>
      <c r="F110" s="186" t="s">
        <v>3542</v>
      </c>
      <c r="G110" s="37"/>
      <c r="H110" s="37"/>
      <c r="I110" s="187"/>
      <c r="J110" s="37"/>
      <c r="K110" s="37"/>
      <c r="L110" s="38"/>
      <c r="M110" s="188"/>
      <c r="N110" s="189"/>
      <c r="O110" s="71"/>
      <c r="P110" s="71"/>
      <c r="Q110" s="71"/>
      <c r="R110" s="71"/>
      <c r="S110" s="71"/>
      <c r="T110" s="72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8" t="s">
        <v>244</v>
      </c>
      <c r="AU110" s="18" t="s">
        <v>76</v>
      </c>
    </row>
    <row r="111" s="2" customFormat="1" ht="33" customHeight="1">
      <c r="A111" s="37"/>
      <c r="B111" s="171"/>
      <c r="C111" s="172" t="s">
        <v>9</v>
      </c>
      <c r="D111" s="172" t="s">
        <v>238</v>
      </c>
      <c r="E111" s="173" t="s">
        <v>3543</v>
      </c>
      <c r="F111" s="174" t="s">
        <v>3544</v>
      </c>
      <c r="G111" s="175" t="s">
        <v>358</v>
      </c>
      <c r="H111" s="176">
        <v>1</v>
      </c>
      <c r="I111" s="177"/>
      <c r="J111" s="178">
        <f>ROUND(I111*H111,2)</f>
        <v>0</v>
      </c>
      <c r="K111" s="174" t="s">
        <v>242</v>
      </c>
      <c r="L111" s="38"/>
      <c r="M111" s="179" t="s">
        <v>3</v>
      </c>
      <c r="N111" s="180" t="s">
        <v>43</v>
      </c>
      <c r="O111" s="71"/>
      <c r="P111" s="181">
        <f>O111*H111</f>
        <v>0</v>
      </c>
      <c r="Q111" s="181">
        <v>0.00093000000000000005</v>
      </c>
      <c r="R111" s="181">
        <f>Q111*H111</f>
        <v>0.00093000000000000005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314</v>
      </c>
      <c r="AT111" s="183" t="s">
        <v>238</v>
      </c>
      <c r="AU111" s="183" t="s">
        <v>76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314</v>
      </c>
      <c r="BM111" s="183" t="s">
        <v>3545</v>
      </c>
    </row>
    <row r="112" s="2" customFormat="1">
      <c r="A112" s="37"/>
      <c r="B112" s="38"/>
      <c r="C112" s="37"/>
      <c r="D112" s="185" t="s">
        <v>244</v>
      </c>
      <c r="E112" s="37"/>
      <c r="F112" s="186" t="s">
        <v>3546</v>
      </c>
      <c r="G112" s="37"/>
      <c r="H112" s="37"/>
      <c r="I112" s="187"/>
      <c r="J112" s="37"/>
      <c r="K112" s="37"/>
      <c r="L112" s="38"/>
      <c r="M112" s="188"/>
      <c r="N112" s="189"/>
      <c r="O112" s="71"/>
      <c r="P112" s="71"/>
      <c r="Q112" s="71"/>
      <c r="R112" s="71"/>
      <c r="S112" s="71"/>
      <c r="T112" s="72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8" t="s">
        <v>244</v>
      </c>
      <c r="AU112" s="18" t="s">
        <v>76</v>
      </c>
    </row>
    <row r="113" s="2" customFormat="1" ht="33" customHeight="1">
      <c r="A113" s="37"/>
      <c r="B113" s="171"/>
      <c r="C113" s="172" t="s">
        <v>276</v>
      </c>
      <c r="D113" s="172" t="s">
        <v>238</v>
      </c>
      <c r="E113" s="173" t="s">
        <v>3547</v>
      </c>
      <c r="F113" s="174" t="s">
        <v>3548</v>
      </c>
      <c r="G113" s="175" t="s">
        <v>358</v>
      </c>
      <c r="H113" s="176">
        <v>1</v>
      </c>
      <c r="I113" s="177"/>
      <c r="J113" s="178">
        <f>ROUND(I113*H113,2)</f>
        <v>0</v>
      </c>
      <c r="K113" s="174" t="s">
        <v>242</v>
      </c>
      <c r="L113" s="38"/>
      <c r="M113" s="179" t="s">
        <v>3</v>
      </c>
      <c r="N113" s="180" t="s">
        <v>43</v>
      </c>
      <c r="O113" s="71"/>
      <c r="P113" s="181">
        <f>O113*H113</f>
        <v>0</v>
      </c>
      <c r="Q113" s="181">
        <v>0.00024000000000000001</v>
      </c>
      <c r="R113" s="181">
        <f>Q113*H113</f>
        <v>0.00024000000000000001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314</v>
      </c>
      <c r="AT113" s="183" t="s">
        <v>238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314</v>
      </c>
      <c r="BM113" s="183" t="s">
        <v>3549</v>
      </c>
    </row>
    <row r="114" s="2" customFormat="1">
      <c r="A114" s="37"/>
      <c r="B114" s="38"/>
      <c r="C114" s="37"/>
      <c r="D114" s="185" t="s">
        <v>244</v>
      </c>
      <c r="E114" s="37"/>
      <c r="F114" s="186" t="s">
        <v>3550</v>
      </c>
      <c r="G114" s="37"/>
      <c r="H114" s="37"/>
      <c r="I114" s="187"/>
      <c r="J114" s="37"/>
      <c r="K114" s="37"/>
      <c r="L114" s="38"/>
      <c r="M114" s="188"/>
      <c r="N114" s="189"/>
      <c r="O114" s="71"/>
      <c r="P114" s="71"/>
      <c r="Q114" s="71"/>
      <c r="R114" s="71"/>
      <c r="S114" s="71"/>
      <c r="T114" s="72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8" t="s">
        <v>244</v>
      </c>
      <c r="AU114" s="18" t="s">
        <v>76</v>
      </c>
    </row>
    <row r="115" s="2" customFormat="1" ht="33" customHeight="1">
      <c r="A115" s="37"/>
      <c r="B115" s="171"/>
      <c r="C115" s="172" t="s">
        <v>304</v>
      </c>
      <c r="D115" s="172" t="s">
        <v>238</v>
      </c>
      <c r="E115" s="173" t="s">
        <v>3551</v>
      </c>
      <c r="F115" s="174" t="s">
        <v>3552</v>
      </c>
      <c r="G115" s="175" t="s">
        <v>358</v>
      </c>
      <c r="H115" s="176">
        <v>1</v>
      </c>
      <c r="I115" s="177"/>
      <c r="J115" s="178">
        <f>ROUND(I115*H115,2)</f>
        <v>0</v>
      </c>
      <c r="K115" s="174" t="s">
        <v>242</v>
      </c>
      <c r="L115" s="38"/>
      <c r="M115" s="179" t="s">
        <v>3</v>
      </c>
      <c r="N115" s="180" t="s">
        <v>43</v>
      </c>
      <c r="O115" s="71"/>
      <c r="P115" s="181">
        <f>O115*H115</f>
        <v>0</v>
      </c>
      <c r="Q115" s="181">
        <v>0.00088000000000000003</v>
      </c>
      <c r="R115" s="181">
        <f>Q115*H115</f>
        <v>0.00088000000000000003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314</v>
      </c>
      <c r="AT115" s="183" t="s">
        <v>238</v>
      </c>
      <c r="AU115" s="183" t="s">
        <v>76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314</v>
      </c>
      <c r="BM115" s="183" t="s">
        <v>3553</v>
      </c>
    </row>
    <row r="116" s="2" customFormat="1">
      <c r="A116" s="37"/>
      <c r="B116" s="38"/>
      <c r="C116" s="37"/>
      <c r="D116" s="185" t="s">
        <v>244</v>
      </c>
      <c r="E116" s="37"/>
      <c r="F116" s="186" t="s">
        <v>3554</v>
      </c>
      <c r="G116" s="37"/>
      <c r="H116" s="37"/>
      <c r="I116" s="187"/>
      <c r="J116" s="37"/>
      <c r="K116" s="37"/>
      <c r="L116" s="38"/>
      <c r="M116" s="188"/>
      <c r="N116" s="189"/>
      <c r="O116" s="71"/>
      <c r="P116" s="71"/>
      <c r="Q116" s="71"/>
      <c r="R116" s="71"/>
      <c r="S116" s="71"/>
      <c r="T116" s="72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244</v>
      </c>
      <c r="AU116" s="18" t="s">
        <v>76</v>
      </c>
    </row>
    <row r="117" s="2" customFormat="1" ht="37.8" customHeight="1">
      <c r="A117" s="37"/>
      <c r="B117" s="171"/>
      <c r="C117" s="172" t="s">
        <v>286</v>
      </c>
      <c r="D117" s="172" t="s">
        <v>238</v>
      </c>
      <c r="E117" s="173" t="s">
        <v>3555</v>
      </c>
      <c r="F117" s="174" t="s">
        <v>3556</v>
      </c>
      <c r="G117" s="175" t="s">
        <v>358</v>
      </c>
      <c r="H117" s="176">
        <v>1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0.0032799999999999999</v>
      </c>
      <c r="R117" s="181">
        <f>Q117*H117</f>
        <v>0.0032799999999999999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314</v>
      </c>
      <c r="AT117" s="183" t="s">
        <v>238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314</v>
      </c>
      <c r="BM117" s="183" t="s">
        <v>3557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3558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76</v>
      </c>
    </row>
    <row r="119" s="2" customFormat="1" ht="37.8" customHeight="1">
      <c r="A119" s="37"/>
      <c r="B119" s="171"/>
      <c r="C119" s="172" t="s">
        <v>314</v>
      </c>
      <c r="D119" s="172" t="s">
        <v>238</v>
      </c>
      <c r="E119" s="173" t="s">
        <v>3559</v>
      </c>
      <c r="F119" s="174" t="s">
        <v>3560</v>
      </c>
      <c r="G119" s="175" t="s">
        <v>358</v>
      </c>
      <c r="H119" s="176">
        <v>1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0.00017000000000000001</v>
      </c>
      <c r="R119" s="181">
        <f>Q119*H119</f>
        <v>0.00017000000000000001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314</v>
      </c>
      <c r="AT119" s="183" t="s">
        <v>238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314</v>
      </c>
      <c r="BM119" s="183" t="s">
        <v>3561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3562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76</v>
      </c>
    </row>
    <row r="121" s="2" customFormat="1" ht="24.15" customHeight="1">
      <c r="A121" s="37"/>
      <c r="B121" s="171"/>
      <c r="C121" s="192" t="s">
        <v>320</v>
      </c>
      <c r="D121" s="192" t="s">
        <v>310</v>
      </c>
      <c r="E121" s="193" t="s">
        <v>3563</v>
      </c>
      <c r="F121" s="194" t="s">
        <v>3564</v>
      </c>
      <c r="G121" s="195" t="s">
        <v>358</v>
      </c>
      <c r="H121" s="196">
        <v>1</v>
      </c>
      <c r="I121" s="197"/>
      <c r="J121" s="198">
        <f>ROUND(I121*H121,2)</f>
        <v>0</v>
      </c>
      <c r="K121" s="194" t="s">
        <v>242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0.0019</v>
      </c>
      <c r="R121" s="181">
        <f>Q121*H121</f>
        <v>0.0019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392</v>
      </c>
      <c r="AT121" s="183" t="s">
        <v>310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314</v>
      </c>
      <c r="BM121" s="183" t="s">
        <v>3565</v>
      </c>
    </row>
    <row r="122" s="2" customFormat="1" ht="16.5" customHeight="1">
      <c r="A122" s="37"/>
      <c r="B122" s="171"/>
      <c r="C122" s="172" t="s">
        <v>325</v>
      </c>
      <c r="D122" s="172" t="s">
        <v>238</v>
      </c>
      <c r="E122" s="173" t="s">
        <v>3566</v>
      </c>
      <c r="F122" s="174" t="s">
        <v>3567</v>
      </c>
      <c r="G122" s="175" t="s">
        <v>358</v>
      </c>
      <c r="H122" s="176">
        <v>1</v>
      </c>
      <c r="I122" s="177"/>
      <c r="J122" s="178">
        <f>ROUND(I122*H122,2)</f>
        <v>0</v>
      </c>
      <c r="K122" s="174" t="s">
        <v>2582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0.00012999999999999999</v>
      </c>
      <c r="R122" s="181">
        <f>Q122*H122</f>
        <v>0.00012999999999999999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314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314</v>
      </c>
      <c r="BM122" s="183" t="s">
        <v>3568</v>
      </c>
    </row>
    <row r="123" s="2" customFormat="1" ht="16.5" customHeight="1">
      <c r="A123" s="37"/>
      <c r="B123" s="171"/>
      <c r="C123" s="172" t="s">
        <v>330</v>
      </c>
      <c r="D123" s="172" t="s">
        <v>238</v>
      </c>
      <c r="E123" s="173" t="s">
        <v>3569</v>
      </c>
      <c r="F123" s="174" t="s">
        <v>3570</v>
      </c>
      <c r="G123" s="175" t="s">
        <v>358</v>
      </c>
      <c r="H123" s="176">
        <v>1</v>
      </c>
      <c r="I123" s="177"/>
      <c r="J123" s="178">
        <f>ROUND(I123*H123,2)</f>
        <v>0</v>
      </c>
      <c r="K123" s="174" t="s">
        <v>2582</v>
      </c>
      <c r="L123" s="38"/>
      <c r="M123" s="179" t="s">
        <v>3</v>
      </c>
      <c r="N123" s="180" t="s">
        <v>43</v>
      </c>
      <c r="O123" s="71"/>
      <c r="P123" s="181">
        <f>O123*H123</f>
        <v>0</v>
      </c>
      <c r="Q123" s="181">
        <v>0.00012999999999999999</v>
      </c>
      <c r="R123" s="181">
        <f>Q123*H123</f>
        <v>0.00012999999999999999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314</v>
      </c>
      <c r="AT123" s="183" t="s">
        <v>238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314</v>
      </c>
      <c r="BM123" s="183" t="s">
        <v>3571</v>
      </c>
    </row>
    <row r="124" s="2" customFormat="1" ht="44.25" customHeight="1">
      <c r="A124" s="37"/>
      <c r="B124" s="171"/>
      <c r="C124" s="172" t="s">
        <v>335</v>
      </c>
      <c r="D124" s="172" t="s">
        <v>238</v>
      </c>
      <c r="E124" s="173" t="s">
        <v>3572</v>
      </c>
      <c r="F124" s="174" t="s">
        <v>3573</v>
      </c>
      <c r="G124" s="175" t="s">
        <v>298</v>
      </c>
      <c r="H124" s="176">
        <v>0.17000000000000001</v>
      </c>
      <c r="I124" s="177"/>
      <c r="J124" s="178">
        <f>ROUND(I124*H124,2)</f>
        <v>0</v>
      </c>
      <c r="K124" s="174" t="s">
        <v>242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314</v>
      </c>
      <c r="AT124" s="183" t="s">
        <v>238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314</v>
      </c>
      <c r="BM124" s="183" t="s">
        <v>3574</v>
      </c>
    </row>
    <row r="125" s="2" customFormat="1">
      <c r="A125" s="37"/>
      <c r="B125" s="38"/>
      <c r="C125" s="37"/>
      <c r="D125" s="185" t="s">
        <v>244</v>
      </c>
      <c r="E125" s="37"/>
      <c r="F125" s="186" t="s">
        <v>3575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244</v>
      </c>
      <c r="AU125" s="18" t="s">
        <v>76</v>
      </c>
    </row>
    <row r="126" s="2" customFormat="1" ht="62.7" customHeight="1">
      <c r="A126" s="37"/>
      <c r="B126" s="171"/>
      <c r="C126" s="172" t="s">
        <v>8</v>
      </c>
      <c r="D126" s="172" t="s">
        <v>238</v>
      </c>
      <c r="E126" s="173" t="s">
        <v>3576</v>
      </c>
      <c r="F126" s="174" t="s">
        <v>3577</v>
      </c>
      <c r="G126" s="175" t="s">
        <v>298</v>
      </c>
      <c r="H126" s="176">
        <v>0.17000000000000001</v>
      </c>
      <c r="I126" s="177"/>
      <c r="J126" s="178">
        <f>ROUND(I126*H126,2)</f>
        <v>0</v>
      </c>
      <c r="K126" s="174" t="s">
        <v>242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314</v>
      </c>
      <c r="AT126" s="183" t="s">
        <v>238</v>
      </c>
      <c r="AU126" s="183" t="s">
        <v>76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314</v>
      </c>
      <c r="BM126" s="183" t="s">
        <v>3578</v>
      </c>
    </row>
    <row r="127" s="2" customFormat="1">
      <c r="A127" s="37"/>
      <c r="B127" s="38"/>
      <c r="C127" s="37"/>
      <c r="D127" s="185" t="s">
        <v>244</v>
      </c>
      <c r="E127" s="37"/>
      <c r="F127" s="186" t="s">
        <v>3579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244</v>
      </c>
      <c r="AU127" s="18" t="s">
        <v>76</v>
      </c>
    </row>
    <row r="128" s="12" customFormat="1" ht="22.8" customHeight="1">
      <c r="A128" s="12"/>
      <c r="B128" s="158"/>
      <c r="C128" s="12"/>
      <c r="D128" s="159" t="s">
        <v>71</v>
      </c>
      <c r="E128" s="169" t="s">
        <v>3580</v>
      </c>
      <c r="F128" s="169" t="s">
        <v>3581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SUM(P129:P132)</f>
        <v>0</v>
      </c>
      <c r="Q128" s="164"/>
      <c r="R128" s="165">
        <f>SUM(R129:R132)</f>
        <v>0.002</v>
      </c>
      <c r="S128" s="164"/>
      <c r="T128" s="166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76</v>
      </c>
      <c r="AT128" s="167" t="s">
        <v>71</v>
      </c>
      <c r="AU128" s="167" t="s">
        <v>79</v>
      </c>
      <c r="AY128" s="159" t="s">
        <v>234</v>
      </c>
      <c r="BK128" s="168">
        <f>SUM(BK129:BK132)</f>
        <v>0</v>
      </c>
    </row>
    <row r="129" s="2" customFormat="1" ht="37.8" customHeight="1">
      <c r="A129" s="37"/>
      <c r="B129" s="171"/>
      <c r="C129" s="172" t="s">
        <v>86</v>
      </c>
      <c r="D129" s="172" t="s">
        <v>238</v>
      </c>
      <c r="E129" s="173" t="s">
        <v>3582</v>
      </c>
      <c r="F129" s="174" t="s">
        <v>3583</v>
      </c>
      <c r="G129" s="175" t="s">
        <v>416</v>
      </c>
      <c r="H129" s="176">
        <v>40</v>
      </c>
      <c r="I129" s="177"/>
      <c r="J129" s="178">
        <f>ROUND(I129*H129,2)</f>
        <v>0</v>
      </c>
      <c r="K129" s="174" t="s">
        <v>242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2.0000000000000002E-05</v>
      </c>
      <c r="R129" s="181">
        <f>Q129*H129</f>
        <v>0.00080000000000000004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314</v>
      </c>
      <c r="AT129" s="183" t="s">
        <v>238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314</v>
      </c>
      <c r="BM129" s="183" t="s">
        <v>3584</v>
      </c>
    </row>
    <row r="130" s="2" customFormat="1">
      <c r="A130" s="37"/>
      <c r="B130" s="38"/>
      <c r="C130" s="37"/>
      <c r="D130" s="185" t="s">
        <v>244</v>
      </c>
      <c r="E130" s="37"/>
      <c r="F130" s="186" t="s">
        <v>3585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244</v>
      </c>
      <c r="AU130" s="18" t="s">
        <v>76</v>
      </c>
    </row>
    <row r="131" s="2" customFormat="1" ht="33" customHeight="1">
      <c r="A131" s="37"/>
      <c r="B131" s="171"/>
      <c r="C131" s="172" t="s">
        <v>89</v>
      </c>
      <c r="D131" s="172" t="s">
        <v>238</v>
      </c>
      <c r="E131" s="173" t="s">
        <v>3586</v>
      </c>
      <c r="F131" s="174" t="s">
        <v>3587</v>
      </c>
      <c r="G131" s="175" t="s">
        <v>416</v>
      </c>
      <c r="H131" s="176">
        <v>40</v>
      </c>
      <c r="I131" s="177"/>
      <c r="J131" s="178">
        <f>ROUND(I131*H131,2)</f>
        <v>0</v>
      </c>
      <c r="K131" s="174" t="s">
        <v>242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3.0000000000000001E-05</v>
      </c>
      <c r="R131" s="181">
        <f>Q131*H131</f>
        <v>0.0012000000000000001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314</v>
      </c>
      <c r="AT131" s="183" t="s">
        <v>238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314</v>
      </c>
      <c r="BM131" s="183" t="s">
        <v>3588</v>
      </c>
    </row>
    <row r="132" s="2" customFormat="1">
      <c r="A132" s="37"/>
      <c r="B132" s="38"/>
      <c r="C132" s="37"/>
      <c r="D132" s="185" t="s">
        <v>244</v>
      </c>
      <c r="E132" s="37"/>
      <c r="F132" s="186" t="s">
        <v>3589</v>
      </c>
      <c r="G132" s="37"/>
      <c r="H132" s="37"/>
      <c r="I132" s="187"/>
      <c r="J132" s="37"/>
      <c r="K132" s="37"/>
      <c r="L132" s="38"/>
      <c r="M132" s="212"/>
      <c r="N132" s="213"/>
      <c r="O132" s="214"/>
      <c r="P132" s="214"/>
      <c r="Q132" s="214"/>
      <c r="R132" s="214"/>
      <c r="S132" s="214"/>
      <c r="T132" s="215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244</v>
      </c>
      <c r="AU132" s="18" t="s">
        <v>76</v>
      </c>
    </row>
    <row r="133" s="2" customFormat="1" ht="6.96" customHeight="1">
      <c r="A133" s="37"/>
      <c r="B133" s="54"/>
      <c r="C133" s="55"/>
      <c r="D133" s="55"/>
      <c r="E133" s="55"/>
      <c r="F133" s="55"/>
      <c r="G133" s="55"/>
      <c r="H133" s="55"/>
      <c r="I133" s="55"/>
      <c r="J133" s="55"/>
      <c r="K133" s="55"/>
      <c r="L133" s="38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autoFilter ref="C87:K13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4_02/723111202"/>
    <hyperlink ref="F94" r:id="rId2" display="https://podminky.urs.cz/item/CS_URS_2024_02/723111203"/>
    <hyperlink ref="F96" r:id="rId3" display="https://podminky.urs.cz/item/CS_URS_2024_02/723111204"/>
    <hyperlink ref="F98" r:id="rId4" display="https://podminky.urs.cz/item/CS_URS_2024_02/723111205"/>
    <hyperlink ref="F100" r:id="rId5" display="https://podminky.urs.cz/item/CS_URS_2024_02/723150367"/>
    <hyperlink ref="F104" r:id="rId6" display="https://podminky.urs.cz/item/CS_URS_2024_02/723160204"/>
    <hyperlink ref="F106" r:id="rId7" display="https://podminky.urs.cz/item/CS_URS_2024_02/723160334"/>
    <hyperlink ref="F108" r:id="rId8" display="https://podminky.urs.cz/item/CS_URS_2024_02/723190907"/>
    <hyperlink ref="F110" r:id="rId9" display="https://podminky.urs.cz/item/CS_URS_2024_02/723221302"/>
    <hyperlink ref="F112" r:id="rId10" display="https://podminky.urs.cz/item/CS_URS_2024_02/723230104"/>
    <hyperlink ref="F114" r:id="rId11" display="https://podminky.urs.cz/item/CS_URS_2024_02/723231162"/>
    <hyperlink ref="F116" r:id="rId12" display="https://podminky.urs.cz/item/CS_URS_2024_02/723231165"/>
    <hyperlink ref="F118" r:id="rId13" display="https://podminky.urs.cz/item/CS_URS_2024_02/723234311"/>
    <hyperlink ref="F120" r:id="rId14" display="https://podminky.urs.cz/item/CS_URS_2024_02/723261912"/>
    <hyperlink ref="F125" r:id="rId15" display="https://podminky.urs.cz/item/CS_URS_2024_02/998723101"/>
    <hyperlink ref="F127" r:id="rId16" display="https://podminky.urs.cz/item/CS_URS_2024_02/998723192"/>
    <hyperlink ref="F130" r:id="rId17" display="https://podminky.urs.cz/item/CS_URS_2024_02/783614651"/>
    <hyperlink ref="F132" r:id="rId18" display="https://podminky.urs.cz/item/CS_URS_2024_02/7836176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1" customFormat="1" ht="12" customHeight="1">
      <c r="B8" s="21"/>
      <c r="D8" s="31" t="s">
        <v>135</v>
      </c>
      <c r="L8" s="21"/>
    </row>
    <row r="9" s="2" customFormat="1" ht="16.5" customHeight="1">
      <c r="A9" s="37"/>
      <c r="B9" s="38"/>
      <c r="C9" s="37"/>
      <c r="D9" s="37"/>
      <c r="E9" s="122" t="s">
        <v>136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2547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1" t="s">
        <v>3590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2549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2550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2550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ROUND(J106,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ROUND((SUM(BE106:BE388)),  2)</f>
        <v>0</v>
      </c>
      <c r="G35" s="37"/>
      <c r="H35" s="37"/>
      <c r="I35" s="130">
        <v>0.20999999999999999</v>
      </c>
      <c r="J35" s="129">
        <f>ROUND(((SUM(BE106:BE388))*I35),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ROUND((SUM(BF106:BF388)),  2)</f>
        <v>0</v>
      </c>
      <c r="G36" s="37"/>
      <c r="H36" s="37"/>
      <c r="I36" s="130">
        <v>0.12</v>
      </c>
      <c r="J36" s="129">
        <f>ROUND(((SUM(BF106:BF388))*I36),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ROUND((SUM(BG106:BG388)),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ROUND((SUM(BH106:BH388)),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ROUND((SUM(BI106:BI388)),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137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smlouva č. 2 - SO02, 3,4,5,6,7,8,9,11,13,14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135</v>
      </c>
      <c r="L51" s="21"/>
    </row>
    <row r="52" s="2" customFormat="1" ht="16.5" customHeight="1">
      <c r="A52" s="37"/>
      <c r="B52" s="38"/>
      <c r="C52" s="37"/>
      <c r="D52" s="37"/>
      <c r="E52" s="122" t="s">
        <v>136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2547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7"/>
      <c r="D54" s="37"/>
      <c r="E54" s="61" t="str">
        <f>E11</f>
        <v>25 - Elektro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2208/9,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138</v>
      </c>
      <c r="D61" s="131"/>
      <c r="E61" s="131"/>
      <c r="F61" s="131"/>
      <c r="G61" s="131"/>
      <c r="H61" s="131"/>
      <c r="I61" s="131"/>
      <c r="J61" s="138" t="s">
        <v>139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J106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140</v>
      </c>
    </row>
    <row r="64" s="9" customFormat="1" ht="24.96" customHeight="1">
      <c r="A64" s="9"/>
      <c r="B64" s="140"/>
      <c r="C64" s="9"/>
      <c r="D64" s="141" t="s">
        <v>3591</v>
      </c>
      <c r="E64" s="142"/>
      <c r="F64" s="142"/>
      <c r="G64" s="142"/>
      <c r="H64" s="142"/>
      <c r="I64" s="142"/>
      <c r="J64" s="143">
        <f>J107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3592</v>
      </c>
      <c r="E65" s="146"/>
      <c r="F65" s="146"/>
      <c r="G65" s="146"/>
      <c r="H65" s="146"/>
      <c r="I65" s="146"/>
      <c r="J65" s="147">
        <f>J108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3593</v>
      </c>
      <c r="E66" s="146"/>
      <c r="F66" s="146"/>
      <c r="G66" s="146"/>
      <c r="H66" s="146"/>
      <c r="I66" s="146"/>
      <c r="J66" s="147">
        <f>J135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3594</v>
      </c>
      <c r="E67" s="146"/>
      <c r="F67" s="146"/>
      <c r="G67" s="146"/>
      <c r="H67" s="146"/>
      <c r="I67" s="146"/>
      <c r="J67" s="147">
        <f>J138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40"/>
      <c r="C68" s="9"/>
      <c r="D68" s="141" t="s">
        <v>3595</v>
      </c>
      <c r="E68" s="142"/>
      <c r="F68" s="142"/>
      <c r="G68" s="142"/>
      <c r="H68" s="142"/>
      <c r="I68" s="142"/>
      <c r="J68" s="143">
        <f>J144</f>
        <v>0</v>
      </c>
      <c r="K68" s="9"/>
      <c r="L68" s="14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44"/>
      <c r="C69" s="10"/>
      <c r="D69" s="145" t="s">
        <v>3596</v>
      </c>
      <c r="E69" s="146"/>
      <c r="F69" s="146"/>
      <c r="G69" s="146"/>
      <c r="H69" s="146"/>
      <c r="I69" s="146"/>
      <c r="J69" s="147">
        <f>J145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4"/>
      <c r="C70" s="10"/>
      <c r="D70" s="145" t="s">
        <v>3597</v>
      </c>
      <c r="E70" s="146"/>
      <c r="F70" s="146"/>
      <c r="G70" s="146"/>
      <c r="H70" s="146"/>
      <c r="I70" s="146"/>
      <c r="J70" s="147">
        <f>J197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4"/>
      <c r="C71" s="10"/>
      <c r="D71" s="145" t="s">
        <v>3598</v>
      </c>
      <c r="E71" s="146"/>
      <c r="F71" s="146"/>
      <c r="G71" s="146"/>
      <c r="H71" s="146"/>
      <c r="I71" s="146"/>
      <c r="J71" s="147">
        <f>J208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4"/>
      <c r="C72" s="10"/>
      <c r="D72" s="145" t="s">
        <v>3599</v>
      </c>
      <c r="E72" s="146"/>
      <c r="F72" s="146"/>
      <c r="G72" s="146"/>
      <c r="H72" s="146"/>
      <c r="I72" s="146"/>
      <c r="J72" s="147">
        <f>J216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4"/>
      <c r="C73" s="10"/>
      <c r="D73" s="145" t="s">
        <v>3600</v>
      </c>
      <c r="E73" s="146"/>
      <c r="F73" s="146"/>
      <c r="G73" s="146"/>
      <c r="H73" s="146"/>
      <c r="I73" s="146"/>
      <c r="J73" s="147">
        <f>J230</f>
        <v>0</v>
      </c>
      <c r="K73" s="10"/>
      <c r="L73" s="14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4"/>
      <c r="C74" s="10"/>
      <c r="D74" s="145" t="s">
        <v>3601</v>
      </c>
      <c r="E74" s="146"/>
      <c r="F74" s="146"/>
      <c r="G74" s="146"/>
      <c r="H74" s="146"/>
      <c r="I74" s="146"/>
      <c r="J74" s="147">
        <f>J250</f>
        <v>0</v>
      </c>
      <c r="K74" s="10"/>
      <c r="L74" s="14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40"/>
      <c r="C75" s="9"/>
      <c r="D75" s="141" t="s">
        <v>3602</v>
      </c>
      <c r="E75" s="142"/>
      <c r="F75" s="142"/>
      <c r="G75" s="142"/>
      <c r="H75" s="142"/>
      <c r="I75" s="142"/>
      <c r="J75" s="143">
        <f>J261</f>
        <v>0</v>
      </c>
      <c r="K75" s="9"/>
      <c r="L75" s="140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44"/>
      <c r="C76" s="10"/>
      <c r="D76" s="145" t="s">
        <v>3603</v>
      </c>
      <c r="E76" s="146"/>
      <c r="F76" s="146"/>
      <c r="G76" s="146"/>
      <c r="H76" s="146"/>
      <c r="I76" s="146"/>
      <c r="J76" s="147">
        <f>J262</f>
        <v>0</v>
      </c>
      <c r="K76" s="10"/>
      <c r="L76" s="14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40"/>
      <c r="C77" s="9"/>
      <c r="D77" s="141" t="s">
        <v>3604</v>
      </c>
      <c r="E77" s="142"/>
      <c r="F77" s="142"/>
      <c r="G77" s="142"/>
      <c r="H77" s="142"/>
      <c r="I77" s="142"/>
      <c r="J77" s="143">
        <f>J264</f>
        <v>0</v>
      </c>
      <c r="K77" s="9"/>
      <c r="L77" s="140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10" customFormat="1" ht="19.92" customHeight="1">
      <c r="A78" s="10"/>
      <c r="B78" s="144"/>
      <c r="C78" s="10"/>
      <c r="D78" s="145" t="s">
        <v>3605</v>
      </c>
      <c r="E78" s="146"/>
      <c r="F78" s="146"/>
      <c r="G78" s="146"/>
      <c r="H78" s="146"/>
      <c r="I78" s="146"/>
      <c r="J78" s="147">
        <f>J321</f>
        <v>0</v>
      </c>
      <c r="K78" s="10"/>
      <c r="L78" s="14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4"/>
      <c r="C79" s="10"/>
      <c r="D79" s="145" t="s">
        <v>3606</v>
      </c>
      <c r="E79" s="146"/>
      <c r="F79" s="146"/>
      <c r="G79" s="146"/>
      <c r="H79" s="146"/>
      <c r="I79" s="146"/>
      <c r="J79" s="147">
        <f>J332</f>
        <v>0</v>
      </c>
      <c r="K79" s="10"/>
      <c r="L79" s="14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4"/>
      <c r="C80" s="10"/>
      <c r="D80" s="145" t="s">
        <v>3607</v>
      </c>
      <c r="E80" s="146"/>
      <c r="F80" s="146"/>
      <c r="G80" s="146"/>
      <c r="H80" s="146"/>
      <c r="I80" s="146"/>
      <c r="J80" s="147">
        <f>J337</f>
        <v>0</v>
      </c>
      <c r="K80" s="10"/>
      <c r="L80" s="14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44"/>
      <c r="C81" s="10"/>
      <c r="D81" s="145" t="s">
        <v>3608</v>
      </c>
      <c r="E81" s="146"/>
      <c r="F81" s="146"/>
      <c r="G81" s="146"/>
      <c r="H81" s="146"/>
      <c r="I81" s="146"/>
      <c r="J81" s="147">
        <f>J346</f>
        <v>0</v>
      </c>
      <c r="K81" s="10"/>
      <c r="L81" s="14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44"/>
      <c r="C82" s="10"/>
      <c r="D82" s="145" t="s">
        <v>3609</v>
      </c>
      <c r="E82" s="146"/>
      <c r="F82" s="146"/>
      <c r="G82" s="146"/>
      <c r="H82" s="146"/>
      <c r="I82" s="146"/>
      <c r="J82" s="147">
        <f>J354</f>
        <v>0</v>
      </c>
      <c r="K82" s="10"/>
      <c r="L82" s="14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44"/>
      <c r="C83" s="10"/>
      <c r="D83" s="145" t="s">
        <v>3610</v>
      </c>
      <c r="E83" s="146"/>
      <c r="F83" s="146"/>
      <c r="G83" s="146"/>
      <c r="H83" s="146"/>
      <c r="I83" s="146"/>
      <c r="J83" s="147">
        <f>J358</f>
        <v>0</v>
      </c>
      <c r="K83" s="10"/>
      <c r="L83" s="144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9" customFormat="1" ht="24.96" customHeight="1">
      <c r="A84" s="9"/>
      <c r="B84" s="140"/>
      <c r="C84" s="9"/>
      <c r="D84" s="141" t="s">
        <v>3611</v>
      </c>
      <c r="E84" s="142"/>
      <c r="F84" s="142"/>
      <c r="G84" s="142"/>
      <c r="H84" s="142"/>
      <c r="I84" s="142"/>
      <c r="J84" s="143">
        <f>J368</f>
        <v>0</v>
      </c>
      <c r="K84" s="9"/>
      <c r="L84" s="140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2" customFormat="1" ht="21.84" customHeight="1">
      <c r="A85" s="37"/>
      <c r="B85" s="38"/>
      <c r="C85" s="37"/>
      <c r="D85" s="37"/>
      <c r="E85" s="37"/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54"/>
      <c r="C86" s="55"/>
      <c r="D86" s="55"/>
      <c r="E86" s="55"/>
      <c r="F86" s="55"/>
      <c r="G86" s="55"/>
      <c r="H86" s="55"/>
      <c r="I86" s="55"/>
      <c r="J86" s="55"/>
      <c r="K86" s="55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90" s="2" customFormat="1" ht="6.96" customHeight="1">
      <c r="A90" s="37"/>
      <c r="B90" s="56"/>
      <c r="C90" s="57"/>
      <c r="D90" s="57"/>
      <c r="E90" s="57"/>
      <c r="F90" s="57"/>
      <c r="G90" s="57"/>
      <c r="H90" s="57"/>
      <c r="I90" s="57"/>
      <c r="J90" s="57"/>
      <c r="K90" s="5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4.96" customHeight="1">
      <c r="A91" s="37"/>
      <c r="B91" s="38"/>
      <c r="C91" s="22" t="s">
        <v>219</v>
      </c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12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2" customHeight="1">
      <c r="A93" s="37"/>
      <c r="B93" s="38"/>
      <c r="C93" s="31" t="s">
        <v>17</v>
      </c>
      <c r="D93" s="37"/>
      <c r="E93" s="37"/>
      <c r="F93" s="37"/>
      <c r="G93" s="37"/>
      <c r="H93" s="37"/>
      <c r="I93" s="37"/>
      <c r="J93" s="37"/>
      <c r="K93" s="37"/>
      <c r="L93" s="12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6.5" customHeight="1">
      <c r="A94" s="37"/>
      <c r="B94" s="38"/>
      <c r="C94" s="37"/>
      <c r="D94" s="37"/>
      <c r="E94" s="122" t="str">
        <f>E7</f>
        <v>Obecní dům Rudíkov smlouva č. 2 - SO02, 3,4,5,6,7,8,9,11,13,14</v>
      </c>
      <c r="F94" s="31"/>
      <c r="G94" s="31"/>
      <c r="H94" s="31"/>
      <c r="I94" s="37"/>
      <c r="J94" s="37"/>
      <c r="K94" s="37"/>
      <c r="L94" s="12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1" customFormat="1" ht="12" customHeight="1">
      <c r="B95" s="21"/>
      <c r="C95" s="31" t="s">
        <v>135</v>
      </c>
      <c r="L95" s="21"/>
    </row>
    <row r="96" s="2" customFormat="1" ht="16.5" customHeight="1">
      <c r="A96" s="37"/>
      <c r="B96" s="38"/>
      <c r="C96" s="37"/>
      <c r="D96" s="37"/>
      <c r="E96" s="122" t="s">
        <v>136</v>
      </c>
      <c r="F96" s="37"/>
      <c r="G96" s="37"/>
      <c r="H96" s="37"/>
      <c r="I96" s="37"/>
      <c r="J96" s="37"/>
      <c r="K96" s="37"/>
      <c r="L96" s="12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2" customHeight="1">
      <c r="A97" s="37"/>
      <c r="B97" s="38"/>
      <c r="C97" s="31" t="s">
        <v>2547</v>
      </c>
      <c r="D97" s="37"/>
      <c r="E97" s="37"/>
      <c r="F97" s="37"/>
      <c r="G97" s="37"/>
      <c r="H97" s="37"/>
      <c r="I97" s="37"/>
      <c r="J97" s="37"/>
      <c r="K97" s="37"/>
      <c r="L97" s="123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16.5" customHeight="1">
      <c r="A98" s="37"/>
      <c r="B98" s="38"/>
      <c r="C98" s="37"/>
      <c r="D98" s="37"/>
      <c r="E98" s="61" t="str">
        <f>E11</f>
        <v>25 - Elektro</v>
      </c>
      <c r="F98" s="37"/>
      <c r="G98" s="37"/>
      <c r="H98" s="37"/>
      <c r="I98" s="37"/>
      <c r="J98" s="37"/>
      <c r="K98" s="37"/>
      <c r="L98" s="123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123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12" customHeight="1">
      <c r="A100" s="37"/>
      <c r="B100" s="38"/>
      <c r="C100" s="31" t="s">
        <v>21</v>
      </c>
      <c r="D100" s="37"/>
      <c r="E100" s="37"/>
      <c r="F100" s="26" t="str">
        <f>F14</f>
        <v>RUDÍKOV, P.Č. 2250/4, 2261, ST. 63, 2208/9,</v>
      </c>
      <c r="G100" s="37"/>
      <c r="H100" s="37"/>
      <c r="I100" s="31" t="s">
        <v>23</v>
      </c>
      <c r="J100" s="63" t="str">
        <f>IF(J14="","",J14)</f>
        <v>10. 1. 2024</v>
      </c>
      <c r="K100" s="37"/>
      <c r="L100" s="123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123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15.15" customHeight="1">
      <c r="A102" s="37"/>
      <c r="B102" s="38"/>
      <c r="C102" s="31" t="s">
        <v>25</v>
      </c>
      <c r="D102" s="37"/>
      <c r="E102" s="37"/>
      <c r="F102" s="26" t="str">
        <f>E17</f>
        <v xml:space="preserve"> </v>
      </c>
      <c r="G102" s="37"/>
      <c r="H102" s="37"/>
      <c r="I102" s="31" t="s">
        <v>31</v>
      </c>
      <c r="J102" s="35" t="str">
        <f>E23</f>
        <v>Ondřej Zikán</v>
      </c>
      <c r="K102" s="37"/>
      <c r="L102" s="123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15.15" customHeight="1">
      <c r="A103" s="37"/>
      <c r="B103" s="38"/>
      <c r="C103" s="31" t="s">
        <v>29</v>
      </c>
      <c r="D103" s="37"/>
      <c r="E103" s="37"/>
      <c r="F103" s="26" t="str">
        <f>IF(E20="","",E20)</f>
        <v>Vyplň údaj</v>
      </c>
      <c r="G103" s="37"/>
      <c r="H103" s="37"/>
      <c r="I103" s="31" t="s">
        <v>34</v>
      </c>
      <c r="J103" s="35" t="str">
        <f>E26</f>
        <v>Ondřej Zikán</v>
      </c>
      <c r="K103" s="37"/>
      <c r="L103" s="123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10.32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123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11" customFormat="1" ht="29.28" customHeight="1">
      <c r="A105" s="148"/>
      <c r="B105" s="149"/>
      <c r="C105" s="150" t="s">
        <v>220</v>
      </c>
      <c r="D105" s="151" t="s">
        <v>57</v>
      </c>
      <c r="E105" s="151" t="s">
        <v>53</v>
      </c>
      <c r="F105" s="151" t="s">
        <v>54</v>
      </c>
      <c r="G105" s="151" t="s">
        <v>221</v>
      </c>
      <c r="H105" s="151" t="s">
        <v>222</v>
      </c>
      <c r="I105" s="151" t="s">
        <v>223</v>
      </c>
      <c r="J105" s="151" t="s">
        <v>139</v>
      </c>
      <c r="K105" s="152" t="s">
        <v>224</v>
      </c>
      <c r="L105" s="153"/>
      <c r="M105" s="79" t="s">
        <v>3</v>
      </c>
      <c r="N105" s="80" t="s">
        <v>42</v>
      </c>
      <c r="O105" s="80" t="s">
        <v>225</v>
      </c>
      <c r="P105" s="80" t="s">
        <v>226</v>
      </c>
      <c r="Q105" s="80" t="s">
        <v>227</v>
      </c>
      <c r="R105" s="80" t="s">
        <v>228</v>
      </c>
      <c r="S105" s="80" t="s">
        <v>229</v>
      </c>
      <c r="T105" s="81" t="s">
        <v>230</v>
      </c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</row>
    <row r="106" s="2" customFormat="1" ht="22.8" customHeight="1">
      <c r="A106" s="37"/>
      <c r="B106" s="38"/>
      <c r="C106" s="86" t="s">
        <v>231</v>
      </c>
      <c r="D106" s="37"/>
      <c r="E106" s="37"/>
      <c r="F106" s="37"/>
      <c r="G106" s="37"/>
      <c r="H106" s="37"/>
      <c r="I106" s="37"/>
      <c r="J106" s="154">
        <f>BK106</f>
        <v>0</v>
      </c>
      <c r="K106" s="37"/>
      <c r="L106" s="38"/>
      <c r="M106" s="82"/>
      <c r="N106" s="67"/>
      <c r="O106" s="83"/>
      <c r="P106" s="155">
        <f>P107+P144+P261+P264+P368</f>
        <v>0</v>
      </c>
      <c r="Q106" s="83"/>
      <c r="R106" s="155">
        <f>R107+R144+R261+R264+R368</f>
        <v>0</v>
      </c>
      <c r="S106" s="83"/>
      <c r="T106" s="156">
        <f>T107+T144+T261+T264+T368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71</v>
      </c>
      <c r="AU106" s="18" t="s">
        <v>140</v>
      </c>
      <c r="BK106" s="157">
        <f>BK107+BK144+BK261+BK264+BK368</f>
        <v>0</v>
      </c>
    </row>
    <row r="107" s="12" customFormat="1" ht="25.92" customHeight="1">
      <c r="A107" s="12"/>
      <c r="B107" s="158"/>
      <c r="C107" s="12"/>
      <c r="D107" s="159" t="s">
        <v>71</v>
      </c>
      <c r="E107" s="160" t="s">
        <v>79</v>
      </c>
      <c r="F107" s="160" t="s">
        <v>3612</v>
      </c>
      <c r="G107" s="12"/>
      <c r="H107" s="12"/>
      <c r="I107" s="161"/>
      <c r="J107" s="162">
        <f>BK107</f>
        <v>0</v>
      </c>
      <c r="K107" s="12"/>
      <c r="L107" s="158"/>
      <c r="M107" s="163"/>
      <c r="N107" s="164"/>
      <c r="O107" s="164"/>
      <c r="P107" s="165">
        <f>P108+P135+P138</f>
        <v>0</v>
      </c>
      <c r="Q107" s="164"/>
      <c r="R107" s="165">
        <f>R108+R135+R138</f>
        <v>0</v>
      </c>
      <c r="S107" s="164"/>
      <c r="T107" s="166">
        <f>T108+T135+T138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9" t="s">
        <v>104</v>
      </c>
      <c r="AT107" s="167" t="s">
        <v>71</v>
      </c>
      <c r="AU107" s="167" t="s">
        <v>72</v>
      </c>
      <c r="AY107" s="159" t="s">
        <v>234</v>
      </c>
      <c r="BK107" s="168">
        <f>BK108+BK135+BK138</f>
        <v>0</v>
      </c>
    </row>
    <row r="108" s="12" customFormat="1" ht="22.8" customHeight="1">
      <c r="A108" s="12"/>
      <c r="B108" s="158"/>
      <c r="C108" s="12"/>
      <c r="D108" s="159" t="s">
        <v>71</v>
      </c>
      <c r="E108" s="169" t="s">
        <v>236</v>
      </c>
      <c r="F108" s="169" t="s">
        <v>3613</v>
      </c>
      <c r="G108" s="12"/>
      <c r="H108" s="12"/>
      <c r="I108" s="161"/>
      <c r="J108" s="170">
        <f>BK108</f>
        <v>0</v>
      </c>
      <c r="K108" s="12"/>
      <c r="L108" s="158"/>
      <c r="M108" s="163"/>
      <c r="N108" s="164"/>
      <c r="O108" s="164"/>
      <c r="P108" s="165">
        <f>SUM(P109:P134)</f>
        <v>0</v>
      </c>
      <c r="Q108" s="164"/>
      <c r="R108" s="165">
        <f>SUM(R109:R134)</f>
        <v>0</v>
      </c>
      <c r="S108" s="164"/>
      <c r="T108" s="166">
        <f>SUM(T109:T134)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9" t="s">
        <v>104</v>
      </c>
      <c r="AT108" s="167" t="s">
        <v>71</v>
      </c>
      <c r="AU108" s="167" t="s">
        <v>79</v>
      </c>
      <c r="AY108" s="159" t="s">
        <v>234</v>
      </c>
      <c r="BK108" s="168">
        <f>SUM(BK109:BK134)</f>
        <v>0</v>
      </c>
    </row>
    <row r="109" s="2" customFormat="1" ht="16.5" customHeight="1">
      <c r="A109" s="37"/>
      <c r="B109" s="171"/>
      <c r="C109" s="192" t="s">
        <v>79</v>
      </c>
      <c r="D109" s="192" t="s">
        <v>310</v>
      </c>
      <c r="E109" s="193" t="s">
        <v>3614</v>
      </c>
      <c r="F109" s="194" t="s">
        <v>3615</v>
      </c>
      <c r="G109" s="195" t="s">
        <v>427</v>
      </c>
      <c r="H109" s="196">
        <v>1</v>
      </c>
      <c r="I109" s="197"/>
      <c r="J109" s="198">
        <f>ROUND(I109*H109,2)</f>
        <v>0</v>
      </c>
      <c r="K109" s="194" t="s">
        <v>428</v>
      </c>
      <c r="L109" s="199"/>
      <c r="M109" s="200" t="s">
        <v>3</v>
      </c>
      <c r="N109" s="201" t="s">
        <v>43</v>
      </c>
      <c r="O109" s="71"/>
      <c r="P109" s="181">
        <f>O109*H109</f>
        <v>0</v>
      </c>
      <c r="Q109" s="181">
        <v>0</v>
      </c>
      <c r="R109" s="181">
        <f>Q109*H109</f>
        <v>0</v>
      </c>
      <c r="S109" s="181">
        <v>0</v>
      </c>
      <c r="T109" s="182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3" t="s">
        <v>2862</v>
      </c>
      <c r="AT109" s="183" t="s">
        <v>310</v>
      </c>
      <c r="AU109" s="183" t="s">
        <v>76</v>
      </c>
      <c r="AY109" s="18" t="s">
        <v>234</v>
      </c>
      <c r="BE109" s="184">
        <f>IF(N109="základní",J109,0)</f>
        <v>0</v>
      </c>
      <c r="BF109" s="184">
        <f>IF(N109="snížená",J109,0)</f>
        <v>0</v>
      </c>
      <c r="BG109" s="184">
        <f>IF(N109="zákl. přenesená",J109,0)</f>
        <v>0</v>
      </c>
      <c r="BH109" s="184">
        <f>IF(N109="sníž. přenesená",J109,0)</f>
        <v>0</v>
      </c>
      <c r="BI109" s="184">
        <f>IF(N109="nulová",J109,0)</f>
        <v>0</v>
      </c>
      <c r="BJ109" s="18" t="s">
        <v>79</v>
      </c>
      <c r="BK109" s="184">
        <f>ROUND(I109*H109,2)</f>
        <v>0</v>
      </c>
      <c r="BL109" s="18" t="s">
        <v>2862</v>
      </c>
      <c r="BM109" s="183" t="s">
        <v>3616</v>
      </c>
    </row>
    <row r="110" s="2" customFormat="1" ht="16.5" customHeight="1">
      <c r="A110" s="37"/>
      <c r="B110" s="171"/>
      <c r="C110" s="192" t="s">
        <v>76</v>
      </c>
      <c r="D110" s="192" t="s">
        <v>310</v>
      </c>
      <c r="E110" s="193" t="s">
        <v>3617</v>
      </c>
      <c r="F110" s="194" t="s">
        <v>3618</v>
      </c>
      <c r="G110" s="195" t="s">
        <v>427</v>
      </c>
      <c r="H110" s="196">
        <v>1</v>
      </c>
      <c r="I110" s="197"/>
      <c r="J110" s="198">
        <f>ROUND(I110*H110,2)</f>
        <v>0</v>
      </c>
      <c r="K110" s="194" t="s">
        <v>428</v>
      </c>
      <c r="L110" s="199"/>
      <c r="M110" s="200" t="s">
        <v>3</v>
      </c>
      <c r="N110" s="201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2862</v>
      </c>
      <c r="AT110" s="183" t="s">
        <v>310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2862</v>
      </c>
      <c r="BM110" s="183" t="s">
        <v>3619</v>
      </c>
    </row>
    <row r="111" s="2" customFormat="1" ht="16.5" customHeight="1">
      <c r="A111" s="37"/>
      <c r="B111" s="171"/>
      <c r="C111" s="192" t="s">
        <v>101</v>
      </c>
      <c r="D111" s="192" t="s">
        <v>310</v>
      </c>
      <c r="E111" s="193" t="s">
        <v>3620</v>
      </c>
      <c r="F111" s="194" t="s">
        <v>3621</v>
      </c>
      <c r="G111" s="195" t="s">
        <v>427</v>
      </c>
      <c r="H111" s="196">
        <v>1</v>
      </c>
      <c r="I111" s="197"/>
      <c r="J111" s="198">
        <f>ROUND(I111*H111,2)</f>
        <v>0</v>
      </c>
      <c r="K111" s="194" t="s">
        <v>428</v>
      </c>
      <c r="L111" s="199"/>
      <c r="M111" s="200" t="s">
        <v>3</v>
      </c>
      <c r="N111" s="201" t="s">
        <v>43</v>
      </c>
      <c r="O111" s="71"/>
      <c r="P111" s="181">
        <f>O111*H111</f>
        <v>0</v>
      </c>
      <c r="Q111" s="181">
        <v>0</v>
      </c>
      <c r="R111" s="181">
        <f>Q111*H111</f>
        <v>0</v>
      </c>
      <c r="S111" s="181">
        <v>0</v>
      </c>
      <c r="T111" s="182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3" t="s">
        <v>2862</v>
      </c>
      <c r="AT111" s="183" t="s">
        <v>310</v>
      </c>
      <c r="AU111" s="183" t="s">
        <v>76</v>
      </c>
      <c r="AY111" s="18" t="s">
        <v>234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2862</v>
      </c>
      <c r="BM111" s="183" t="s">
        <v>3622</v>
      </c>
    </row>
    <row r="112" s="2" customFormat="1" ht="16.5" customHeight="1">
      <c r="A112" s="37"/>
      <c r="B112" s="171"/>
      <c r="C112" s="192" t="s">
        <v>104</v>
      </c>
      <c r="D112" s="192" t="s">
        <v>310</v>
      </c>
      <c r="E112" s="193" t="s">
        <v>3623</v>
      </c>
      <c r="F112" s="194" t="s">
        <v>3624</v>
      </c>
      <c r="G112" s="195" t="s">
        <v>427</v>
      </c>
      <c r="H112" s="196">
        <v>1</v>
      </c>
      <c r="I112" s="197"/>
      <c r="J112" s="198">
        <f>ROUND(I112*H112,2)</f>
        <v>0</v>
      </c>
      <c r="K112" s="194" t="s">
        <v>428</v>
      </c>
      <c r="L112" s="199"/>
      <c r="M112" s="200" t="s">
        <v>3</v>
      </c>
      <c r="N112" s="201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2862</v>
      </c>
      <c r="AT112" s="183" t="s">
        <v>310</v>
      </c>
      <c r="AU112" s="183" t="s">
        <v>76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2862</v>
      </c>
      <c r="BM112" s="183" t="s">
        <v>3625</v>
      </c>
    </row>
    <row r="113" s="2" customFormat="1" ht="16.5" customHeight="1">
      <c r="A113" s="37"/>
      <c r="B113" s="171"/>
      <c r="C113" s="192" t="s">
        <v>262</v>
      </c>
      <c r="D113" s="192" t="s">
        <v>310</v>
      </c>
      <c r="E113" s="193" t="s">
        <v>3626</v>
      </c>
      <c r="F113" s="194" t="s">
        <v>3627</v>
      </c>
      <c r="G113" s="195" t="s">
        <v>427</v>
      </c>
      <c r="H113" s="196">
        <v>1</v>
      </c>
      <c r="I113" s="197"/>
      <c r="J113" s="198">
        <f>ROUND(I113*H113,2)</f>
        <v>0</v>
      </c>
      <c r="K113" s="194" t="s">
        <v>428</v>
      </c>
      <c r="L113" s="199"/>
      <c r="M113" s="200" t="s">
        <v>3</v>
      </c>
      <c r="N113" s="201" t="s">
        <v>43</v>
      </c>
      <c r="O113" s="71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3" t="s">
        <v>2862</v>
      </c>
      <c r="AT113" s="183" t="s">
        <v>310</v>
      </c>
      <c r="AU113" s="183" t="s">
        <v>76</v>
      </c>
      <c r="AY113" s="18" t="s">
        <v>234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2862</v>
      </c>
      <c r="BM113" s="183" t="s">
        <v>3628</v>
      </c>
    </row>
    <row r="114" s="2" customFormat="1" ht="16.5" customHeight="1">
      <c r="A114" s="37"/>
      <c r="B114" s="171"/>
      <c r="C114" s="192" t="s">
        <v>128</v>
      </c>
      <c r="D114" s="192" t="s">
        <v>310</v>
      </c>
      <c r="E114" s="193" t="s">
        <v>3629</v>
      </c>
      <c r="F114" s="194" t="s">
        <v>3630</v>
      </c>
      <c r="G114" s="195" t="s">
        <v>427</v>
      </c>
      <c r="H114" s="196">
        <v>1</v>
      </c>
      <c r="I114" s="197"/>
      <c r="J114" s="198">
        <f>ROUND(I114*H114,2)</f>
        <v>0</v>
      </c>
      <c r="K114" s="194" t="s">
        <v>428</v>
      </c>
      <c r="L114" s="199"/>
      <c r="M114" s="200" t="s">
        <v>3</v>
      </c>
      <c r="N114" s="201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2862</v>
      </c>
      <c r="AT114" s="183" t="s">
        <v>310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2862</v>
      </c>
      <c r="BM114" s="183" t="s">
        <v>3631</v>
      </c>
    </row>
    <row r="115" s="2" customFormat="1" ht="16.5" customHeight="1">
      <c r="A115" s="37"/>
      <c r="B115" s="171"/>
      <c r="C115" s="192" t="s">
        <v>271</v>
      </c>
      <c r="D115" s="192" t="s">
        <v>310</v>
      </c>
      <c r="E115" s="193" t="s">
        <v>3632</v>
      </c>
      <c r="F115" s="194" t="s">
        <v>3633</v>
      </c>
      <c r="G115" s="195" t="s">
        <v>427</v>
      </c>
      <c r="H115" s="196">
        <v>1</v>
      </c>
      <c r="I115" s="197"/>
      <c r="J115" s="198">
        <f>ROUND(I115*H115,2)</f>
        <v>0</v>
      </c>
      <c r="K115" s="194" t="s">
        <v>428</v>
      </c>
      <c r="L115" s="199"/>
      <c r="M115" s="200" t="s">
        <v>3</v>
      </c>
      <c r="N115" s="201" t="s">
        <v>43</v>
      </c>
      <c r="O115" s="71"/>
      <c r="P115" s="181">
        <f>O115*H115</f>
        <v>0</v>
      </c>
      <c r="Q115" s="181">
        <v>0</v>
      </c>
      <c r="R115" s="181">
        <f>Q115*H115</f>
        <v>0</v>
      </c>
      <c r="S115" s="181">
        <v>0</v>
      </c>
      <c r="T115" s="182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3" t="s">
        <v>2862</v>
      </c>
      <c r="AT115" s="183" t="s">
        <v>310</v>
      </c>
      <c r="AU115" s="183" t="s">
        <v>76</v>
      </c>
      <c r="AY115" s="18" t="s">
        <v>234</v>
      </c>
      <c r="BE115" s="184">
        <f>IF(N115="základní",J115,0)</f>
        <v>0</v>
      </c>
      <c r="BF115" s="184">
        <f>IF(N115="snížená",J115,0)</f>
        <v>0</v>
      </c>
      <c r="BG115" s="184">
        <f>IF(N115="zákl. přenesená",J115,0)</f>
        <v>0</v>
      </c>
      <c r="BH115" s="184">
        <f>IF(N115="sníž. přenesená",J115,0)</f>
        <v>0</v>
      </c>
      <c r="BI115" s="184">
        <f>IF(N115="nulová",J115,0)</f>
        <v>0</v>
      </c>
      <c r="BJ115" s="18" t="s">
        <v>79</v>
      </c>
      <c r="BK115" s="184">
        <f>ROUND(I115*H115,2)</f>
        <v>0</v>
      </c>
      <c r="BL115" s="18" t="s">
        <v>2862</v>
      </c>
      <c r="BM115" s="183" t="s">
        <v>3634</v>
      </c>
    </row>
    <row r="116" s="2" customFormat="1" ht="24.15" customHeight="1">
      <c r="A116" s="37"/>
      <c r="B116" s="171"/>
      <c r="C116" s="192" t="s">
        <v>278</v>
      </c>
      <c r="D116" s="192" t="s">
        <v>310</v>
      </c>
      <c r="E116" s="193" t="s">
        <v>3635</v>
      </c>
      <c r="F116" s="194" t="s">
        <v>3636</v>
      </c>
      <c r="G116" s="195" t="s">
        <v>427</v>
      </c>
      <c r="H116" s="196">
        <v>1</v>
      </c>
      <c r="I116" s="197"/>
      <c r="J116" s="198">
        <f>ROUND(I116*H116,2)</f>
        <v>0</v>
      </c>
      <c r="K116" s="194" t="s">
        <v>428</v>
      </c>
      <c r="L116" s="199"/>
      <c r="M116" s="200" t="s">
        <v>3</v>
      </c>
      <c r="N116" s="201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2862</v>
      </c>
      <c r="AT116" s="183" t="s">
        <v>310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2862</v>
      </c>
      <c r="BM116" s="183" t="s">
        <v>3637</v>
      </c>
    </row>
    <row r="117" s="2" customFormat="1" ht="24.15" customHeight="1">
      <c r="A117" s="37"/>
      <c r="B117" s="171"/>
      <c r="C117" s="192" t="s">
        <v>131</v>
      </c>
      <c r="D117" s="192" t="s">
        <v>310</v>
      </c>
      <c r="E117" s="193" t="s">
        <v>3638</v>
      </c>
      <c r="F117" s="194" t="s">
        <v>3639</v>
      </c>
      <c r="G117" s="195" t="s">
        <v>427</v>
      </c>
      <c r="H117" s="196">
        <v>1</v>
      </c>
      <c r="I117" s="197"/>
      <c r="J117" s="198">
        <f>ROUND(I117*H117,2)</f>
        <v>0</v>
      </c>
      <c r="K117" s="194" t="s">
        <v>428</v>
      </c>
      <c r="L117" s="199"/>
      <c r="M117" s="200" t="s">
        <v>3</v>
      </c>
      <c r="N117" s="201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2862</v>
      </c>
      <c r="AT117" s="183" t="s">
        <v>310</v>
      </c>
      <c r="AU117" s="183" t="s">
        <v>76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2862</v>
      </c>
      <c r="BM117" s="183" t="s">
        <v>3640</v>
      </c>
    </row>
    <row r="118" s="2" customFormat="1" ht="16.5" customHeight="1">
      <c r="A118" s="37"/>
      <c r="B118" s="171"/>
      <c r="C118" s="192" t="s">
        <v>284</v>
      </c>
      <c r="D118" s="192" t="s">
        <v>310</v>
      </c>
      <c r="E118" s="193" t="s">
        <v>3641</v>
      </c>
      <c r="F118" s="194" t="s">
        <v>3642</v>
      </c>
      <c r="G118" s="195" t="s">
        <v>427</v>
      </c>
      <c r="H118" s="196">
        <v>17</v>
      </c>
      <c r="I118" s="197"/>
      <c r="J118" s="198">
        <f>ROUND(I118*H118,2)</f>
        <v>0</v>
      </c>
      <c r="K118" s="194" t="s">
        <v>428</v>
      </c>
      <c r="L118" s="199"/>
      <c r="M118" s="200" t="s">
        <v>3</v>
      </c>
      <c r="N118" s="201" t="s">
        <v>43</v>
      </c>
      <c r="O118" s="71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2862</v>
      </c>
      <c r="AT118" s="183" t="s">
        <v>310</v>
      </c>
      <c r="AU118" s="183" t="s">
        <v>76</v>
      </c>
      <c r="AY118" s="18" t="s">
        <v>234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79</v>
      </c>
      <c r="BK118" s="184">
        <f>ROUND(I118*H118,2)</f>
        <v>0</v>
      </c>
      <c r="BL118" s="18" t="s">
        <v>2862</v>
      </c>
      <c r="BM118" s="183" t="s">
        <v>3643</v>
      </c>
    </row>
    <row r="119" s="2" customFormat="1" ht="16.5" customHeight="1">
      <c r="A119" s="37"/>
      <c r="B119" s="171"/>
      <c r="C119" s="192" t="s">
        <v>236</v>
      </c>
      <c r="D119" s="192" t="s">
        <v>310</v>
      </c>
      <c r="E119" s="193" t="s">
        <v>3644</v>
      </c>
      <c r="F119" s="194" t="s">
        <v>3645</v>
      </c>
      <c r="G119" s="195" t="s">
        <v>427</v>
      </c>
      <c r="H119" s="196">
        <v>3</v>
      </c>
      <c r="I119" s="197"/>
      <c r="J119" s="198">
        <f>ROUND(I119*H119,2)</f>
        <v>0</v>
      </c>
      <c r="K119" s="194" t="s">
        <v>428</v>
      </c>
      <c r="L119" s="199"/>
      <c r="M119" s="200" t="s">
        <v>3</v>
      </c>
      <c r="N119" s="201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2862</v>
      </c>
      <c r="AT119" s="183" t="s">
        <v>310</v>
      </c>
      <c r="AU119" s="183" t="s">
        <v>76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2862</v>
      </c>
      <c r="BM119" s="183" t="s">
        <v>3646</v>
      </c>
    </row>
    <row r="120" s="2" customFormat="1" ht="16.5" customHeight="1">
      <c r="A120" s="37"/>
      <c r="B120" s="171"/>
      <c r="C120" s="192" t="s">
        <v>9</v>
      </c>
      <c r="D120" s="192" t="s">
        <v>310</v>
      </c>
      <c r="E120" s="193" t="s">
        <v>3647</v>
      </c>
      <c r="F120" s="194" t="s">
        <v>3648</v>
      </c>
      <c r="G120" s="195" t="s">
        <v>427</v>
      </c>
      <c r="H120" s="196">
        <v>15</v>
      </c>
      <c r="I120" s="197"/>
      <c r="J120" s="198">
        <f>ROUND(I120*H120,2)</f>
        <v>0</v>
      </c>
      <c r="K120" s="194" t="s">
        <v>428</v>
      </c>
      <c r="L120" s="199"/>
      <c r="M120" s="200" t="s">
        <v>3</v>
      </c>
      <c r="N120" s="201" t="s">
        <v>43</v>
      </c>
      <c r="O120" s="71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2862</v>
      </c>
      <c r="AT120" s="183" t="s">
        <v>310</v>
      </c>
      <c r="AU120" s="183" t="s">
        <v>76</v>
      </c>
      <c r="AY120" s="18" t="s">
        <v>234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2862</v>
      </c>
      <c r="BM120" s="183" t="s">
        <v>3649</v>
      </c>
    </row>
    <row r="121" s="2" customFormat="1" ht="16.5" customHeight="1">
      <c r="A121" s="37"/>
      <c r="B121" s="171"/>
      <c r="C121" s="192" t="s">
        <v>276</v>
      </c>
      <c r="D121" s="192" t="s">
        <v>310</v>
      </c>
      <c r="E121" s="193" t="s">
        <v>3650</v>
      </c>
      <c r="F121" s="194" t="s">
        <v>3651</v>
      </c>
      <c r="G121" s="195" t="s">
        <v>427</v>
      </c>
      <c r="H121" s="196">
        <v>6</v>
      </c>
      <c r="I121" s="197"/>
      <c r="J121" s="198">
        <f>ROUND(I121*H121,2)</f>
        <v>0</v>
      </c>
      <c r="K121" s="194" t="s">
        <v>428</v>
      </c>
      <c r="L121" s="199"/>
      <c r="M121" s="200" t="s">
        <v>3</v>
      </c>
      <c r="N121" s="201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2862</v>
      </c>
      <c r="AT121" s="183" t="s">
        <v>310</v>
      </c>
      <c r="AU121" s="183" t="s">
        <v>76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2862</v>
      </c>
      <c r="BM121" s="183" t="s">
        <v>3652</v>
      </c>
    </row>
    <row r="122" s="2" customFormat="1" ht="16.5" customHeight="1">
      <c r="A122" s="37"/>
      <c r="B122" s="171"/>
      <c r="C122" s="192" t="s">
        <v>304</v>
      </c>
      <c r="D122" s="192" t="s">
        <v>310</v>
      </c>
      <c r="E122" s="193" t="s">
        <v>3653</v>
      </c>
      <c r="F122" s="194" t="s">
        <v>3654</v>
      </c>
      <c r="G122" s="195" t="s">
        <v>427</v>
      </c>
      <c r="H122" s="196">
        <v>9</v>
      </c>
      <c r="I122" s="197"/>
      <c r="J122" s="198">
        <f>ROUND(I122*H122,2)</f>
        <v>0</v>
      </c>
      <c r="K122" s="194" t="s">
        <v>428</v>
      </c>
      <c r="L122" s="199"/>
      <c r="M122" s="200" t="s">
        <v>3</v>
      </c>
      <c r="N122" s="201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2862</v>
      </c>
      <c r="AT122" s="183" t="s">
        <v>310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2862</v>
      </c>
      <c r="BM122" s="183" t="s">
        <v>3655</v>
      </c>
    </row>
    <row r="123" s="2" customFormat="1" ht="16.5" customHeight="1">
      <c r="A123" s="37"/>
      <c r="B123" s="171"/>
      <c r="C123" s="192" t="s">
        <v>286</v>
      </c>
      <c r="D123" s="192" t="s">
        <v>310</v>
      </c>
      <c r="E123" s="193" t="s">
        <v>3656</v>
      </c>
      <c r="F123" s="194" t="s">
        <v>3657</v>
      </c>
      <c r="G123" s="195" t="s">
        <v>427</v>
      </c>
      <c r="H123" s="196">
        <v>7</v>
      </c>
      <c r="I123" s="197"/>
      <c r="J123" s="198">
        <f>ROUND(I123*H123,2)</f>
        <v>0</v>
      </c>
      <c r="K123" s="194" t="s">
        <v>428</v>
      </c>
      <c r="L123" s="199"/>
      <c r="M123" s="200" t="s">
        <v>3</v>
      </c>
      <c r="N123" s="201" t="s">
        <v>43</v>
      </c>
      <c r="O123" s="71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3" t="s">
        <v>2862</v>
      </c>
      <c r="AT123" s="183" t="s">
        <v>310</v>
      </c>
      <c r="AU123" s="183" t="s">
        <v>76</v>
      </c>
      <c r="AY123" s="18" t="s">
        <v>234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2862</v>
      </c>
      <c r="BM123" s="183" t="s">
        <v>3658</v>
      </c>
    </row>
    <row r="124" s="2" customFormat="1" ht="16.5" customHeight="1">
      <c r="A124" s="37"/>
      <c r="B124" s="171"/>
      <c r="C124" s="192" t="s">
        <v>314</v>
      </c>
      <c r="D124" s="192" t="s">
        <v>310</v>
      </c>
      <c r="E124" s="193" t="s">
        <v>3659</v>
      </c>
      <c r="F124" s="194" t="s">
        <v>3660</v>
      </c>
      <c r="G124" s="195" t="s">
        <v>427</v>
      </c>
      <c r="H124" s="196">
        <v>25</v>
      </c>
      <c r="I124" s="197"/>
      <c r="J124" s="198">
        <f>ROUND(I124*H124,2)</f>
        <v>0</v>
      </c>
      <c r="K124" s="194" t="s">
        <v>428</v>
      </c>
      <c r="L124" s="199"/>
      <c r="M124" s="200" t="s">
        <v>3</v>
      </c>
      <c r="N124" s="201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2862</v>
      </c>
      <c r="AT124" s="183" t="s">
        <v>310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2862</v>
      </c>
      <c r="BM124" s="183" t="s">
        <v>3661</v>
      </c>
    </row>
    <row r="125" s="2" customFormat="1" ht="16.5" customHeight="1">
      <c r="A125" s="37"/>
      <c r="B125" s="171"/>
      <c r="C125" s="192" t="s">
        <v>320</v>
      </c>
      <c r="D125" s="192" t="s">
        <v>310</v>
      </c>
      <c r="E125" s="193" t="s">
        <v>3662</v>
      </c>
      <c r="F125" s="194" t="s">
        <v>3663</v>
      </c>
      <c r="G125" s="195" t="s">
        <v>427</v>
      </c>
      <c r="H125" s="196">
        <v>12</v>
      </c>
      <c r="I125" s="197"/>
      <c r="J125" s="198">
        <f>ROUND(I125*H125,2)</f>
        <v>0</v>
      </c>
      <c r="K125" s="194" t="s">
        <v>428</v>
      </c>
      <c r="L125" s="199"/>
      <c r="M125" s="200" t="s">
        <v>3</v>
      </c>
      <c r="N125" s="201" t="s">
        <v>43</v>
      </c>
      <c r="O125" s="71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3" t="s">
        <v>2862</v>
      </c>
      <c r="AT125" s="183" t="s">
        <v>310</v>
      </c>
      <c r="AU125" s="183" t="s">
        <v>76</v>
      </c>
      <c r="AY125" s="18" t="s">
        <v>234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8" t="s">
        <v>79</v>
      </c>
      <c r="BK125" s="184">
        <f>ROUND(I125*H125,2)</f>
        <v>0</v>
      </c>
      <c r="BL125" s="18" t="s">
        <v>2862</v>
      </c>
      <c r="BM125" s="183" t="s">
        <v>3664</v>
      </c>
    </row>
    <row r="126" s="2" customFormat="1" ht="16.5" customHeight="1">
      <c r="A126" s="37"/>
      <c r="B126" s="171"/>
      <c r="C126" s="192" t="s">
        <v>325</v>
      </c>
      <c r="D126" s="192" t="s">
        <v>310</v>
      </c>
      <c r="E126" s="193" t="s">
        <v>3665</v>
      </c>
      <c r="F126" s="194" t="s">
        <v>3666</v>
      </c>
      <c r="G126" s="195" t="s">
        <v>427</v>
      </c>
      <c r="H126" s="196">
        <v>4</v>
      </c>
      <c r="I126" s="197"/>
      <c r="J126" s="198">
        <f>ROUND(I126*H126,2)</f>
        <v>0</v>
      </c>
      <c r="K126" s="194" t="s">
        <v>428</v>
      </c>
      <c r="L126" s="199"/>
      <c r="M126" s="200" t="s">
        <v>3</v>
      </c>
      <c r="N126" s="201" t="s">
        <v>43</v>
      </c>
      <c r="O126" s="71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2862</v>
      </c>
      <c r="AT126" s="183" t="s">
        <v>310</v>
      </c>
      <c r="AU126" s="183" t="s">
        <v>76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2862</v>
      </c>
      <c r="BM126" s="183" t="s">
        <v>3667</v>
      </c>
    </row>
    <row r="127" s="2" customFormat="1" ht="16.5" customHeight="1">
      <c r="A127" s="37"/>
      <c r="B127" s="171"/>
      <c r="C127" s="192" t="s">
        <v>330</v>
      </c>
      <c r="D127" s="192" t="s">
        <v>310</v>
      </c>
      <c r="E127" s="193" t="s">
        <v>3668</v>
      </c>
      <c r="F127" s="194" t="s">
        <v>3669</v>
      </c>
      <c r="G127" s="195" t="s">
        <v>427</v>
      </c>
      <c r="H127" s="196">
        <v>4</v>
      </c>
      <c r="I127" s="197"/>
      <c r="J127" s="198">
        <f>ROUND(I127*H127,2)</f>
        <v>0</v>
      </c>
      <c r="K127" s="194" t="s">
        <v>428</v>
      </c>
      <c r="L127" s="199"/>
      <c r="M127" s="200" t="s">
        <v>3</v>
      </c>
      <c r="N127" s="201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2862</v>
      </c>
      <c r="AT127" s="183" t="s">
        <v>310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2862</v>
      </c>
      <c r="BM127" s="183" t="s">
        <v>3670</v>
      </c>
    </row>
    <row r="128" s="2" customFormat="1" ht="16.5" customHeight="1">
      <c r="A128" s="37"/>
      <c r="B128" s="171"/>
      <c r="C128" s="192" t="s">
        <v>335</v>
      </c>
      <c r="D128" s="192" t="s">
        <v>310</v>
      </c>
      <c r="E128" s="193" t="s">
        <v>3671</v>
      </c>
      <c r="F128" s="194" t="s">
        <v>3672</v>
      </c>
      <c r="G128" s="195" t="s">
        <v>427</v>
      </c>
      <c r="H128" s="196">
        <v>3</v>
      </c>
      <c r="I128" s="197"/>
      <c r="J128" s="198">
        <f>ROUND(I128*H128,2)</f>
        <v>0</v>
      </c>
      <c r="K128" s="194" t="s">
        <v>428</v>
      </c>
      <c r="L128" s="199"/>
      <c r="M128" s="200" t="s">
        <v>3</v>
      </c>
      <c r="N128" s="201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2862</v>
      </c>
      <c r="AT128" s="183" t="s">
        <v>310</v>
      </c>
      <c r="AU128" s="183" t="s">
        <v>76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2862</v>
      </c>
      <c r="BM128" s="183" t="s">
        <v>3673</v>
      </c>
    </row>
    <row r="129" s="2" customFormat="1" ht="16.5" customHeight="1">
      <c r="A129" s="37"/>
      <c r="B129" s="171"/>
      <c r="C129" s="192" t="s">
        <v>8</v>
      </c>
      <c r="D129" s="192" t="s">
        <v>310</v>
      </c>
      <c r="E129" s="193" t="s">
        <v>3674</v>
      </c>
      <c r="F129" s="194" t="s">
        <v>3675</v>
      </c>
      <c r="G129" s="195" t="s">
        <v>427</v>
      </c>
      <c r="H129" s="196">
        <v>12</v>
      </c>
      <c r="I129" s="197"/>
      <c r="J129" s="198">
        <f>ROUND(I129*H129,2)</f>
        <v>0</v>
      </c>
      <c r="K129" s="194" t="s">
        <v>428</v>
      </c>
      <c r="L129" s="199"/>
      <c r="M129" s="200" t="s">
        <v>3</v>
      </c>
      <c r="N129" s="201" t="s">
        <v>43</v>
      </c>
      <c r="O129" s="71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2862</v>
      </c>
      <c r="AT129" s="183" t="s">
        <v>310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2862</v>
      </c>
      <c r="BM129" s="183" t="s">
        <v>3676</v>
      </c>
    </row>
    <row r="130" s="2" customFormat="1" ht="37.8" customHeight="1">
      <c r="A130" s="37"/>
      <c r="B130" s="171"/>
      <c r="C130" s="192" t="s">
        <v>86</v>
      </c>
      <c r="D130" s="192" t="s">
        <v>310</v>
      </c>
      <c r="E130" s="193" t="s">
        <v>3677</v>
      </c>
      <c r="F130" s="194" t="s">
        <v>3678</v>
      </c>
      <c r="G130" s="195" t="s">
        <v>427</v>
      </c>
      <c r="H130" s="196">
        <v>4</v>
      </c>
      <c r="I130" s="197"/>
      <c r="J130" s="198">
        <f>ROUND(I130*H130,2)</f>
        <v>0</v>
      </c>
      <c r="K130" s="194" t="s">
        <v>428</v>
      </c>
      <c r="L130" s="199"/>
      <c r="M130" s="200" t="s">
        <v>3</v>
      </c>
      <c r="N130" s="201" t="s">
        <v>43</v>
      </c>
      <c r="O130" s="71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3" t="s">
        <v>2862</v>
      </c>
      <c r="AT130" s="183" t="s">
        <v>310</v>
      </c>
      <c r="AU130" s="183" t="s">
        <v>76</v>
      </c>
      <c r="AY130" s="18" t="s">
        <v>234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79</v>
      </c>
      <c r="BK130" s="184">
        <f>ROUND(I130*H130,2)</f>
        <v>0</v>
      </c>
      <c r="BL130" s="18" t="s">
        <v>2862</v>
      </c>
      <c r="BM130" s="183" t="s">
        <v>3679</v>
      </c>
    </row>
    <row r="131" s="2" customFormat="1" ht="16.5" customHeight="1">
      <c r="A131" s="37"/>
      <c r="B131" s="171"/>
      <c r="C131" s="192" t="s">
        <v>89</v>
      </c>
      <c r="D131" s="192" t="s">
        <v>310</v>
      </c>
      <c r="E131" s="193" t="s">
        <v>3680</v>
      </c>
      <c r="F131" s="194" t="s">
        <v>3681</v>
      </c>
      <c r="G131" s="195" t="s">
        <v>427</v>
      </c>
      <c r="H131" s="196">
        <v>2</v>
      </c>
      <c r="I131" s="197"/>
      <c r="J131" s="198">
        <f>ROUND(I131*H131,2)</f>
        <v>0</v>
      </c>
      <c r="K131" s="194" t="s">
        <v>428</v>
      </c>
      <c r="L131" s="199"/>
      <c r="M131" s="200" t="s">
        <v>3</v>
      </c>
      <c r="N131" s="201" t="s">
        <v>43</v>
      </c>
      <c r="O131" s="71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2862</v>
      </c>
      <c r="AT131" s="183" t="s">
        <v>310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2862</v>
      </c>
      <c r="BM131" s="183" t="s">
        <v>3682</v>
      </c>
    </row>
    <row r="132" s="2" customFormat="1" ht="21.75" customHeight="1">
      <c r="A132" s="37"/>
      <c r="B132" s="171"/>
      <c r="C132" s="192" t="s">
        <v>92</v>
      </c>
      <c r="D132" s="192" t="s">
        <v>310</v>
      </c>
      <c r="E132" s="193" t="s">
        <v>3683</v>
      </c>
      <c r="F132" s="194" t="s">
        <v>3684</v>
      </c>
      <c r="G132" s="195" t="s">
        <v>3685</v>
      </c>
      <c r="H132" s="196">
        <v>2</v>
      </c>
      <c r="I132" s="197"/>
      <c r="J132" s="198">
        <f>ROUND(I132*H132,2)</f>
        <v>0</v>
      </c>
      <c r="K132" s="194" t="s">
        <v>428</v>
      </c>
      <c r="L132" s="199"/>
      <c r="M132" s="200" t="s">
        <v>3</v>
      </c>
      <c r="N132" s="201" t="s">
        <v>43</v>
      </c>
      <c r="O132" s="71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2862</v>
      </c>
      <c r="AT132" s="183" t="s">
        <v>310</v>
      </c>
      <c r="AU132" s="183" t="s">
        <v>76</v>
      </c>
      <c r="AY132" s="18" t="s">
        <v>234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79</v>
      </c>
      <c r="BK132" s="184">
        <f>ROUND(I132*H132,2)</f>
        <v>0</v>
      </c>
      <c r="BL132" s="18" t="s">
        <v>2862</v>
      </c>
      <c r="BM132" s="183" t="s">
        <v>3686</v>
      </c>
    </row>
    <row r="133" s="2" customFormat="1" ht="16.5" customHeight="1">
      <c r="A133" s="37"/>
      <c r="B133" s="171"/>
      <c r="C133" s="192" t="s">
        <v>95</v>
      </c>
      <c r="D133" s="192" t="s">
        <v>310</v>
      </c>
      <c r="E133" s="193" t="s">
        <v>3687</v>
      </c>
      <c r="F133" s="194" t="s">
        <v>3688</v>
      </c>
      <c r="G133" s="195" t="s">
        <v>427</v>
      </c>
      <c r="H133" s="196">
        <v>2</v>
      </c>
      <c r="I133" s="197"/>
      <c r="J133" s="198">
        <f>ROUND(I133*H133,2)</f>
        <v>0</v>
      </c>
      <c r="K133" s="194" t="s">
        <v>428</v>
      </c>
      <c r="L133" s="199"/>
      <c r="M133" s="200" t="s">
        <v>3</v>
      </c>
      <c r="N133" s="201" t="s">
        <v>43</v>
      </c>
      <c r="O133" s="71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2862</v>
      </c>
      <c r="AT133" s="183" t="s">
        <v>310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2862</v>
      </c>
      <c r="BM133" s="183" t="s">
        <v>3689</v>
      </c>
    </row>
    <row r="134" s="2" customFormat="1" ht="21.75" customHeight="1">
      <c r="A134" s="37"/>
      <c r="B134" s="171"/>
      <c r="C134" s="192" t="s">
        <v>98</v>
      </c>
      <c r="D134" s="192" t="s">
        <v>310</v>
      </c>
      <c r="E134" s="193" t="s">
        <v>3690</v>
      </c>
      <c r="F134" s="194" t="s">
        <v>3691</v>
      </c>
      <c r="G134" s="195" t="s">
        <v>427</v>
      </c>
      <c r="H134" s="196">
        <v>2</v>
      </c>
      <c r="I134" s="197"/>
      <c r="J134" s="198">
        <f>ROUND(I134*H134,2)</f>
        <v>0</v>
      </c>
      <c r="K134" s="194" t="s">
        <v>428</v>
      </c>
      <c r="L134" s="199"/>
      <c r="M134" s="200" t="s">
        <v>3</v>
      </c>
      <c r="N134" s="201" t="s">
        <v>43</v>
      </c>
      <c r="O134" s="71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2862</v>
      </c>
      <c r="AT134" s="183" t="s">
        <v>310</v>
      </c>
      <c r="AU134" s="183" t="s">
        <v>76</v>
      </c>
      <c r="AY134" s="18" t="s">
        <v>234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79</v>
      </c>
      <c r="BK134" s="184">
        <f>ROUND(I134*H134,2)</f>
        <v>0</v>
      </c>
      <c r="BL134" s="18" t="s">
        <v>2862</v>
      </c>
      <c r="BM134" s="183" t="s">
        <v>3692</v>
      </c>
    </row>
    <row r="135" s="12" customFormat="1" ht="22.8" customHeight="1">
      <c r="A135" s="12"/>
      <c r="B135" s="158"/>
      <c r="C135" s="12"/>
      <c r="D135" s="159" t="s">
        <v>71</v>
      </c>
      <c r="E135" s="169" t="s">
        <v>9</v>
      </c>
      <c r="F135" s="169" t="s">
        <v>3693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SUM(P136:P137)</f>
        <v>0</v>
      </c>
      <c r="Q135" s="164"/>
      <c r="R135" s="165">
        <f>SUM(R136:R137)</f>
        <v>0</v>
      </c>
      <c r="S135" s="164"/>
      <c r="T135" s="166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104</v>
      </c>
      <c r="AT135" s="167" t="s">
        <v>71</v>
      </c>
      <c r="AU135" s="167" t="s">
        <v>79</v>
      </c>
      <c r="AY135" s="159" t="s">
        <v>234</v>
      </c>
      <c r="BK135" s="168">
        <f>SUM(BK136:BK137)</f>
        <v>0</v>
      </c>
    </row>
    <row r="136" s="2" customFormat="1" ht="16.5" customHeight="1">
      <c r="A136" s="37"/>
      <c r="B136" s="171"/>
      <c r="C136" s="192" t="s">
        <v>366</v>
      </c>
      <c r="D136" s="192" t="s">
        <v>310</v>
      </c>
      <c r="E136" s="193" t="s">
        <v>3694</v>
      </c>
      <c r="F136" s="194" t="s">
        <v>3695</v>
      </c>
      <c r="G136" s="195" t="s">
        <v>427</v>
      </c>
      <c r="H136" s="196">
        <v>1</v>
      </c>
      <c r="I136" s="197"/>
      <c r="J136" s="198">
        <f>ROUND(I136*H136,2)</f>
        <v>0</v>
      </c>
      <c r="K136" s="194" t="s">
        <v>428</v>
      </c>
      <c r="L136" s="199"/>
      <c r="M136" s="200" t="s">
        <v>3</v>
      </c>
      <c r="N136" s="201" t="s">
        <v>43</v>
      </c>
      <c r="O136" s="71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3" t="s">
        <v>2862</v>
      </c>
      <c r="AT136" s="183" t="s">
        <v>310</v>
      </c>
      <c r="AU136" s="183" t="s">
        <v>76</v>
      </c>
      <c r="AY136" s="18" t="s">
        <v>234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8" t="s">
        <v>79</v>
      </c>
      <c r="BK136" s="184">
        <f>ROUND(I136*H136,2)</f>
        <v>0</v>
      </c>
      <c r="BL136" s="18" t="s">
        <v>2862</v>
      </c>
      <c r="BM136" s="183" t="s">
        <v>3696</v>
      </c>
    </row>
    <row r="137" s="2" customFormat="1" ht="16.5" customHeight="1">
      <c r="A137" s="37"/>
      <c r="B137" s="171"/>
      <c r="C137" s="192" t="s">
        <v>371</v>
      </c>
      <c r="D137" s="192" t="s">
        <v>310</v>
      </c>
      <c r="E137" s="193" t="s">
        <v>3697</v>
      </c>
      <c r="F137" s="194" t="s">
        <v>3698</v>
      </c>
      <c r="G137" s="195" t="s">
        <v>427</v>
      </c>
      <c r="H137" s="196">
        <v>1</v>
      </c>
      <c r="I137" s="197"/>
      <c r="J137" s="198">
        <f>ROUND(I137*H137,2)</f>
        <v>0</v>
      </c>
      <c r="K137" s="194" t="s">
        <v>428</v>
      </c>
      <c r="L137" s="199"/>
      <c r="M137" s="200" t="s">
        <v>3</v>
      </c>
      <c r="N137" s="201" t="s">
        <v>43</v>
      </c>
      <c r="O137" s="71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2862</v>
      </c>
      <c r="AT137" s="183" t="s">
        <v>310</v>
      </c>
      <c r="AU137" s="183" t="s">
        <v>76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2862</v>
      </c>
      <c r="BM137" s="183" t="s">
        <v>3699</v>
      </c>
    </row>
    <row r="138" s="12" customFormat="1" ht="22.8" customHeight="1">
      <c r="A138" s="12"/>
      <c r="B138" s="158"/>
      <c r="C138" s="12"/>
      <c r="D138" s="159" t="s">
        <v>71</v>
      </c>
      <c r="E138" s="169" t="s">
        <v>276</v>
      </c>
      <c r="F138" s="169" t="s">
        <v>3700</v>
      </c>
      <c r="G138" s="12"/>
      <c r="H138" s="12"/>
      <c r="I138" s="161"/>
      <c r="J138" s="170">
        <f>BK138</f>
        <v>0</v>
      </c>
      <c r="K138" s="12"/>
      <c r="L138" s="158"/>
      <c r="M138" s="163"/>
      <c r="N138" s="164"/>
      <c r="O138" s="164"/>
      <c r="P138" s="165">
        <f>SUM(P139:P143)</f>
        <v>0</v>
      </c>
      <c r="Q138" s="164"/>
      <c r="R138" s="165">
        <f>SUM(R139:R143)</f>
        <v>0</v>
      </c>
      <c r="S138" s="164"/>
      <c r="T138" s="166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9" t="s">
        <v>104</v>
      </c>
      <c r="AT138" s="167" t="s">
        <v>71</v>
      </c>
      <c r="AU138" s="167" t="s">
        <v>79</v>
      </c>
      <c r="AY138" s="159" t="s">
        <v>234</v>
      </c>
      <c r="BK138" s="168">
        <f>SUM(BK139:BK143)</f>
        <v>0</v>
      </c>
    </row>
    <row r="139" s="2" customFormat="1" ht="16.5" customHeight="1">
      <c r="A139" s="37"/>
      <c r="B139" s="171"/>
      <c r="C139" s="192" t="s">
        <v>376</v>
      </c>
      <c r="D139" s="192" t="s">
        <v>310</v>
      </c>
      <c r="E139" s="193" t="s">
        <v>3701</v>
      </c>
      <c r="F139" s="194" t="s">
        <v>3702</v>
      </c>
      <c r="G139" s="195" t="s">
        <v>427</v>
      </c>
      <c r="H139" s="196">
        <v>15</v>
      </c>
      <c r="I139" s="197"/>
      <c r="J139" s="198">
        <f>ROUND(I139*H139,2)</f>
        <v>0</v>
      </c>
      <c r="K139" s="194" t="s">
        <v>428</v>
      </c>
      <c r="L139" s="199"/>
      <c r="M139" s="200" t="s">
        <v>3</v>
      </c>
      <c r="N139" s="201" t="s">
        <v>43</v>
      </c>
      <c r="O139" s="71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2862</v>
      </c>
      <c r="AT139" s="183" t="s">
        <v>310</v>
      </c>
      <c r="AU139" s="183" t="s">
        <v>76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2862</v>
      </c>
      <c r="BM139" s="183" t="s">
        <v>3703</v>
      </c>
    </row>
    <row r="140" s="2" customFormat="1" ht="16.5" customHeight="1">
      <c r="A140" s="37"/>
      <c r="B140" s="171"/>
      <c r="C140" s="192" t="s">
        <v>382</v>
      </c>
      <c r="D140" s="192" t="s">
        <v>310</v>
      </c>
      <c r="E140" s="193" t="s">
        <v>3704</v>
      </c>
      <c r="F140" s="194" t="s">
        <v>3705</v>
      </c>
      <c r="G140" s="195" t="s">
        <v>427</v>
      </c>
      <c r="H140" s="196">
        <v>1</v>
      </c>
      <c r="I140" s="197"/>
      <c r="J140" s="198">
        <f>ROUND(I140*H140,2)</f>
        <v>0</v>
      </c>
      <c r="K140" s="194" t="s">
        <v>428</v>
      </c>
      <c r="L140" s="199"/>
      <c r="M140" s="200" t="s">
        <v>3</v>
      </c>
      <c r="N140" s="201" t="s">
        <v>43</v>
      </c>
      <c r="O140" s="71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3" t="s">
        <v>2862</v>
      </c>
      <c r="AT140" s="183" t="s">
        <v>310</v>
      </c>
      <c r="AU140" s="183" t="s">
        <v>76</v>
      </c>
      <c r="AY140" s="18" t="s">
        <v>234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79</v>
      </c>
      <c r="BK140" s="184">
        <f>ROUND(I140*H140,2)</f>
        <v>0</v>
      </c>
      <c r="BL140" s="18" t="s">
        <v>2862</v>
      </c>
      <c r="BM140" s="183" t="s">
        <v>3706</v>
      </c>
    </row>
    <row r="141" s="2" customFormat="1" ht="21.75" customHeight="1">
      <c r="A141" s="37"/>
      <c r="B141" s="171"/>
      <c r="C141" s="192" t="s">
        <v>387</v>
      </c>
      <c r="D141" s="192" t="s">
        <v>310</v>
      </c>
      <c r="E141" s="193" t="s">
        <v>3707</v>
      </c>
      <c r="F141" s="194" t="s">
        <v>3708</v>
      </c>
      <c r="G141" s="195" t="s">
        <v>1797</v>
      </c>
      <c r="H141" s="196">
        <v>15</v>
      </c>
      <c r="I141" s="197"/>
      <c r="J141" s="198">
        <f>ROUND(I141*H141,2)</f>
        <v>0</v>
      </c>
      <c r="K141" s="194" t="s">
        <v>428</v>
      </c>
      <c r="L141" s="199"/>
      <c r="M141" s="200" t="s">
        <v>3</v>
      </c>
      <c r="N141" s="201" t="s">
        <v>43</v>
      </c>
      <c r="O141" s="71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2862</v>
      </c>
      <c r="AT141" s="183" t="s">
        <v>310</v>
      </c>
      <c r="AU141" s="183" t="s">
        <v>76</v>
      </c>
      <c r="AY141" s="18" t="s">
        <v>234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79</v>
      </c>
      <c r="BK141" s="184">
        <f>ROUND(I141*H141,2)</f>
        <v>0</v>
      </c>
      <c r="BL141" s="18" t="s">
        <v>2862</v>
      </c>
      <c r="BM141" s="183" t="s">
        <v>3709</v>
      </c>
    </row>
    <row r="142" s="2" customFormat="1" ht="21.75" customHeight="1">
      <c r="A142" s="37"/>
      <c r="B142" s="171"/>
      <c r="C142" s="192" t="s">
        <v>392</v>
      </c>
      <c r="D142" s="192" t="s">
        <v>310</v>
      </c>
      <c r="E142" s="193" t="s">
        <v>3710</v>
      </c>
      <c r="F142" s="194" t="s">
        <v>3711</v>
      </c>
      <c r="G142" s="195" t="s">
        <v>1797</v>
      </c>
      <c r="H142" s="196">
        <v>1</v>
      </c>
      <c r="I142" s="197"/>
      <c r="J142" s="198">
        <f>ROUND(I142*H142,2)</f>
        <v>0</v>
      </c>
      <c r="K142" s="194" t="s">
        <v>428</v>
      </c>
      <c r="L142" s="199"/>
      <c r="M142" s="200" t="s">
        <v>3</v>
      </c>
      <c r="N142" s="201" t="s">
        <v>43</v>
      </c>
      <c r="O142" s="71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3" t="s">
        <v>2862</v>
      </c>
      <c r="AT142" s="183" t="s">
        <v>310</v>
      </c>
      <c r="AU142" s="183" t="s">
        <v>76</v>
      </c>
      <c r="AY142" s="18" t="s">
        <v>234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79</v>
      </c>
      <c r="BK142" s="184">
        <f>ROUND(I142*H142,2)</f>
        <v>0</v>
      </c>
      <c r="BL142" s="18" t="s">
        <v>2862</v>
      </c>
      <c r="BM142" s="183" t="s">
        <v>3712</v>
      </c>
    </row>
    <row r="143" s="2" customFormat="1" ht="16.5" customHeight="1">
      <c r="A143" s="37"/>
      <c r="B143" s="171"/>
      <c r="C143" s="192" t="s">
        <v>397</v>
      </c>
      <c r="D143" s="192" t="s">
        <v>310</v>
      </c>
      <c r="E143" s="193" t="s">
        <v>3713</v>
      </c>
      <c r="F143" s="194" t="s">
        <v>3714</v>
      </c>
      <c r="G143" s="195" t="s">
        <v>3685</v>
      </c>
      <c r="H143" s="196">
        <v>1</v>
      </c>
      <c r="I143" s="197"/>
      <c r="J143" s="198">
        <f>ROUND(I143*H143,2)</f>
        <v>0</v>
      </c>
      <c r="K143" s="194" t="s">
        <v>428</v>
      </c>
      <c r="L143" s="199"/>
      <c r="M143" s="200" t="s">
        <v>3</v>
      </c>
      <c r="N143" s="201" t="s">
        <v>43</v>
      </c>
      <c r="O143" s="71"/>
      <c r="P143" s="181">
        <f>O143*H143</f>
        <v>0</v>
      </c>
      <c r="Q143" s="181">
        <v>0</v>
      </c>
      <c r="R143" s="181">
        <f>Q143*H143</f>
        <v>0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2862</v>
      </c>
      <c r="AT143" s="183" t="s">
        <v>310</v>
      </c>
      <c r="AU143" s="183" t="s">
        <v>76</v>
      </c>
      <c r="AY143" s="18" t="s">
        <v>234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2862</v>
      </c>
      <c r="BM143" s="183" t="s">
        <v>3715</v>
      </c>
    </row>
    <row r="144" s="12" customFormat="1" ht="25.92" customHeight="1">
      <c r="A144" s="12"/>
      <c r="B144" s="158"/>
      <c r="C144" s="12"/>
      <c r="D144" s="159" t="s">
        <v>71</v>
      </c>
      <c r="E144" s="160" t="s">
        <v>76</v>
      </c>
      <c r="F144" s="160" t="s">
        <v>3716</v>
      </c>
      <c r="G144" s="12"/>
      <c r="H144" s="12"/>
      <c r="I144" s="161"/>
      <c r="J144" s="162">
        <f>BK144</f>
        <v>0</v>
      </c>
      <c r="K144" s="12"/>
      <c r="L144" s="158"/>
      <c r="M144" s="163"/>
      <c r="N144" s="164"/>
      <c r="O144" s="164"/>
      <c r="P144" s="165">
        <f>P145+P197+P208+P216+P230+P250</f>
        <v>0</v>
      </c>
      <c r="Q144" s="164"/>
      <c r="R144" s="165">
        <f>R145+R197+R208+R216+R230+R250</f>
        <v>0</v>
      </c>
      <c r="S144" s="164"/>
      <c r="T144" s="166">
        <f>T145+T197+T208+T216+T230+T250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104</v>
      </c>
      <c r="AT144" s="167" t="s">
        <v>71</v>
      </c>
      <c r="AU144" s="167" t="s">
        <v>72</v>
      </c>
      <c r="AY144" s="159" t="s">
        <v>234</v>
      </c>
      <c r="BK144" s="168">
        <f>BK145+BK197+BK208+BK216+BK230+BK250</f>
        <v>0</v>
      </c>
    </row>
    <row r="145" s="12" customFormat="1" ht="22.8" customHeight="1">
      <c r="A145" s="12"/>
      <c r="B145" s="158"/>
      <c r="C145" s="12"/>
      <c r="D145" s="159" t="s">
        <v>71</v>
      </c>
      <c r="E145" s="169" t="s">
        <v>8</v>
      </c>
      <c r="F145" s="169" t="s">
        <v>3613</v>
      </c>
      <c r="G145" s="12"/>
      <c r="H145" s="12"/>
      <c r="I145" s="161"/>
      <c r="J145" s="170">
        <f>BK145</f>
        <v>0</v>
      </c>
      <c r="K145" s="12"/>
      <c r="L145" s="158"/>
      <c r="M145" s="163"/>
      <c r="N145" s="164"/>
      <c r="O145" s="164"/>
      <c r="P145" s="165">
        <f>SUM(P146:P196)</f>
        <v>0</v>
      </c>
      <c r="Q145" s="164"/>
      <c r="R145" s="165">
        <f>SUM(R146:R196)</f>
        <v>0</v>
      </c>
      <c r="S145" s="164"/>
      <c r="T145" s="166">
        <f>SUM(T146:T196)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9" t="s">
        <v>104</v>
      </c>
      <c r="AT145" s="167" t="s">
        <v>71</v>
      </c>
      <c r="AU145" s="167" t="s">
        <v>79</v>
      </c>
      <c r="AY145" s="159" t="s">
        <v>234</v>
      </c>
      <c r="BK145" s="168">
        <f>SUM(BK146:BK196)</f>
        <v>0</v>
      </c>
    </row>
    <row r="146" s="2" customFormat="1" ht="16.5" customHeight="1">
      <c r="A146" s="37"/>
      <c r="B146" s="171"/>
      <c r="C146" s="192" t="s">
        <v>402</v>
      </c>
      <c r="D146" s="192" t="s">
        <v>310</v>
      </c>
      <c r="E146" s="193" t="s">
        <v>3717</v>
      </c>
      <c r="F146" s="194" t="s">
        <v>3718</v>
      </c>
      <c r="G146" s="195" t="s">
        <v>427</v>
      </c>
      <c r="H146" s="196">
        <v>4</v>
      </c>
      <c r="I146" s="197"/>
      <c r="J146" s="198">
        <f>ROUND(I146*H146,2)</f>
        <v>0</v>
      </c>
      <c r="K146" s="194" t="s">
        <v>428</v>
      </c>
      <c r="L146" s="199"/>
      <c r="M146" s="200" t="s">
        <v>3</v>
      </c>
      <c r="N146" s="201" t="s">
        <v>43</v>
      </c>
      <c r="O146" s="71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3" t="s">
        <v>2862</v>
      </c>
      <c r="AT146" s="183" t="s">
        <v>310</v>
      </c>
      <c r="AU146" s="183" t="s">
        <v>76</v>
      </c>
      <c r="AY146" s="18" t="s">
        <v>234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79</v>
      </c>
      <c r="BK146" s="184">
        <f>ROUND(I146*H146,2)</f>
        <v>0</v>
      </c>
      <c r="BL146" s="18" t="s">
        <v>2862</v>
      </c>
      <c r="BM146" s="183" t="s">
        <v>3719</v>
      </c>
    </row>
    <row r="147" s="2" customFormat="1" ht="16.5" customHeight="1">
      <c r="A147" s="37"/>
      <c r="B147" s="171"/>
      <c r="C147" s="192" t="s">
        <v>407</v>
      </c>
      <c r="D147" s="192" t="s">
        <v>310</v>
      </c>
      <c r="E147" s="193" t="s">
        <v>3720</v>
      </c>
      <c r="F147" s="194" t="s">
        <v>3721</v>
      </c>
      <c r="G147" s="195" t="s">
        <v>427</v>
      </c>
      <c r="H147" s="196">
        <v>1</v>
      </c>
      <c r="I147" s="197"/>
      <c r="J147" s="198">
        <f>ROUND(I147*H147,2)</f>
        <v>0</v>
      </c>
      <c r="K147" s="194" t="s">
        <v>428</v>
      </c>
      <c r="L147" s="199"/>
      <c r="M147" s="200" t="s">
        <v>3</v>
      </c>
      <c r="N147" s="201" t="s">
        <v>43</v>
      </c>
      <c r="O147" s="71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2862</v>
      </c>
      <c r="AT147" s="183" t="s">
        <v>310</v>
      </c>
      <c r="AU147" s="183" t="s">
        <v>76</v>
      </c>
      <c r="AY147" s="18" t="s">
        <v>234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79</v>
      </c>
      <c r="BK147" s="184">
        <f>ROUND(I147*H147,2)</f>
        <v>0</v>
      </c>
      <c r="BL147" s="18" t="s">
        <v>2862</v>
      </c>
      <c r="BM147" s="183" t="s">
        <v>3722</v>
      </c>
    </row>
    <row r="148" s="2" customFormat="1" ht="16.5" customHeight="1">
      <c r="A148" s="37"/>
      <c r="B148" s="171"/>
      <c r="C148" s="192" t="s">
        <v>413</v>
      </c>
      <c r="D148" s="192" t="s">
        <v>310</v>
      </c>
      <c r="E148" s="193" t="s">
        <v>3723</v>
      </c>
      <c r="F148" s="194" t="s">
        <v>3724</v>
      </c>
      <c r="G148" s="195" t="s">
        <v>427</v>
      </c>
      <c r="H148" s="196">
        <v>1</v>
      </c>
      <c r="I148" s="197"/>
      <c r="J148" s="198">
        <f>ROUND(I148*H148,2)</f>
        <v>0</v>
      </c>
      <c r="K148" s="194" t="s">
        <v>428</v>
      </c>
      <c r="L148" s="199"/>
      <c r="M148" s="200" t="s">
        <v>3</v>
      </c>
      <c r="N148" s="201" t="s">
        <v>43</v>
      </c>
      <c r="O148" s="71"/>
      <c r="P148" s="181">
        <f>O148*H148</f>
        <v>0</v>
      </c>
      <c r="Q148" s="181">
        <v>0</v>
      </c>
      <c r="R148" s="181">
        <f>Q148*H148</f>
        <v>0</v>
      </c>
      <c r="S148" s="181">
        <v>0</v>
      </c>
      <c r="T148" s="18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3" t="s">
        <v>2862</v>
      </c>
      <c r="AT148" s="183" t="s">
        <v>310</v>
      </c>
      <c r="AU148" s="183" t="s">
        <v>76</v>
      </c>
      <c r="AY148" s="18" t="s">
        <v>234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8" t="s">
        <v>79</v>
      </c>
      <c r="BK148" s="184">
        <f>ROUND(I148*H148,2)</f>
        <v>0</v>
      </c>
      <c r="BL148" s="18" t="s">
        <v>2862</v>
      </c>
      <c r="BM148" s="183" t="s">
        <v>3725</v>
      </c>
    </row>
    <row r="149" s="2" customFormat="1" ht="16.5" customHeight="1">
      <c r="A149" s="37"/>
      <c r="B149" s="171"/>
      <c r="C149" s="192" t="s">
        <v>419</v>
      </c>
      <c r="D149" s="192" t="s">
        <v>310</v>
      </c>
      <c r="E149" s="193" t="s">
        <v>3726</v>
      </c>
      <c r="F149" s="194" t="s">
        <v>3727</v>
      </c>
      <c r="G149" s="195" t="s">
        <v>427</v>
      </c>
      <c r="H149" s="196">
        <v>1</v>
      </c>
      <c r="I149" s="197"/>
      <c r="J149" s="198">
        <f>ROUND(I149*H149,2)</f>
        <v>0</v>
      </c>
      <c r="K149" s="194" t="s">
        <v>428</v>
      </c>
      <c r="L149" s="199"/>
      <c r="M149" s="200" t="s">
        <v>3</v>
      </c>
      <c r="N149" s="201" t="s">
        <v>43</v>
      </c>
      <c r="O149" s="71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2862</v>
      </c>
      <c r="AT149" s="183" t="s">
        <v>310</v>
      </c>
      <c r="AU149" s="183" t="s">
        <v>76</v>
      </c>
      <c r="AY149" s="18" t="s">
        <v>234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2862</v>
      </c>
      <c r="BM149" s="183" t="s">
        <v>3728</v>
      </c>
    </row>
    <row r="150" s="2" customFormat="1" ht="16.5" customHeight="1">
      <c r="A150" s="37"/>
      <c r="B150" s="171"/>
      <c r="C150" s="192" t="s">
        <v>424</v>
      </c>
      <c r="D150" s="192" t="s">
        <v>310</v>
      </c>
      <c r="E150" s="193" t="s">
        <v>3729</v>
      </c>
      <c r="F150" s="194" t="s">
        <v>3730</v>
      </c>
      <c r="G150" s="195" t="s">
        <v>427</v>
      </c>
      <c r="H150" s="196">
        <v>1</v>
      </c>
      <c r="I150" s="197"/>
      <c r="J150" s="198">
        <f>ROUND(I150*H150,2)</f>
        <v>0</v>
      </c>
      <c r="K150" s="194" t="s">
        <v>428</v>
      </c>
      <c r="L150" s="199"/>
      <c r="M150" s="200" t="s">
        <v>3</v>
      </c>
      <c r="N150" s="201" t="s">
        <v>43</v>
      </c>
      <c r="O150" s="71"/>
      <c r="P150" s="181">
        <f>O150*H150</f>
        <v>0</v>
      </c>
      <c r="Q150" s="181">
        <v>0</v>
      </c>
      <c r="R150" s="181">
        <f>Q150*H150</f>
        <v>0</v>
      </c>
      <c r="S150" s="181">
        <v>0</v>
      </c>
      <c r="T150" s="18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3" t="s">
        <v>2862</v>
      </c>
      <c r="AT150" s="183" t="s">
        <v>310</v>
      </c>
      <c r="AU150" s="183" t="s">
        <v>76</v>
      </c>
      <c r="AY150" s="18" t="s">
        <v>234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8" t="s">
        <v>79</v>
      </c>
      <c r="BK150" s="184">
        <f>ROUND(I150*H150,2)</f>
        <v>0</v>
      </c>
      <c r="BL150" s="18" t="s">
        <v>2862</v>
      </c>
      <c r="BM150" s="183" t="s">
        <v>3731</v>
      </c>
    </row>
    <row r="151" s="2" customFormat="1" ht="16.5" customHeight="1">
      <c r="A151" s="37"/>
      <c r="B151" s="171"/>
      <c r="C151" s="192" t="s">
        <v>430</v>
      </c>
      <c r="D151" s="192" t="s">
        <v>310</v>
      </c>
      <c r="E151" s="193" t="s">
        <v>3732</v>
      </c>
      <c r="F151" s="194" t="s">
        <v>3733</v>
      </c>
      <c r="G151" s="195" t="s">
        <v>427</v>
      </c>
      <c r="H151" s="196">
        <v>41</v>
      </c>
      <c r="I151" s="197"/>
      <c r="J151" s="198">
        <f>ROUND(I151*H151,2)</f>
        <v>0</v>
      </c>
      <c r="K151" s="194" t="s">
        <v>428</v>
      </c>
      <c r="L151" s="199"/>
      <c r="M151" s="200" t="s">
        <v>3</v>
      </c>
      <c r="N151" s="201" t="s">
        <v>43</v>
      </c>
      <c r="O151" s="71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3" t="s">
        <v>2862</v>
      </c>
      <c r="AT151" s="183" t="s">
        <v>310</v>
      </c>
      <c r="AU151" s="183" t="s">
        <v>76</v>
      </c>
      <c r="AY151" s="18" t="s">
        <v>234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79</v>
      </c>
      <c r="BK151" s="184">
        <f>ROUND(I151*H151,2)</f>
        <v>0</v>
      </c>
      <c r="BL151" s="18" t="s">
        <v>2862</v>
      </c>
      <c r="BM151" s="183" t="s">
        <v>3734</v>
      </c>
    </row>
    <row r="152" s="2" customFormat="1" ht="16.5" customHeight="1">
      <c r="A152" s="37"/>
      <c r="B152" s="171"/>
      <c r="C152" s="192" t="s">
        <v>435</v>
      </c>
      <c r="D152" s="192" t="s">
        <v>310</v>
      </c>
      <c r="E152" s="193" t="s">
        <v>3735</v>
      </c>
      <c r="F152" s="194" t="s">
        <v>3736</v>
      </c>
      <c r="G152" s="195" t="s">
        <v>427</v>
      </c>
      <c r="H152" s="196">
        <v>41</v>
      </c>
      <c r="I152" s="197"/>
      <c r="J152" s="198">
        <f>ROUND(I152*H152,2)</f>
        <v>0</v>
      </c>
      <c r="K152" s="194" t="s">
        <v>428</v>
      </c>
      <c r="L152" s="199"/>
      <c r="M152" s="200" t="s">
        <v>3</v>
      </c>
      <c r="N152" s="201" t="s">
        <v>43</v>
      </c>
      <c r="O152" s="71"/>
      <c r="P152" s="181">
        <f>O152*H152</f>
        <v>0</v>
      </c>
      <c r="Q152" s="181">
        <v>0</v>
      </c>
      <c r="R152" s="181">
        <f>Q152*H152</f>
        <v>0</v>
      </c>
      <c r="S152" s="181">
        <v>0</v>
      </c>
      <c r="T152" s="18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3" t="s">
        <v>2862</v>
      </c>
      <c r="AT152" s="183" t="s">
        <v>310</v>
      </c>
      <c r="AU152" s="183" t="s">
        <v>76</v>
      </c>
      <c r="AY152" s="18" t="s">
        <v>234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79</v>
      </c>
      <c r="BK152" s="184">
        <f>ROUND(I152*H152,2)</f>
        <v>0</v>
      </c>
      <c r="BL152" s="18" t="s">
        <v>2862</v>
      </c>
      <c r="BM152" s="183" t="s">
        <v>3737</v>
      </c>
    </row>
    <row r="153" s="2" customFormat="1" ht="16.5" customHeight="1">
      <c r="A153" s="37"/>
      <c r="B153" s="171"/>
      <c r="C153" s="192" t="s">
        <v>440</v>
      </c>
      <c r="D153" s="192" t="s">
        <v>310</v>
      </c>
      <c r="E153" s="193" t="s">
        <v>3738</v>
      </c>
      <c r="F153" s="194" t="s">
        <v>3739</v>
      </c>
      <c r="G153" s="195" t="s">
        <v>427</v>
      </c>
      <c r="H153" s="196">
        <v>20</v>
      </c>
      <c r="I153" s="197"/>
      <c r="J153" s="198">
        <f>ROUND(I153*H153,2)</f>
        <v>0</v>
      </c>
      <c r="K153" s="194" t="s">
        <v>428</v>
      </c>
      <c r="L153" s="199"/>
      <c r="M153" s="200" t="s">
        <v>3</v>
      </c>
      <c r="N153" s="201" t="s">
        <v>43</v>
      </c>
      <c r="O153" s="71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3" t="s">
        <v>2862</v>
      </c>
      <c r="AT153" s="183" t="s">
        <v>310</v>
      </c>
      <c r="AU153" s="183" t="s">
        <v>76</v>
      </c>
      <c r="AY153" s="18" t="s">
        <v>234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79</v>
      </c>
      <c r="BK153" s="184">
        <f>ROUND(I153*H153,2)</f>
        <v>0</v>
      </c>
      <c r="BL153" s="18" t="s">
        <v>2862</v>
      </c>
      <c r="BM153" s="183" t="s">
        <v>3740</v>
      </c>
    </row>
    <row r="154" s="2" customFormat="1" ht="16.5" customHeight="1">
      <c r="A154" s="37"/>
      <c r="B154" s="171"/>
      <c r="C154" s="192" t="s">
        <v>444</v>
      </c>
      <c r="D154" s="192" t="s">
        <v>310</v>
      </c>
      <c r="E154" s="193" t="s">
        <v>3735</v>
      </c>
      <c r="F154" s="194" t="s">
        <v>3736</v>
      </c>
      <c r="G154" s="195" t="s">
        <v>427</v>
      </c>
      <c r="H154" s="196">
        <v>20</v>
      </c>
      <c r="I154" s="197"/>
      <c r="J154" s="198">
        <f>ROUND(I154*H154,2)</f>
        <v>0</v>
      </c>
      <c r="K154" s="194" t="s">
        <v>428</v>
      </c>
      <c r="L154" s="199"/>
      <c r="M154" s="200" t="s">
        <v>3</v>
      </c>
      <c r="N154" s="201" t="s">
        <v>43</v>
      </c>
      <c r="O154" s="71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2862</v>
      </c>
      <c r="AT154" s="183" t="s">
        <v>310</v>
      </c>
      <c r="AU154" s="183" t="s">
        <v>76</v>
      </c>
      <c r="AY154" s="18" t="s">
        <v>234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79</v>
      </c>
      <c r="BK154" s="184">
        <f>ROUND(I154*H154,2)</f>
        <v>0</v>
      </c>
      <c r="BL154" s="18" t="s">
        <v>2862</v>
      </c>
      <c r="BM154" s="183" t="s">
        <v>3741</v>
      </c>
    </row>
    <row r="155" s="2" customFormat="1" ht="16.5" customHeight="1">
      <c r="A155" s="37"/>
      <c r="B155" s="171"/>
      <c r="C155" s="192" t="s">
        <v>449</v>
      </c>
      <c r="D155" s="192" t="s">
        <v>310</v>
      </c>
      <c r="E155" s="193" t="s">
        <v>3742</v>
      </c>
      <c r="F155" s="194" t="s">
        <v>3743</v>
      </c>
      <c r="G155" s="195" t="s">
        <v>427</v>
      </c>
      <c r="H155" s="196">
        <v>1</v>
      </c>
      <c r="I155" s="197"/>
      <c r="J155" s="198">
        <f>ROUND(I155*H155,2)</f>
        <v>0</v>
      </c>
      <c r="K155" s="194" t="s">
        <v>428</v>
      </c>
      <c r="L155" s="199"/>
      <c r="M155" s="200" t="s">
        <v>3</v>
      </c>
      <c r="N155" s="201" t="s">
        <v>43</v>
      </c>
      <c r="O155" s="71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3" t="s">
        <v>2862</v>
      </c>
      <c r="AT155" s="183" t="s">
        <v>310</v>
      </c>
      <c r="AU155" s="183" t="s">
        <v>76</v>
      </c>
      <c r="AY155" s="18" t="s">
        <v>234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79</v>
      </c>
      <c r="BK155" s="184">
        <f>ROUND(I155*H155,2)</f>
        <v>0</v>
      </c>
      <c r="BL155" s="18" t="s">
        <v>2862</v>
      </c>
      <c r="BM155" s="183" t="s">
        <v>3744</v>
      </c>
    </row>
    <row r="156" s="2" customFormat="1" ht="16.5" customHeight="1">
      <c r="A156" s="37"/>
      <c r="B156" s="171"/>
      <c r="C156" s="192" t="s">
        <v>451</v>
      </c>
      <c r="D156" s="192" t="s">
        <v>310</v>
      </c>
      <c r="E156" s="193" t="s">
        <v>3735</v>
      </c>
      <c r="F156" s="194" t="s">
        <v>3736</v>
      </c>
      <c r="G156" s="195" t="s">
        <v>427</v>
      </c>
      <c r="H156" s="196">
        <v>1</v>
      </c>
      <c r="I156" s="197"/>
      <c r="J156" s="198">
        <f>ROUND(I156*H156,2)</f>
        <v>0</v>
      </c>
      <c r="K156" s="194" t="s">
        <v>428</v>
      </c>
      <c r="L156" s="199"/>
      <c r="M156" s="200" t="s">
        <v>3</v>
      </c>
      <c r="N156" s="201" t="s">
        <v>43</v>
      </c>
      <c r="O156" s="71"/>
      <c r="P156" s="181">
        <f>O156*H156</f>
        <v>0</v>
      </c>
      <c r="Q156" s="181">
        <v>0</v>
      </c>
      <c r="R156" s="181">
        <f>Q156*H156</f>
        <v>0</v>
      </c>
      <c r="S156" s="181">
        <v>0</v>
      </c>
      <c r="T156" s="18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3" t="s">
        <v>2862</v>
      </c>
      <c r="AT156" s="183" t="s">
        <v>310</v>
      </c>
      <c r="AU156" s="183" t="s">
        <v>76</v>
      </c>
      <c r="AY156" s="18" t="s">
        <v>234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79</v>
      </c>
      <c r="BK156" s="184">
        <f>ROUND(I156*H156,2)</f>
        <v>0</v>
      </c>
      <c r="BL156" s="18" t="s">
        <v>2862</v>
      </c>
      <c r="BM156" s="183" t="s">
        <v>3745</v>
      </c>
    </row>
    <row r="157" s="2" customFormat="1" ht="16.5" customHeight="1">
      <c r="A157" s="37"/>
      <c r="B157" s="171"/>
      <c r="C157" s="192" t="s">
        <v>456</v>
      </c>
      <c r="D157" s="192" t="s">
        <v>310</v>
      </c>
      <c r="E157" s="193" t="s">
        <v>3746</v>
      </c>
      <c r="F157" s="194" t="s">
        <v>3747</v>
      </c>
      <c r="G157" s="195" t="s">
        <v>427</v>
      </c>
      <c r="H157" s="196">
        <v>10</v>
      </c>
      <c r="I157" s="197"/>
      <c r="J157" s="198">
        <f>ROUND(I157*H157,2)</f>
        <v>0</v>
      </c>
      <c r="K157" s="194" t="s">
        <v>428</v>
      </c>
      <c r="L157" s="199"/>
      <c r="M157" s="200" t="s">
        <v>3</v>
      </c>
      <c r="N157" s="201" t="s">
        <v>43</v>
      </c>
      <c r="O157" s="71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3" t="s">
        <v>2862</v>
      </c>
      <c r="AT157" s="183" t="s">
        <v>310</v>
      </c>
      <c r="AU157" s="183" t="s">
        <v>76</v>
      </c>
      <c r="AY157" s="18" t="s">
        <v>234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79</v>
      </c>
      <c r="BK157" s="184">
        <f>ROUND(I157*H157,2)</f>
        <v>0</v>
      </c>
      <c r="BL157" s="18" t="s">
        <v>2862</v>
      </c>
      <c r="BM157" s="183" t="s">
        <v>3748</v>
      </c>
    </row>
    <row r="158" s="2" customFormat="1" ht="16.5" customHeight="1">
      <c r="A158" s="37"/>
      <c r="B158" s="171"/>
      <c r="C158" s="192" t="s">
        <v>461</v>
      </c>
      <c r="D158" s="192" t="s">
        <v>310</v>
      </c>
      <c r="E158" s="193" t="s">
        <v>3749</v>
      </c>
      <c r="F158" s="194" t="s">
        <v>3750</v>
      </c>
      <c r="G158" s="195" t="s">
        <v>427</v>
      </c>
      <c r="H158" s="196">
        <v>10</v>
      </c>
      <c r="I158" s="197"/>
      <c r="J158" s="198">
        <f>ROUND(I158*H158,2)</f>
        <v>0</v>
      </c>
      <c r="K158" s="194" t="s">
        <v>428</v>
      </c>
      <c r="L158" s="199"/>
      <c r="M158" s="200" t="s">
        <v>3</v>
      </c>
      <c r="N158" s="201" t="s">
        <v>43</v>
      </c>
      <c r="O158" s="71"/>
      <c r="P158" s="181">
        <f>O158*H158</f>
        <v>0</v>
      </c>
      <c r="Q158" s="181">
        <v>0</v>
      </c>
      <c r="R158" s="181">
        <f>Q158*H158</f>
        <v>0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2862</v>
      </c>
      <c r="AT158" s="183" t="s">
        <v>310</v>
      </c>
      <c r="AU158" s="183" t="s">
        <v>76</v>
      </c>
      <c r="AY158" s="18" t="s">
        <v>234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79</v>
      </c>
      <c r="BK158" s="184">
        <f>ROUND(I158*H158,2)</f>
        <v>0</v>
      </c>
      <c r="BL158" s="18" t="s">
        <v>2862</v>
      </c>
      <c r="BM158" s="183" t="s">
        <v>3751</v>
      </c>
    </row>
    <row r="159" s="2" customFormat="1" ht="16.5" customHeight="1">
      <c r="A159" s="37"/>
      <c r="B159" s="171"/>
      <c r="C159" s="192" t="s">
        <v>466</v>
      </c>
      <c r="D159" s="192" t="s">
        <v>310</v>
      </c>
      <c r="E159" s="193" t="s">
        <v>3752</v>
      </c>
      <c r="F159" s="194" t="s">
        <v>3753</v>
      </c>
      <c r="G159" s="195" t="s">
        <v>427</v>
      </c>
      <c r="H159" s="196">
        <v>6</v>
      </c>
      <c r="I159" s="197"/>
      <c r="J159" s="198">
        <f>ROUND(I159*H159,2)</f>
        <v>0</v>
      </c>
      <c r="K159" s="194" t="s">
        <v>428</v>
      </c>
      <c r="L159" s="199"/>
      <c r="M159" s="200" t="s">
        <v>3</v>
      </c>
      <c r="N159" s="201" t="s">
        <v>43</v>
      </c>
      <c r="O159" s="71"/>
      <c r="P159" s="181">
        <f>O159*H159</f>
        <v>0</v>
      </c>
      <c r="Q159" s="181">
        <v>0</v>
      </c>
      <c r="R159" s="181">
        <f>Q159*H159</f>
        <v>0</v>
      </c>
      <c r="S159" s="181">
        <v>0</v>
      </c>
      <c r="T159" s="18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3" t="s">
        <v>2862</v>
      </c>
      <c r="AT159" s="183" t="s">
        <v>310</v>
      </c>
      <c r="AU159" s="183" t="s">
        <v>76</v>
      </c>
      <c r="AY159" s="18" t="s">
        <v>234</v>
      </c>
      <c r="BE159" s="184">
        <f>IF(N159="základní",J159,0)</f>
        <v>0</v>
      </c>
      <c r="BF159" s="184">
        <f>IF(N159="snížená",J159,0)</f>
        <v>0</v>
      </c>
      <c r="BG159" s="184">
        <f>IF(N159="zákl. přenesená",J159,0)</f>
        <v>0</v>
      </c>
      <c r="BH159" s="184">
        <f>IF(N159="sníž. přenesená",J159,0)</f>
        <v>0</v>
      </c>
      <c r="BI159" s="184">
        <f>IF(N159="nulová",J159,0)</f>
        <v>0</v>
      </c>
      <c r="BJ159" s="18" t="s">
        <v>79</v>
      </c>
      <c r="BK159" s="184">
        <f>ROUND(I159*H159,2)</f>
        <v>0</v>
      </c>
      <c r="BL159" s="18" t="s">
        <v>2862</v>
      </c>
      <c r="BM159" s="183" t="s">
        <v>3754</v>
      </c>
    </row>
    <row r="160" s="2" customFormat="1" ht="16.5" customHeight="1">
      <c r="A160" s="37"/>
      <c r="B160" s="171"/>
      <c r="C160" s="192" t="s">
        <v>471</v>
      </c>
      <c r="D160" s="192" t="s">
        <v>310</v>
      </c>
      <c r="E160" s="193" t="s">
        <v>3749</v>
      </c>
      <c r="F160" s="194" t="s">
        <v>3750</v>
      </c>
      <c r="G160" s="195" t="s">
        <v>427</v>
      </c>
      <c r="H160" s="196">
        <v>6</v>
      </c>
      <c r="I160" s="197"/>
      <c r="J160" s="198">
        <f>ROUND(I160*H160,2)</f>
        <v>0</v>
      </c>
      <c r="K160" s="194" t="s">
        <v>428</v>
      </c>
      <c r="L160" s="199"/>
      <c r="M160" s="200" t="s">
        <v>3</v>
      </c>
      <c r="N160" s="201" t="s">
        <v>43</v>
      </c>
      <c r="O160" s="71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3" t="s">
        <v>2862</v>
      </c>
      <c r="AT160" s="183" t="s">
        <v>310</v>
      </c>
      <c r="AU160" s="183" t="s">
        <v>76</v>
      </c>
      <c r="AY160" s="18" t="s">
        <v>234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79</v>
      </c>
      <c r="BK160" s="184">
        <f>ROUND(I160*H160,2)</f>
        <v>0</v>
      </c>
      <c r="BL160" s="18" t="s">
        <v>2862</v>
      </c>
      <c r="BM160" s="183" t="s">
        <v>3755</v>
      </c>
    </row>
    <row r="161" s="2" customFormat="1" ht="16.5" customHeight="1">
      <c r="A161" s="37"/>
      <c r="B161" s="171"/>
      <c r="C161" s="192" t="s">
        <v>476</v>
      </c>
      <c r="D161" s="192" t="s">
        <v>310</v>
      </c>
      <c r="E161" s="193" t="s">
        <v>3756</v>
      </c>
      <c r="F161" s="194" t="s">
        <v>3757</v>
      </c>
      <c r="G161" s="195" t="s">
        <v>427</v>
      </c>
      <c r="H161" s="196">
        <v>11</v>
      </c>
      <c r="I161" s="197"/>
      <c r="J161" s="198">
        <f>ROUND(I161*H161,2)</f>
        <v>0</v>
      </c>
      <c r="K161" s="194" t="s">
        <v>428</v>
      </c>
      <c r="L161" s="199"/>
      <c r="M161" s="200" t="s">
        <v>3</v>
      </c>
      <c r="N161" s="201" t="s">
        <v>43</v>
      </c>
      <c r="O161" s="71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2862</v>
      </c>
      <c r="AT161" s="183" t="s">
        <v>310</v>
      </c>
      <c r="AU161" s="183" t="s">
        <v>76</v>
      </c>
      <c r="AY161" s="18" t="s">
        <v>234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79</v>
      </c>
      <c r="BK161" s="184">
        <f>ROUND(I161*H161,2)</f>
        <v>0</v>
      </c>
      <c r="BL161" s="18" t="s">
        <v>2862</v>
      </c>
      <c r="BM161" s="183" t="s">
        <v>3758</v>
      </c>
    </row>
    <row r="162" s="2" customFormat="1" ht="16.5" customHeight="1">
      <c r="A162" s="37"/>
      <c r="B162" s="171"/>
      <c r="C162" s="192" t="s">
        <v>481</v>
      </c>
      <c r="D162" s="192" t="s">
        <v>310</v>
      </c>
      <c r="E162" s="193" t="s">
        <v>3759</v>
      </c>
      <c r="F162" s="194" t="s">
        <v>3760</v>
      </c>
      <c r="G162" s="195" t="s">
        <v>427</v>
      </c>
      <c r="H162" s="196">
        <v>11</v>
      </c>
      <c r="I162" s="197"/>
      <c r="J162" s="198">
        <f>ROUND(I162*H162,2)</f>
        <v>0</v>
      </c>
      <c r="K162" s="194" t="s">
        <v>428</v>
      </c>
      <c r="L162" s="199"/>
      <c r="M162" s="200" t="s">
        <v>3</v>
      </c>
      <c r="N162" s="201" t="s">
        <v>43</v>
      </c>
      <c r="O162" s="71"/>
      <c r="P162" s="181">
        <f>O162*H162</f>
        <v>0</v>
      </c>
      <c r="Q162" s="181">
        <v>0</v>
      </c>
      <c r="R162" s="181">
        <f>Q162*H162</f>
        <v>0</v>
      </c>
      <c r="S162" s="181">
        <v>0</v>
      </c>
      <c r="T162" s="18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3" t="s">
        <v>2862</v>
      </c>
      <c r="AT162" s="183" t="s">
        <v>310</v>
      </c>
      <c r="AU162" s="183" t="s">
        <v>76</v>
      </c>
      <c r="AY162" s="18" t="s">
        <v>234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79</v>
      </c>
      <c r="BK162" s="184">
        <f>ROUND(I162*H162,2)</f>
        <v>0</v>
      </c>
      <c r="BL162" s="18" t="s">
        <v>2862</v>
      </c>
      <c r="BM162" s="183" t="s">
        <v>3761</v>
      </c>
    </row>
    <row r="163" s="2" customFormat="1" ht="16.5" customHeight="1">
      <c r="A163" s="37"/>
      <c r="B163" s="171"/>
      <c r="C163" s="192" t="s">
        <v>107</v>
      </c>
      <c r="D163" s="192" t="s">
        <v>310</v>
      </c>
      <c r="E163" s="193" t="s">
        <v>3762</v>
      </c>
      <c r="F163" s="194" t="s">
        <v>3763</v>
      </c>
      <c r="G163" s="195" t="s">
        <v>427</v>
      </c>
      <c r="H163" s="196">
        <v>70</v>
      </c>
      <c r="I163" s="197"/>
      <c r="J163" s="198">
        <f>ROUND(I163*H163,2)</f>
        <v>0</v>
      </c>
      <c r="K163" s="194" t="s">
        <v>428</v>
      </c>
      <c r="L163" s="199"/>
      <c r="M163" s="200" t="s">
        <v>3</v>
      </c>
      <c r="N163" s="201" t="s">
        <v>43</v>
      </c>
      <c r="O163" s="71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2862</v>
      </c>
      <c r="AT163" s="183" t="s">
        <v>310</v>
      </c>
      <c r="AU163" s="183" t="s">
        <v>76</v>
      </c>
      <c r="AY163" s="18" t="s">
        <v>234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79</v>
      </c>
      <c r="BK163" s="184">
        <f>ROUND(I163*H163,2)</f>
        <v>0</v>
      </c>
      <c r="BL163" s="18" t="s">
        <v>2862</v>
      </c>
      <c r="BM163" s="183" t="s">
        <v>3764</v>
      </c>
    </row>
    <row r="164" s="2" customFormat="1" ht="16.5" customHeight="1">
      <c r="A164" s="37"/>
      <c r="B164" s="171"/>
      <c r="C164" s="192" t="s">
        <v>110</v>
      </c>
      <c r="D164" s="192" t="s">
        <v>310</v>
      </c>
      <c r="E164" s="193" t="s">
        <v>3765</v>
      </c>
      <c r="F164" s="194" t="s">
        <v>3766</v>
      </c>
      <c r="G164" s="195" t="s">
        <v>427</v>
      </c>
      <c r="H164" s="196">
        <v>6</v>
      </c>
      <c r="I164" s="197"/>
      <c r="J164" s="198">
        <f>ROUND(I164*H164,2)</f>
        <v>0</v>
      </c>
      <c r="K164" s="194" t="s">
        <v>428</v>
      </c>
      <c r="L164" s="199"/>
      <c r="M164" s="200" t="s">
        <v>3</v>
      </c>
      <c r="N164" s="201" t="s">
        <v>43</v>
      </c>
      <c r="O164" s="71"/>
      <c r="P164" s="181">
        <f>O164*H164</f>
        <v>0</v>
      </c>
      <c r="Q164" s="181">
        <v>0</v>
      </c>
      <c r="R164" s="181">
        <f>Q164*H164</f>
        <v>0</v>
      </c>
      <c r="S164" s="181">
        <v>0</v>
      </c>
      <c r="T164" s="18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3" t="s">
        <v>2862</v>
      </c>
      <c r="AT164" s="183" t="s">
        <v>310</v>
      </c>
      <c r="AU164" s="183" t="s">
        <v>76</v>
      </c>
      <c r="AY164" s="18" t="s">
        <v>234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8" t="s">
        <v>79</v>
      </c>
      <c r="BK164" s="184">
        <f>ROUND(I164*H164,2)</f>
        <v>0</v>
      </c>
      <c r="BL164" s="18" t="s">
        <v>2862</v>
      </c>
      <c r="BM164" s="183" t="s">
        <v>3767</v>
      </c>
    </row>
    <row r="165" s="2" customFormat="1" ht="16.5" customHeight="1">
      <c r="A165" s="37"/>
      <c r="B165" s="171"/>
      <c r="C165" s="192" t="s">
        <v>113</v>
      </c>
      <c r="D165" s="192" t="s">
        <v>310</v>
      </c>
      <c r="E165" s="193" t="s">
        <v>3768</v>
      </c>
      <c r="F165" s="194" t="s">
        <v>3769</v>
      </c>
      <c r="G165" s="195" t="s">
        <v>427</v>
      </c>
      <c r="H165" s="196">
        <v>74</v>
      </c>
      <c r="I165" s="197"/>
      <c r="J165" s="198">
        <f>ROUND(I165*H165,2)</f>
        <v>0</v>
      </c>
      <c r="K165" s="194" t="s">
        <v>428</v>
      </c>
      <c r="L165" s="199"/>
      <c r="M165" s="200" t="s">
        <v>3</v>
      </c>
      <c r="N165" s="201" t="s">
        <v>43</v>
      </c>
      <c r="O165" s="71"/>
      <c r="P165" s="181">
        <f>O165*H165</f>
        <v>0</v>
      </c>
      <c r="Q165" s="181">
        <v>0</v>
      </c>
      <c r="R165" s="181">
        <f>Q165*H165</f>
        <v>0</v>
      </c>
      <c r="S165" s="181">
        <v>0</v>
      </c>
      <c r="T165" s="18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3" t="s">
        <v>2862</v>
      </c>
      <c r="AT165" s="183" t="s">
        <v>310</v>
      </c>
      <c r="AU165" s="183" t="s">
        <v>76</v>
      </c>
      <c r="AY165" s="18" t="s">
        <v>234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8" t="s">
        <v>79</v>
      </c>
      <c r="BK165" s="184">
        <f>ROUND(I165*H165,2)</f>
        <v>0</v>
      </c>
      <c r="BL165" s="18" t="s">
        <v>2862</v>
      </c>
      <c r="BM165" s="183" t="s">
        <v>3770</v>
      </c>
    </row>
    <row r="166" s="2" customFormat="1" ht="16.5" customHeight="1">
      <c r="A166" s="37"/>
      <c r="B166" s="171"/>
      <c r="C166" s="192" t="s">
        <v>116</v>
      </c>
      <c r="D166" s="192" t="s">
        <v>310</v>
      </c>
      <c r="E166" s="193" t="s">
        <v>3771</v>
      </c>
      <c r="F166" s="194" t="s">
        <v>3772</v>
      </c>
      <c r="G166" s="195" t="s">
        <v>427</v>
      </c>
      <c r="H166" s="196">
        <v>60</v>
      </c>
      <c r="I166" s="197"/>
      <c r="J166" s="198">
        <f>ROUND(I166*H166,2)</f>
        <v>0</v>
      </c>
      <c r="K166" s="194" t="s">
        <v>428</v>
      </c>
      <c r="L166" s="199"/>
      <c r="M166" s="200" t="s">
        <v>3</v>
      </c>
      <c r="N166" s="201" t="s">
        <v>43</v>
      </c>
      <c r="O166" s="71"/>
      <c r="P166" s="181">
        <f>O166*H166</f>
        <v>0</v>
      </c>
      <c r="Q166" s="181">
        <v>0</v>
      </c>
      <c r="R166" s="181">
        <f>Q166*H166</f>
        <v>0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2862</v>
      </c>
      <c r="AT166" s="183" t="s">
        <v>310</v>
      </c>
      <c r="AU166" s="183" t="s">
        <v>76</v>
      </c>
      <c r="AY166" s="18" t="s">
        <v>234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79</v>
      </c>
      <c r="BK166" s="184">
        <f>ROUND(I166*H166,2)</f>
        <v>0</v>
      </c>
      <c r="BL166" s="18" t="s">
        <v>2862</v>
      </c>
      <c r="BM166" s="183" t="s">
        <v>3773</v>
      </c>
    </row>
    <row r="167" s="2" customFormat="1" ht="16.5" customHeight="1">
      <c r="A167" s="37"/>
      <c r="B167" s="171"/>
      <c r="C167" s="192" t="s">
        <v>499</v>
      </c>
      <c r="D167" s="192" t="s">
        <v>310</v>
      </c>
      <c r="E167" s="193" t="s">
        <v>3774</v>
      </c>
      <c r="F167" s="194" t="s">
        <v>3775</v>
      </c>
      <c r="G167" s="195" t="s">
        <v>427</v>
      </c>
      <c r="H167" s="196">
        <v>185</v>
      </c>
      <c r="I167" s="197"/>
      <c r="J167" s="198">
        <f>ROUND(I167*H167,2)</f>
        <v>0</v>
      </c>
      <c r="K167" s="194" t="s">
        <v>428</v>
      </c>
      <c r="L167" s="199"/>
      <c r="M167" s="200" t="s">
        <v>3</v>
      </c>
      <c r="N167" s="201" t="s">
        <v>43</v>
      </c>
      <c r="O167" s="71"/>
      <c r="P167" s="181">
        <f>O167*H167</f>
        <v>0</v>
      </c>
      <c r="Q167" s="181">
        <v>0</v>
      </c>
      <c r="R167" s="181">
        <f>Q167*H167</f>
        <v>0</v>
      </c>
      <c r="S167" s="181">
        <v>0</v>
      </c>
      <c r="T167" s="18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3" t="s">
        <v>2862</v>
      </c>
      <c r="AT167" s="183" t="s">
        <v>310</v>
      </c>
      <c r="AU167" s="183" t="s">
        <v>76</v>
      </c>
      <c r="AY167" s="18" t="s">
        <v>234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8" t="s">
        <v>79</v>
      </c>
      <c r="BK167" s="184">
        <f>ROUND(I167*H167,2)</f>
        <v>0</v>
      </c>
      <c r="BL167" s="18" t="s">
        <v>2862</v>
      </c>
      <c r="BM167" s="183" t="s">
        <v>3776</v>
      </c>
    </row>
    <row r="168" s="2" customFormat="1" ht="21.75" customHeight="1">
      <c r="A168" s="37"/>
      <c r="B168" s="171"/>
      <c r="C168" s="192" t="s">
        <v>119</v>
      </c>
      <c r="D168" s="192" t="s">
        <v>310</v>
      </c>
      <c r="E168" s="193" t="s">
        <v>3777</v>
      </c>
      <c r="F168" s="194" t="s">
        <v>3778</v>
      </c>
      <c r="G168" s="195" t="s">
        <v>427</v>
      </c>
      <c r="H168" s="196">
        <v>35</v>
      </c>
      <c r="I168" s="197"/>
      <c r="J168" s="198">
        <f>ROUND(I168*H168,2)</f>
        <v>0</v>
      </c>
      <c r="K168" s="194" t="s">
        <v>428</v>
      </c>
      <c r="L168" s="199"/>
      <c r="M168" s="200" t="s">
        <v>3</v>
      </c>
      <c r="N168" s="201" t="s">
        <v>43</v>
      </c>
      <c r="O168" s="71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2862</v>
      </c>
      <c r="AT168" s="183" t="s">
        <v>310</v>
      </c>
      <c r="AU168" s="183" t="s">
        <v>76</v>
      </c>
      <c r="AY168" s="18" t="s">
        <v>234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79</v>
      </c>
      <c r="BK168" s="184">
        <f>ROUND(I168*H168,2)</f>
        <v>0</v>
      </c>
      <c r="BL168" s="18" t="s">
        <v>2862</v>
      </c>
      <c r="BM168" s="183" t="s">
        <v>3779</v>
      </c>
    </row>
    <row r="169" s="2" customFormat="1" ht="21.75" customHeight="1">
      <c r="A169" s="37"/>
      <c r="B169" s="171"/>
      <c r="C169" s="192" t="s">
        <v>509</v>
      </c>
      <c r="D169" s="192" t="s">
        <v>310</v>
      </c>
      <c r="E169" s="193" t="s">
        <v>3780</v>
      </c>
      <c r="F169" s="194" t="s">
        <v>3781</v>
      </c>
      <c r="G169" s="195" t="s">
        <v>427</v>
      </c>
      <c r="H169" s="196">
        <v>4</v>
      </c>
      <c r="I169" s="197"/>
      <c r="J169" s="198">
        <f>ROUND(I169*H169,2)</f>
        <v>0</v>
      </c>
      <c r="K169" s="194" t="s">
        <v>428</v>
      </c>
      <c r="L169" s="199"/>
      <c r="M169" s="200" t="s">
        <v>3</v>
      </c>
      <c r="N169" s="201" t="s">
        <v>43</v>
      </c>
      <c r="O169" s="71"/>
      <c r="P169" s="181">
        <f>O169*H169</f>
        <v>0</v>
      </c>
      <c r="Q169" s="181">
        <v>0</v>
      </c>
      <c r="R169" s="181">
        <f>Q169*H169</f>
        <v>0</v>
      </c>
      <c r="S169" s="181">
        <v>0</v>
      </c>
      <c r="T169" s="18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3" t="s">
        <v>2862</v>
      </c>
      <c r="AT169" s="183" t="s">
        <v>310</v>
      </c>
      <c r="AU169" s="183" t="s">
        <v>76</v>
      </c>
      <c r="AY169" s="18" t="s">
        <v>234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8" t="s">
        <v>79</v>
      </c>
      <c r="BK169" s="184">
        <f>ROUND(I169*H169,2)</f>
        <v>0</v>
      </c>
      <c r="BL169" s="18" t="s">
        <v>2862</v>
      </c>
      <c r="BM169" s="183" t="s">
        <v>3782</v>
      </c>
    </row>
    <row r="170" s="2" customFormat="1" ht="16.5" customHeight="1">
      <c r="A170" s="37"/>
      <c r="B170" s="171"/>
      <c r="C170" s="192" t="s">
        <v>122</v>
      </c>
      <c r="D170" s="192" t="s">
        <v>310</v>
      </c>
      <c r="E170" s="193" t="s">
        <v>3783</v>
      </c>
      <c r="F170" s="194" t="s">
        <v>3784</v>
      </c>
      <c r="G170" s="195" t="s">
        <v>427</v>
      </c>
      <c r="H170" s="196">
        <v>2</v>
      </c>
      <c r="I170" s="197"/>
      <c r="J170" s="198">
        <f>ROUND(I170*H170,2)</f>
        <v>0</v>
      </c>
      <c r="K170" s="194" t="s">
        <v>428</v>
      </c>
      <c r="L170" s="199"/>
      <c r="M170" s="200" t="s">
        <v>3</v>
      </c>
      <c r="N170" s="201" t="s">
        <v>43</v>
      </c>
      <c r="O170" s="71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3" t="s">
        <v>2862</v>
      </c>
      <c r="AT170" s="183" t="s">
        <v>310</v>
      </c>
      <c r="AU170" s="183" t="s">
        <v>76</v>
      </c>
      <c r="AY170" s="18" t="s">
        <v>234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79</v>
      </c>
      <c r="BK170" s="184">
        <f>ROUND(I170*H170,2)</f>
        <v>0</v>
      </c>
      <c r="BL170" s="18" t="s">
        <v>2862</v>
      </c>
      <c r="BM170" s="183" t="s">
        <v>3785</v>
      </c>
    </row>
    <row r="171" s="2" customFormat="1" ht="16.5" customHeight="1">
      <c r="A171" s="37"/>
      <c r="B171" s="171"/>
      <c r="C171" s="192" t="s">
        <v>125</v>
      </c>
      <c r="D171" s="192" t="s">
        <v>310</v>
      </c>
      <c r="E171" s="193" t="s">
        <v>3786</v>
      </c>
      <c r="F171" s="194" t="s">
        <v>3787</v>
      </c>
      <c r="G171" s="195" t="s">
        <v>427</v>
      </c>
      <c r="H171" s="196">
        <v>65</v>
      </c>
      <c r="I171" s="197"/>
      <c r="J171" s="198">
        <f>ROUND(I171*H171,2)</f>
        <v>0</v>
      </c>
      <c r="K171" s="194" t="s">
        <v>428</v>
      </c>
      <c r="L171" s="199"/>
      <c r="M171" s="200" t="s">
        <v>3</v>
      </c>
      <c r="N171" s="201" t="s">
        <v>43</v>
      </c>
      <c r="O171" s="71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2862</v>
      </c>
      <c r="AT171" s="183" t="s">
        <v>310</v>
      </c>
      <c r="AU171" s="183" t="s">
        <v>76</v>
      </c>
      <c r="AY171" s="18" t="s">
        <v>234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79</v>
      </c>
      <c r="BK171" s="184">
        <f>ROUND(I171*H171,2)</f>
        <v>0</v>
      </c>
      <c r="BL171" s="18" t="s">
        <v>2862</v>
      </c>
      <c r="BM171" s="183" t="s">
        <v>3788</v>
      </c>
    </row>
    <row r="172" s="2" customFormat="1" ht="16.5" customHeight="1">
      <c r="A172" s="37"/>
      <c r="B172" s="171"/>
      <c r="C172" s="192" t="s">
        <v>524</v>
      </c>
      <c r="D172" s="192" t="s">
        <v>310</v>
      </c>
      <c r="E172" s="193" t="s">
        <v>3789</v>
      </c>
      <c r="F172" s="194" t="s">
        <v>3790</v>
      </c>
      <c r="G172" s="195" t="s">
        <v>427</v>
      </c>
      <c r="H172" s="196">
        <v>44</v>
      </c>
      <c r="I172" s="197"/>
      <c r="J172" s="198">
        <f>ROUND(I172*H172,2)</f>
        <v>0</v>
      </c>
      <c r="K172" s="194" t="s">
        <v>428</v>
      </c>
      <c r="L172" s="199"/>
      <c r="M172" s="200" t="s">
        <v>3</v>
      </c>
      <c r="N172" s="201" t="s">
        <v>43</v>
      </c>
      <c r="O172" s="71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3" t="s">
        <v>2862</v>
      </c>
      <c r="AT172" s="183" t="s">
        <v>310</v>
      </c>
      <c r="AU172" s="183" t="s">
        <v>76</v>
      </c>
      <c r="AY172" s="18" t="s">
        <v>234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79</v>
      </c>
      <c r="BK172" s="184">
        <f>ROUND(I172*H172,2)</f>
        <v>0</v>
      </c>
      <c r="BL172" s="18" t="s">
        <v>2862</v>
      </c>
      <c r="BM172" s="183" t="s">
        <v>3791</v>
      </c>
    </row>
    <row r="173" s="2" customFormat="1" ht="16.5" customHeight="1">
      <c r="A173" s="37"/>
      <c r="B173" s="171"/>
      <c r="C173" s="192" t="s">
        <v>531</v>
      </c>
      <c r="D173" s="192" t="s">
        <v>310</v>
      </c>
      <c r="E173" s="193" t="s">
        <v>3792</v>
      </c>
      <c r="F173" s="194" t="s">
        <v>3793</v>
      </c>
      <c r="G173" s="195" t="s">
        <v>427</v>
      </c>
      <c r="H173" s="196">
        <v>14</v>
      </c>
      <c r="I173" s="197"/>
      <c r="J173" s="198">
        <f>ROUND(I173*H173,2)</f>
        <v>0</v>
      </c>
      <c r="K173" s="194" t="s">
        <v>428</v>
      </c>
      <c r="L173" s="199"/>
      <c r="M173" s="200" t="s">
        <v>3</v>
      </c>
      <c r="N173" s="201" t="s">
        <v>43</v>
      </c>
      <c r="O173" s="71"/>
      <c r="P173" s="181">
        <f>O173*H173</f>
        <v>0</v>
      </c>
      <c r="Q173" s="181">
        <v>0</v>
      </c>
      <c r="R173" s="181">
        <f>Q173*H173</f>
        <v>0</v>
      </c>
      <c r="S173" s="181">
        <v>0</v>
      </c>
      <c r="T173" s="18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3" t="s">
        <v>2862</v>
      </c>
      <c r="AT173" s="183" t="s">
        <v>310</v>
      </c>
      <c r="AU173" s="183" t="s">
        <v>76</v>
      </c>
      <c r="AY173" s="18" t="s">
        <v>234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79</v>
      </c>
      <c r="BK173" s="184">
        <f>ROUND(I173*H173,2)</f>
        <v>0</v>
      </c>
      <c r="BL173" s="18" t="s">
        <v>2862</v>
      </c>
      <c r="BM173" s="183" t="s">
        <v>3794</v>
      </c>
    </row>
    <row r="174" s="2" customFormat="1" ht="16.5" customHeight="1">
      <c r="A174" s="37"/>
      <c r="B174" s="171"/>
      <c r="C174" s="192" t="s">
        <v>536</v>
      </c>
      <c r="D174" s="192" t="s">
        <v>310</v>
      </c>
      <c r="E174" s="193" t="s">
        <v>3795</v>
      </c>
      <c r="F174" s="194" t="s">
        <v>3796</v>
      </c>
      <c r="G174" s="195" t="s">
        <v>427</v>
      </c>
      <c r="H174" s="196">
        <v>15</v>
      </c>
      <c r="I174" s="197"/>
      <c r="J174" s="198">
        <f>ROUND(I174*H174,2)</f>
        <v>0</v>
      </c>
      <c r="K174" s="194" t="s">
        <v>428</v>
      </c>
      <c r="L174" s="199"/>
      <c r="M174" s="200" t="s">
        <v>3</v>
      </c>
      <c r="N174" s="201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2862</v>
      </c>
      <c r="AT174" s="183" t="s">
        <v>310</v>
      </c>
      <c r="AU174" s="183" t="s">
        <v>76</v>
      </c>
      <c r="AY174" s="18" t="s">
        <v>234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79</v>
      </c>
      <c r="BK174" s="184">
        <f>ROUND(I174*H174,2)</f>
        <v>0</v>
      </c>
      <c r="BL174" s="18" t="s">
        <v>2862</v>
      </c>
      <c r="BM174" s="183" t="s">
        <v>3797</v>
      </c>
    </row>
    <row r="175" s="2" customFormat="1" ht="16.5" customHeight="1">
      <c r="A175" s="37"/>
      <c r="B175" s="171"/>
      <c r="C175" s="192" t="s">
        <v>541</v>
      </c>
      <c r="D175" s="192" t="s">
        <v>310</v>
      </c>
      <c r="E175" s="193" t="s">
        <v>3798</v>
      </c>
      <c r="F175" s="194" t="s">
        <v>3799</v>
      </c>
      <c r="G175" s="195" t="s">
        <v>427</v>
      </c>
      <c r="H175" s="196">
        <v>8</v>
      </c>
      <c r="I175" s="197"/>
      <c r="J175" s="198">
        <f>ROUND(I175*H175,2)</f>
        <v>0</v>
      </c>
      <c r="K175" s="194" t="s">
        <v>428</v>
      </c>
      <c r="L175" s="199"/>
      <c r="M175" s="200" t="s">
        <v>3</v>
      </c>
      <c r="N175" s="201" t="s">
        <v>43</v>
      </c>
      <c r="O175" s="71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3" t="s">
        <v>2862</v>
      </c>
      <c r="AT175" s="183" t="s">
        <v>310</v>
      </c>
      <c r="AU175" s="183" t="s">
        <v>76</v>
      </c>
      <c r="AY175" s="18" t="s">
        <v>234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79</v>
      </c>
      <c r="BK175" s="184">
        <f>ROUND(I175*H175,2)</f>
        <v>0</v>
      </c>
      <c r="BL175" s="18" t="s">
        <v>2862</v>
      </c>
      <c r="BM175" s="183" t="s">
        <v>3800</v>
      </c>
    </row>
    <row r="176" s="2" customFormat="1" ht="16.5" customHeight="1">
      <c r="A176" s="37"/>
      <c r="B176" s="171"/>
      <c r="C176" s="192" t="s">
        <v>546</v>
      </c>
      <c r="D176" s="192" t="s">
        <v>310</v>
      </c>
      <c r="E176" s="193" t="s">
        <v>3801</v>
      </c>
      <c r="F176" s="194" t="s">
        <v>3802</v>
      </c>
      <c r="G176" s="195" t="s">
        <v>427</v>
      </c>
      <c r="H176" s="196">
        <v>252</v>
      </c>
      <c r="I176" s="197"/>
      <c r="J176" s="198">
        <f>ROUND(I176*H176,2)</f>
        <v>0</v>
      </c>
      <c r="K176" s="194" t="s">
        <v>428</v>
      </c>
      <c r="L176" s="199"/>
      <c r="M176" s="200" t="s">
        <v>3</v>
      </c>
      <c r="N176" s="201" t="s">
        <v>43</v>
      </c>
      <c r="O176" s="71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3" t="s">
        <v>2862</v>
      </c>
      <c r="AT176" s="183" t="s">
        <v>310</v>
      </c>
      <c r="AU176" s="183" t="s">
        <v>76</v>
      </c>
      <c r="AY176" s="18" t="s">
        <v>234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79</v>
      </c>
      <c r="BK176" s="184">
        <f>ROUND(I176*H176,2)</f>
        <v>0</v>
      </c>
      <c r="BL176" s="18" t="s">
        <v>2862</v>
      </c>
      <c r="BM176" s="183" t="s">
        <v>3803</v>
      </c>
    </row>
    <row r="177" s="2" customFormat="1" ht="21.75" customHeight="1">
      <c r="A177" s="37"/>
      <c r="B177" s="171"/>
      <c r="C177" s="192" t="s">
        <v>551</v>
      </c>
      <c r="D177" s="192" t="s">
        <v>310</v>
      </c>
      <c r="E177" s="193" t="s">
        <v>3804</v>
      </c>
      <c r="F177" s="194" t="s">
        <v>3805</v>
      </c>
      <c r="G177" s="195" t="s">
        <v>427</v>
      </c>
      <c r="H177" s="196">
        <v>64</v>
      </c>
      <c r="I177" s="197"/>
      <c r="J177" s="198">
        <f>ROUND(I177*H177,2)</f>
        <v>0</v>
      </c>
      <c r="K177" s="194" t="s">
        <v>428</v>
      </c>
      <c r="L177" s="199"/>
      <c r="M177" s="200" t="s">
        <v>3</v>
      </c>
      <c r="N177" s="201" t="s">
        <v>43</v>
      </c>
      <c r="O177" s="71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3" t="s">
        <v>2862</v>
      </c>
      <c r="AT177" s="183" t="s">
        <v>310</v>
      </c>
      <c r="AU177" s="183" t="s">
        <v>76</v>
      </c>
      <c r="AY177" s="18" t="s">
        <v>234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8" t="s">
        <v>79</v>
      </c>
      <c r="BK177" s="184">
        <f>ROUND(I177*H177,2)</f>
        <v>0</v>
      </c>
      <c r="BL177" s="18" t="s">
        <v>2862</v>
      </c>
      <c r="BM177" s="183" t="s">
        <v>3806</v>
      </c>
    </row>
    <row r="178" s="2" customFormat="1" ht="16.5" customHeight="1">
      <c r="A178" s="37"/>
      <c r="B178" s="171"/>
      <c r="C178" s="192" t="s">
        <v>556</v>
      </c>
      <c r="D178" s="192" t="s">
        <v>310</v>
      </c>
      <c r="E178" s="193" t="s">
        <v>3807</v>
      </c>
      <c r="F178" s="194" t="s">
        <v>3808</v>
      </c>
      <c r="G178" s="195" t="s">
        <v>416</v>
      </c>
      <c r="H178" s="196">
        <v>160</v>
      </c>
      <c r="I178" s="197"/>
      <c r="J178" s="198">
        <f>ROUND(I178*H178,2)</f>
        <v>0</v>
      </c>
      <c r="K178" s="194" t="s">
        <v>428</v>
      </c>
      <c r="L178" s="199"/>
      <c r="M178" s="200" t="s">
        <v>3</v>
      </c>
      <c r="N178" s="201" t="s">
        <v>43</v>
      </c>
      <c r="O178" s="71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3" t="s">
        <v>2862</v>
      </c>
      <c r="AT178" s="183" t="s">
        <v>310</v>
      </c>
      <c r="AU178" s="183" t="s">
        <v>76</v>
      </c>
      <c r="AY178" s="18" t="s">
        <v>234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79</v>
      </c>
      <c r="BK178" s="184">
        <f>ROUND(I178*H178,2)</f>
        <v>0</v>
      </c>
      <c r="BL178" s="18" t="s">
        <v>2862</v>
      </c>
      <c r="BM178" s="183" t="s">
        <v>3809</v>
      </c>
    </row>
    <row r="179" s="2" customFormat="1" ht="16.5" customHeight="1">
      <c r="A179" s="37"/>
      <c r="B179" s="171"/>
      <c r="C179" s="192" t="s">
        <v>561</v>
      </c>
      <c r="D179" s="192" t="s">
        <v>310</v>
      </c>
      <c r="E179" s="193" t="s">
        <v>3810</v>
      </c>
      <c r="F179" s="194" t="s">
        <v>3811</v>
      </c>
      <c r="G179" s="195" t="s">
        <v>416</v>
      </c>
      <c r="H179" s="196">
        <v>90</v>
      </c>
      <c r="I179" s="197"/>
      <c r="J179" s="198">
        <f>ROUND(I179*H179,2)</f>
        <v>0</v>
      </c>
      <c r="K179" s="194" t="s">
        <v>428</v>
      </c>
      <c r="L179" s="199"/>
      <c r="M179" s="200" t="s">
        <v>3</v>
      </c>
      <c r="N179" s="201" t="s">
        <v>43</v>
      </c>
      <c r="O179" s="71"/>
      <c r="P179" s="181">
        <f>O179*H179</f>
        <v>0</v>
      </c>
      <c r="Q179" s="181">
        <v>0</v>
      </c>
      <c r="R179" s="181">
        <f>Q179*H179</f>
        <v>0</v>
      </c>
      <c r="S179" s="181">
        <v>0</v>
      </c>
      <c r="T179" s="18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3" t="s">
        <v>2862</v>
      </c>
      <c r="AT179" s="183" t="s">
        <v>310</v>
      </c>
      <c r="AU179" s="183" t="s">
        <v>76</v>
      </c>
      <c r="AY179" s="18" t="s">
        <v>234</v>
      </c>
      <c r="BE179" s="184">
        <f>IF(N179="základní",J179,0)</f>
        <v>0</v>
      </c>
      <c r="BF179" s="184">
        <f>IF(N179="snížená",J179,0)</f>
        <v>0</v>
      </c>
      <c r="BG179" s="184">
        <f>IF(N179="zákl. přenesená",J179,0)</f>
        <v>0</v>
      </c>
      <c r="BH179" s="184">
        <f>IF(N179="sníž. přenesená",J179,0)</f>
        <v>0</v>
      </c>
      <c r="BI179" s="184">
        <f>IF(N179="nulová",J179,0)</f>
        <v>0</v>
      </c>
      <c r="BJ179" s="18" t="s">
        <v>79</v>
      </c>
      <c r="BK179" s="184">
        <f>ROUND(I179*H179,2)</f>
        <v>0</v>
      </c>
      <c r="BL179" s="18" t="s">
        <v>2862</v>
      </c>
      <c r="BM179" s="183" t="s">
        <v>3812</v>
      </c>
    </row>
    <row r="180" s="2" customFormat="1" ht="16.5" customHeight="1">
      <c r="A180" s="37"/>
      <c r="B180" s="171"/>
      <c r="C180" s="192" t="s">
        <v>566</v>
      </c>
      <c r="D180" s="192" t="s">
        <v>310</v>
      </c>
      <c r="E180" s="193" t="s">
        <v>3813</v>
      </c>
      <c r="F180" s="194" t="s">
        <v>3814</v>
      </c>
      <c r="G180" s="195" t="s">
        <v>416</v>
      </c>
      <c r="H180" s="196">
        <v>80</v>
      </c>
      <c r="I180" s="197"/>
      <c r="J180" s="198">
        <f>ROUND(I180*H180,2)</f>
        <v>0</v>
      </c>
      <c r="K180" s="194" t="s">
        <v>428</v>
      </c>
      <c r="L180" s="199"/>
      <c r="M180" s="200" t="s">
        <v>3</v>
      </c>
      <c r="N180" s="201" t="s">
        <v>43</v>
      </c>
      <c r="O180" s="71"/>
      <c r="P180" s="181">
        <f>O180*H180</f>
        <v>0</v>
      </c>
      <c r="Q180" s="181">
        <v>0</v>
      </c>
      <c r="R180" s="181">
        <f>Q180*H180</f>
        <v>0</v>
      </c>
      <c r="S180" s="181">
        <v>0</v>
      </c>
      <c r="T180" s="18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3" t="s">
        <v>2862</v>
      </c>
      <c r="AT180" s="183" t="s">
        <v>310</v>
      </c>
      <c r="AU180" s="183" t="s">
        <v>76</v>
      </c>
      <c r="AY180" s="18" t="s">
        <v>234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79</v>
      </c>
      <c r="BK180" s="184">
        <f>ROUND(I180*H180,2)</f>
        <v>0</v>
      </c>
      <c r="BL180" s="18" t="s">
        <v>2862</v>
      </c>
      <c r="BM180" s="183" t="s">
        <v>3815</v>
      </c>
    </row>
    <row r="181" s="2" customFormat="1" ht="16.5" customHeight="1">
      <c r="A181" s="37"/>
      <c r="B181" s="171"/>
      <c r="C181" s="192" t="s">
        <v>570</v>
      </c>
      <c r="D181" s="192" t="s">
        <v>310</v>
      </c>
      <c r="E181" s="193" t="s">
        <v>3816</v>
      </c>
      <c r="F181" s="194" t="s">
        <v>3817</v>
      </c>
      <c r="G181" s="195" t="s">
        <v>416</v>
      </c>
      <c r="H181" s="196">
        <v>50</v>
      </c>
      <c r="I181" s="197"/>
      <c r="J181" s="198">
        <f>ROUND(I181*H181,2)</f>
        <v>0</v>
      </c>
      <c r="K181" s="194" t="s">
        <v>428</v>
      </c>
      <c r="L181" s="199"/>
      <c r="M181" s="200" t="s">
        <v>3</v>
      </c>
      <c r="N181" s="201" t="s">
        <v>43</v>
      </c>
      <c r="O181" s="71"/>
      <c r="P181" s="181">
        <f>O181*H181</f>
        <v>0</v>
      </c>
      <c r="Q181" s="181">
        <v>0</v>
      </c>
      <c r="R181" s="181">
        <f>Q181*H181</f>
        <v>0</v>
      </c>
      <c r="S181" s="181">
        <v>0</v>
      </c>
      <c r="T181" s="18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3" t="s">
        <v>2862</v>
      </c>
      <c r="AT181" s="183" t="s">
        <v>310</v>
      </c>
      <c r="AU181" s="183" t="s">
        <v>76</v>
      </c>
      <c r="AY181" s="18" t="s">
        <v>234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8" t="s">
        <v>79</v>
      </c>
      <c r="BK181" s="184">
        <f>ROUND(I181*H181,2)</f>
        <v>0</v>
      </c>
      <c r="BL181" s="18" t="s">
        <v>2862</v>
      </c>
      <c r="BM181" s="183" t="s">
        <v>3818</v>
      </c>
    </row>
    <row r="182" s="2" customFormat="1" ht="16.5" customHeight="1">
      <c r="A182" s="37"/>
      <c r="B182" s="171"/>
      <c r="C182" s="192" t="s">
        <v>576</v>
      </c>
      <c r="D182" s="192" t="s">
        <v>310</v>
      </c>
      <c r="E182" s="193" t="s">
        <v>3819</v>
      </c>
      <c r="F182" s="194" t="s">
        <v>3820</v>
      </c>
      <c r="G182" s="195" t="s">
        <v>416</v>
      </c>
      <c r="H182" s="196">
        <v>160</v>
      </c>
      <c r="I182" s="197"/>
      <c r="J182" s="198">
        <f>ROUND(I182*H182,2)</f>
        <v>0</v>
      </c>
      <c r="K182" s="194" t="s">
        <v>428</v>
      </c>
      <c r="L182" s="199"/>
      <c r="M182" s="200" t="s">
        <v>3</v>
      </c>
      <c r="N182" s="201" t="s">
        <v>43</v>
      </c>
      <c r="O182" s="71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3" t="s">
        <v>2862</v>
      </c>
      <c r="AT182" s="183" t="s">
        <v>310</v>
      </c>
      <c r="AU182" s="183" t="s">
        <v>76</v>
      </c>
      <c r="AY182" s="18" t="s">
        <v>234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79</v>
      </c>
      <c r="BK182" s="184">
        <f>ROUND(I182*H182,2)</f>
        <v>0</v>
      </c>
      <c r="BL182" s="18" t="s">
        <v>2862</v>
      </c>
      <c r="BM182" s="183" t="s">
        <v>3821</v>
      </c>
    </row>
    <row r="183" s="2" customFormat="1" ht="16.5" customHeight="1">
      <c r="A183" s="37"/>
      <c r="B183" s="171"/>
      <c r="C183" s="192" t="s">
        <v>581</v>
      </c>
      <c r="D183" s="192" t="s">
        <v>310</v>
      </c>
      <c r="E183" s="193" t="s">
        <v>3822</v>
      </c>
      <c r="F183" s="194" t="s">
        <v>3823</v>
      </c>
      <c r="G183" s="195" t="s">
        <v>416</v>
      </c>
      <c r="H183" s="196">
        <v>540</v>
      </c>
      <c r="I183" s="197"/>
      <c r="J183" s="198">
        <f>ROUND(I183*H183,2)</f>
        <v>0</v>
      </c>
      <c r="K183" s="194" t="s">
        <v>428</v>
      </c>
      <c r="L183" s="199"/>
      <c r="M183" s="200" t="s">
        <v>3</v>
      </c>
      <c r="N183" s="201" t="s">
        <v>43</v>
      </c>
      <c r="O183" s="71"/>
      <c r="P183" s="181">
        <f>O183*H183</f>
        <v>0</v>
      </c>
      <c r="Q183" s="181">
        <v>0</v>
      </c>
      <c r="R183" s="181">
        <f>Q183*H183</f>
        <v>0</v>
      </c>
      <c r="S183" s="181">
        <v>0</v>
      </c>
      <c r="T183" s="18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3" t="s">
        <v>2862</v>
      </c>
      <c r="AT183" s="183" t="s">
        <v>310</v>
      </c>
      <c r="AU183" s="183" t="s">
        <v>76</v>
      </c>
      <c r="AY183" s="18" t="s">
        <v>234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8" t="s">
        <v>79</v>
      </c>
      <c r="BK183" s="184">
        <f>ROUND(I183*H183,2)</f>
        <v>0</v>
      </c>
      <c r="BL183" s="18" t="s">
        <v>2862</v>
      </c>
      <c r="BM183" s="183" t="s">
        <v>3824</v>
      </c>
    </row>
    <row r="184" s="2" customFormat="1" ht="16.5" customHeight="1">
      <c r="A184" s="37"/>
      <c r="B184" s="171"/>
      <c r="C184" s="192" t="s">
        <v>586</v>
      </c>
      <c r="D184" s="192" t="s">
        <v>310</v>
      </c>
      <c r="E184" s="193" t="s">
        <v>3825</v>
      </c>
      <c r="F184" s="194" t="s">
        <v>3826</v>
      </c>
      <c r="G184" s="195" t="s">
        <v>416</v>
      </c>
      <c r="H184" s="196">
        <v>120</v>
      </c>
      <c r="I184" s="197"/>
      <c r="J184" s="198">
        <f>ROUND(I184*H184,2)</f>
        <v>0</v>
      </c>
      <c r="K184" s="194" t="s">
        <v>428</v>
      </c>
      <c r="L184" s="199"/>
      <c r="M184" s="200" t="s">
        <v>3</v>
      </c>
      <c r="N184" s="201" t="s">
        <v>43</v>
      </c>
      <c r="O184" s="71"/>
      <c r="P184" s="181">
        <f>O184*H184</f>
        <v>0</v>
      </c>
      <c r="Q184" s="181">
        <v>0</v>
      </c>
      <c r="R184" s="181">
        <f>Q184*H184</f>
        <v>0</v>
      </c>
      <c r="S184" s="181">
        <v>0</v>
      </c>
      <c r="T184" s="18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3" t="s">
        <v>2862</v>
      </c>
      <c r="AT184" s="183" t="s">
        <v>310</v>
      </c>
      <c r="AU184" s="183" t="s">
        <v>76</v>
      </c>
      <c r="AY184" s="18" t="s">
        <v>234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8" t="s">
        <v>79</v>
      </c>
      <c r="BK184" s="184">
        <f>ROUND(I184*H184,2)</f>
        <v>0</v>
      </c>
      <c r="BL184" s="18" t="s">
        <v>2862</v>
      </c>
      <c r="BM184" s="183" t="s">
        <v>3827</v>
      </c>
    </row>
    <row r="185" s="2" customFormat="1" ht="16.5" customHeight="1">
      <c r="A185" s="37"/>
      <c r="B185" s="171"/>
      <c r="C185" s="192" t="s">
        <v>591</v>
      </c>
      <c r="D185" s="192" t="s">
        <v>310</v>
      </c>
      <c r="E185" s="193" t="s">
        <v>3828</v>
      </c>
      <c r="F185" s="194" t="s">
        <v>3829</v>
      </c>
      <c r="G185" s="195" t="s">
        <v>416</v>
      </c>
      <c r="H185" s="196">
        <v>80</v>
      </c>
      <c r="I185" s="197"/>
      <c r="J185" s="198">
        <f>ROUND(I185*H185,2)</f>
        <v>0</v>
      </c>
      <c r="K185" s="194" t="s">
        <v>428</v>
      </c>
      <c r="L185" s="199"/>
      <c r="M185" s="200" t="s">
        <v>3</v>
      </c>
      <c r="N185" s="201" t="s">
        <v>43</v>
      </c>
      <c r="O185" s="71"/>
      <c r="P185" s="181">
        <f>O185*H185</f>
        <v>0</v>
      </c>
      <c r="Q185" s="181">
        <v>0</v>
      </c>
      <c r="R185" s="181">
        <f>Q185*H185</f>
        <v>0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2862</v>
      </c>
      <c r="AT185" s="183" t="s">
        <v>310</v>
      </c>
      <c r="AU185" s="183" t="s">
        <v>76</v>
      </c>
      <c r="AY185" s="18" t="s">
        <v>234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79</v>
      </c>
      <c r="BK185" s="184">
        <f>ROUND(I185*H185,2)</f>
        <v>0</v>
      </c>
      <c r="BL185" s="18" t="s">
        <v>2862</v>
      </c>
      <c r="BM185" s="183" t="s">
        <v>3830</v>
      </c>
    </row>
    <row r="186" s="2" customFormat="1" ht="16.5" customHeight="1">
      <c r="A186" s="37"/>
      <c r="B186" s="171"/>
      <c r="C186" s="192" t="s">
        <v>596</v>
      </c>
      <c r="D186" s="192" t="s">
        <v>310</v>
      </c>
      <c r="E186" s="193" t="s">
        <v>3831</v>
      </c>
      <c r="F186" s="194" t="s">
        <v>3832</v>
      </c>
      <c r="G186" s="195" t="s">
        <v>416</v>
      </c>
      <c r="H186" s="196">
        <v>450</v>
      </c>
      <c r="I186" s="197"/>
      <c r="J186" s="198">
        <f>ROUND(I186*H186,2)</f>
        <v>0</v>
      </c>
      <c r="K186" s="194" t="s">
        <v>428</v>
      </c>
      <c r="L186" s="199"/>
      <c r="M186" s="200" t="s">
        <v>3</v>
      </c>
      <c r="N186" s="201" t="s">
        <v>43</v>
      </c>
      <c r="O186" s="71"/>
      <c r="P186" s="181">
        <f>O186*H186</f>
        <v>0</v>
      </c>
      <c r="Q186" s="181">
        <v>0</v>
      </c>
      <c r="R186" s="181">
        <f>Q186*H186</f>
        <v>0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2862</v>
      </c>
      <c r="AT186" s="183" t="s">
        <v>310</v>
      </c>
      <c r="AU186" s="183" t="s">
        <v>76</v>
      </c>
      <c r="AY186" s="18" t="s">
        <v>234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79</v>
      </c>
      <c r="BK186" s="184">
        <f>ROUND(I186*H186,2)</f>
        <v>0</v>
      </c>
      <c r="BL186" s="18" t="s">
        <v>2862</v>
      </c>
      <c r="BM186" s="183" t="s">
        <v>3833</v>
      </c>
    </row>
    <row r="187" s="2" customFormat="1" ht="16.5" customHeight="1">
      <c r="A187" s="37"/>
      <c r="B187" s="171"/>
      <c r="C187" s="192" t="s">
        <v>601</v>
      </c>
      <c r="D187" s="192" t="s">
        <v>310</v>
      </c>
      <c r="E187" s="193" t="s">
        <v>3834</v>
      </c>
      <c r="F187" s="194" t="s">
        <v>3835</v>
      </c>
      <c r="G187" s="195" t="s">
        <v>416</v>
      </c>
      <c r="H187" s="196">
        <v>260</v>
      </c>
      <c r="I187" s="197"/>
      <c r="J187" s="198">
        <f>ROUND(I187*H187,2)</f>
        <v>0</v>
      </c>
      <c r="K187" s="194" t="s">
        <v>428</v>
      </c>
      <c r="L187" s="199"/>
      <c r="M187" s="200" t="s">
        <v>3</v>
      </c>
      <c r="N187" s="201" t="s">
        <v>43</v>
      </c>
      <c r="O187" s="71"/>
      <c r="P187" s="181">
        <f>O187*H187</f>
        <v>0</v>
      </c>
      <c r="Q187" s="181">
        <v>0</v>
      </c>
      <c r="R187" s="181">
        <f>Q187*H187</f>
        <v>0</v>
      </c>
      <c r="S187" s="181">
        <v>0</v>
      </c>
      <c r="T187" s="18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3" t="s">
        <v>2862</v>
      </c>
      <c r="AT187" s="183" t="s">
        <v>310</v>
      </c>
      <c r="AU187" s="183" t="s">
        <v>76</v>
      </c>
      <c r="AY187" s="18" t="s">
        <v>234</v>
      </c>
      <c r="BE187" s="184">
        <f>IF(N187="základní",J187,0)</f>
        <v>0</v>
      </c>
      <c r="BF187" s="184">
        <f>IF(N187="snížená",J187,0)</f>
        <v>0</v>
      </c>
      <c r="BG187" s="184">
        <f>IF(N187="zákl. přenesená",J187,0)</f>
        <v>0</v>
      </c>
      <c r="BH187" s="184">
        <f>IF(N187="sníž. přenesená",J187,0)</f>
        <v>0</v>
      </c>
      <c r="BI187" s="184">
        <f>IF(N187="nulová",J187,0)</f>
        <v>0</v>
      </c>
      <c r="BJ187" s="18" t="s">
        <v>79</v>
      </c>
      <c r="BK187" s="184">
        <f>ROUND(I187*H187,2)</f>
        <v>0</v>
      </c>
      <c r="BL187" s="18" t="s">
        <v>2862</v>
      </c>
      <c r="BM187" s="183" t="s">
        <v>3836</v>
      </c>
    </row>
    <row r="188" s="2" customFormat="1" ht="16.5" customHeight="1">
      <c r="A188" s="37"/>
      <c r="B188" s="171"/>
      <c r="C188" s="192" t="s">
        <v>606</v>
      </c>
      <c r="D188" s="192" t="s">
        <v>310</v>
      </c>
      <c r="E188" s="193" t="s">
        <v>3837</v>
      </c>
      <c r="F188" s="194" t="s">
        <v>3838</v>
      </c>
      <c r="G188" s="195" t="s">
        <v>416</v>
      </c>
      <c r="H188" s="196">
        <v>90</v>
      </c>
      <c r="I188" s="197"/>
      <c r="J188" s="198">
        <f>ROUND(I188*H188,2)</f>
        <v>0</v>
      </c>
      <c r="K188" s="194" t="s">
        <v>428</v>
      </c>
      <c r="L188" s="199"/>
      <c r="M188" s="200" t="s">
        <v>3</v>
      </c>
      <c r="N188" s="201" t="s">
        <v>43</v>
      </c>
      <c r="O188" s="71"/>
      <c r="P188" s="181">
        <f>O188*H188</f>
        <v>0</v>
      </c>
      <c r="Q188" s="181">
        <v>0</v>
      </c>
      <c r="R188" s="181">
        <f>Q188*H188</f>
        <v>0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2862</v>
      </c>
      <c r="AT188" s="183" t="s">
        <v>310</v>
      </c>
      <c r="AU188" s="183" t="s">
        <v>76</v>
      </c>
      <c r="AY188" s="18" t="s">
        <v>234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79</v>
      </c>
      <c r="BK188" s="184">
        <f>ROUND(I188*H188,2)</f>
        <v>0</v>
      </c>
      <c r="BL188" s="18" t="s">
        <v>2862</v>
      </c>
      <c r="BM188" s="183" t="s">
        <v>3839</v>
      </c>
    </row>
    <row r="189" s="2" customFormat="1" ht="16.5" customHeight="1">
      <c r="A189" s="37"/>
      <c r="B189" s="171"/>
      <c r="C189" s="192" t="s">
        <v>611</v>
      </c>
      <c r="D189" s="192" t="s">
        <v>310</v>
      </c>
      <c r="E189" s="193" t="s">
        <v>3840</v>
      </c>
      <c r="F189" s="194" t="s">
        <v>3841</v>
      </c>
      <c r="G189" s="195" t="s">
        <v>416</v>
      </c>
      <c r="H189" s="196">
        <v>150</v>
      </c>
      <c r="I189" s="197"/>
      <c r="J189" s="198">
        <f>ROUND(I189*H189,2)</f>
        <v>0</v>
      </c>
      <c r="K189" s="194" t="s">
        <v>428</v>
      </c>
      <c r="L189" s="199"/>
      <c r="M189" s="200" t="s">
        <v>3</v>
      </c>
      <c r="N189" s="201" t="s">
        <v>43</v>
      </c>
      <c r="O189" s="71"/>
      <c r="P189" s="181">
        <f>O189*H189</f>
        <v>0</v>
      </c>
      <c r="Q189" s="181">
        <v>0</v>
      </c>
      <c r="R189" s="181">
        <f>Q189*H189</f>
        <v>0</v>
      </c>
      <c r="S189" s="181">
        <v>0</v>
      </c>
      <c r="T189" s="18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3" t="s">
        <v>2862</v>
      </c>
      <c r="AT189" s="183" t="s">
        <v>310</v>
      </c>
      <c r="AU189" s="183" t="s">
        <v>76</v>
      </c>
      <c r="AY189" s="18" t="s">
        <v>234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8" t="s">
        <v>79</v>
      </c>
      <c r="BK189" s="184">
        <f>ROUND(I189*H189,2)</f>
        <v>0</v>
      </c>
      <c r="BL189" s="18" t="s">
        <v>2862</v>
      </c>
      <c r="BM189" s="183" t="s">
        <v>3842</v>
      </c>
    </row>
    <row r="190" s="2" customFormat="1" ht="16.5" customHeight="1">
      <c r="A190" s="37"/>
      <c r="B190" s="171"/>
      <c r="C190" s="192" t="s">
        <v>616</v>
      </c>
      <c r="D190" s="192" t="s">
        <v>310</v>
      </c>
      <c r="E190" s="193" t="s">
        <v>3843</v>
      </c>
      <c r="F190" s="194" t="s">
        <v>3844</v>
      </c>
      <c r="G190" s="195" t="s">
        <v>416</v>
      </c>
      <c r="H190" s="196">
        <v>30</v>
      </c>
      <c r="I190" s="197"/>
      <c r="J190" s="198">
        <f>ROUND(I190*H190,2)</f>
        <v>0</v>
      </c>
      <c r="K190" s="194" t="s">
        <v>428</v>
      </c>
      <c r="L190" s="199"/>
      <c r="M190" s="200" t="s">
        <v>3</v>
      </c>
      <c r="N190" s="201" t="s">
        <v>43</v>
      </c>
      <c r="O190" s="71"/>
      <c r="P190" s="181">
        <f>O190*H190</f>
        <v>0</v>
      </c>
      <c r="Q190" s="181">
        <v>0</v>
      </c>
      <c r="R190" s="181">
        <f>Q190*H190</f>
        <v>0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2862</v>
      </c>
      <c r="AT190" s="183" t="s">
        <v>310</v>
      </c>
      <c r="AU190" s="183" t="s">
        <v>76</v>
      </c>
      <c r="AY190" s="18" t="s">
        <v>234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79</v>
      </c>
      <c r="BK190" s="184">
        <f>ROUND(I190*H190,2)</f>
        <v>0</v>
      </c>
      <c r="BL190" s="18" t="s">
        <v>2862</v>
      </c>
      <c r="BM190" s="183" t="s">
        <v>3845</v>
      </c>
    </row>
    <row r="191" s="2" customFormat="1" ht="16.5" customHeight="1">
      <c r="A191" s="37"/>
      <c r="B191" s="171"/>
      <c r="C191" s="192" t="s">
        <v>621</v>
      </c>
      <c r="D191" s="192" t="s">
        <v>310</v>
      </c>
      <c r="E191" s="193" t="s">
        <v>3846</v>
      </c>
      <c r="F191" s="194" t="s">
        <v>3847</v>
      </c>
      <c r="G191" s="195" t="s">
        <v>416</v>
      </c>
      <c r="H191" s="196">
        <v>35</v>
      </c>
      <c r="I191" s="197"/>
      <c r="J191" s="198">
        <f>ROUND(I191*H191,2)</f>
        <v>0</v>
      </c>
      <c r="K191" s="194" t="s">
        <v>428</v>
      </c>
      <c r="L191" s="199"/>
      <c r="M191" s="200" t="s">
        <v>3</v>
      </c>
      <c r="N191" s="201" t="s">
        <v>43</v>
      </c>
      <c r="O191" s="71"/>
      <c r="P191" s="181">
        <f>O191*H191</f>
        <v>0</v>
      </c>
      <c r="Q191" s="181">
        <v>0</v>
      </c>
      <c r="R191" s="181">
        <f>Q191*H191</f>
        <v>0</v>
      </c>
      <c r="S191" s="181">
        <v>0</v>
      </c>
      <c r="T191" s="18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3" t="s">
        <v>2862</v>
      </c>
      <c r="AT191" s="183" t="s">
        <v>310</v>
      </c>
      <c r="AU191" s="183" t="s">
        <v>76</v>
      </c>
      <c r="AY191" s="18" t="s">
        <v>234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8" t="s">
        <v>79</v>
      </c>
      <c r="BK191" s="184">
        <f>ROUND(I191*H191,2)</f>
        <v>0</v>
      </c>
      <c r="BL191" s="18" t="s">
        <v>2862</v>
      </c>
      <c r="BM191" s="183" t="s">
        <v>3848</v>
      </c>
    </row>
    <row r="192" s="2" customFormat="1" ht="16.5" customHeight="1">
      <c r="A192" s="37"/>
      <c r="B192" s="171"/>
      <c r="C192" s="192" t="s">
        <v>626</v>
      </c>
      <c r="D192" s="192" t="s">
        <v>310</v>
      </c>
      <c r="E192" s="193" t="s">
        <v>3849</v>
      </c>
      <c r="F192" s="194" t="s">
        <v>3850</v>
      </c>
      <c r="G192" s="195" t="s">
        <v>416</v>
      </c>
      <c r="H192" s="196">
        <v>540</v>
      </c>
      <c r="I192" s="197"/>
      <c r="J192" s="198">
        <f>ROUND(I192*H192,2)</f>
        <v>0</v>
      </c>
      <c r="K192" s="194" t="s">
        <v>428</v>
      </c>
      <c r="L192" s="199"/>
      <c r="M192" s="200" t="s">
        <v>3</v>
      </c>
      <c r="N192" s="201" t="s">
        <v>43</v>
      </c>
      <c r="O192" s="71"/>
      <c r="P192" s="181">
        <f>O192*H192</f>
        <v>0</v>
      </c>
      <c r="Q192" s="181">
        <v>0</v>
      </c>
      <c r="R192" s="181">
        <f>Q192*H192</f>
        <v>0</v>
      </c>
      <c r="S192" s="181">
        <v>0</v>
      </c>
      <c r="T192" s="18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3" t="s">
        <v>2862</v>
      </c>
      <c r="AT192" s="183" t="s">
        <v>310</v>
      </c>
      <c r="AU192" s="183" t="s">
        <v>76</v>
      </c>
      <c r="AY192" s="18" t="s">
        <v>234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8" t="s">
        <v>79</v>
      </c>
      <c r="BK192" s="184">
        <f>ROUND(I192*H192,2)</f>
        <v>0</v>
      </c>
      <c r="BL192" s="18" t="s">
        <v>2862</v>
      </c>
      <c r="BM192" s="183" t="s">
        <v>3851</v>
      </c>
    </row>
    <row r="193" s="2" customFormat="1" ht="16.5" customHeight="1">
      <c r="A193" s="37"/>
      <c r="B193" s="171"/>
      <c r="C193" s="192" t="s">
        <v>631</v>
      </c>
      <c r="D193" s="192" t="s">
        <v>310</v>
      </c>
      <c r="E193" s="193" t="s">
        <v>3852</v>
      </c>
      <c r="F193" s="194" t="s">
        <v>3853</v>
      </c>
      <c r="G193" s="195" t="s">
        <v>427</v>
      </c>
      <c r="H193" s="196">
        <v>4</v>
      </c>
      <c r="I193" s="197"/>
      <c r="J193" s="198">
        <f>ROUND(I193*H193,2)</f>
        <v>0</v>
      </c>
      <c r="K193" s="194" t="s">
        <v>428</v>
      </c>
      <c r="L193" s="199"/>
      <c r="M193" s="200" t="s">
        <v>3</v>
      </c>
      <c r="N193" s="201" t="s">
        <v>43</v>
      </c>
      <c r="O193" s="71"/>
      <c r="P193" s="181">
        <f>O193*H193</f>
        <v>0</v>
      </c>
      <c r="Q193" s="181">
        <v>0</v>
      </c>
      <c r="R193" s="181">
        <f>Q193*H193</f>
        <v>0</v>
      </c>
      <c r="S193" s="181">
        <v>0</v>
      </c>
      <c r="T193" s="18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3" t="s">
        <v>2862</v>
      </c>
      <c r="AT193" s="183" t="s">
        <v>310</v>
      </c>
      <c r="AU193" s="183" t="s">
        <v>76</v>
      </c>
      <c r="AY193" s="18" t="s">
        <v>234</v>
      </c>
      <c r="BE193" s="184">
        <f>IF(N193="základní",J193,0)</f>
        <v>0</v>
      </c>
      <c r="BF193" s="184">
        <f>IF(N193="snížená",J193,0)</f>
        <v>0</v>
      </c>
      <c r="BG193" s="184">
        <f>IF(N193="zákl. přenesená",J193,0)</f>
        <v>0</v>
      </c>
      <c r="BH193" s="184">
        <f>IF(N193="sníž. přenesená",J193,0)</f>
        <v>0</v>
      </c>
      <c r="BI193" s="184">
        <f>IF(N193="nulová",J193,0)</f>
        <v>0</v>
      </c>
      <c r="BJ193" s="18" t="s">
        <v>79</v>
      </c>
      <c r="BK193" s="184">
        <f>ROUND(I193*H193,2)</f>
        <v>0</v>
      </c>
      <c r="BL193" s="18" t="s">
        <v>2862</v>
      </c>
      <c r="BM193" s="183" t="s">
        <v>3854</v>
      </c>
    </row>
    <row r="194" s="2" customFormat="1" ht="16.5" customHeight="1">
      <c r="A194" s="37"/>
      <c r="B194" s="171"/>
      <c r="C194" s="192" t="s">
        <v>636</v>
      </c>
      <c r="D194" s="192" t="s">
        <v>310</v>
      </c>
      <c r="E194" s="193" t="s">
        <v>3855</v>
      </c>
      <c r="F194" s="194" t="s">
        <v>3856</v>
      </c>
      <c r="G194" s="195" t="s">
        <v>427</v>
      </c>
      <c r="H194" s="196">
        <v>8</v>
      </c>
      <c r="I194" s="197"/>
      <c r="J194" s="198">
        <f>ROUND(I194*H194,2)</f>
        <v>0</v>
      </c>
      <c r="K194" s="194" t="s">
        <v>428</v>
      </c>
      <c r="L194" s="199"/>
      <c r="M194" s="200" t="s">
        <v>3</v>
      </c>
      <c r="N194" s="201" t="s">
        <v>43</v>
      </c>
      <c r="O194" s="71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3" t="s">
        <v>2862</v>
      </c>
      <c r="AT194" s="183" t="s">
        <v>310</v>
      </c>
      <c r="AU194" s="183" t="s">
        <v>76</v>
      </c>
      <c r="AY194" s="18" t="s">
        <v>234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79</v>
      </c>
      <c r="BK194" s="184">
        <f>ROUND(I194*H194,2)</f>
        <v>0</v>
      </c>
      <c r="BL194" s="18" t="s">
        <v>2862</v>
      </c>
      <c r="BM194" s="183" t="s">
        <v>3857</v>
      </c>
    </row>
    <row r="195" s="2" customFormat="1" ht="16.5" customHeight="1">
      <c r="A195" s="37"/>
      <c r="B195" s="171"/>
      <c r="C195" s="192" t="s">
        <v>641</v>
      </c>
      <c r="D195" s="192" t="s">
        <v>310</v>
      </c>
      <c r="E195" s="193" t="s">
        <v>3858</v>
      </c>
      <c r="F195" s="194" t="s">
        <v>3859</v>
      </c>
      <c r="G195" s="195" t="s">
        <v>241</v>
      </c>
      <c r="H195" s="196">
        <v>3</v>
      </c>
      <c r="I195" s="197"/>
      <c r="J195" s="198">
        <f>ROUND(I195*H195,2)</f>
        <v>0</v>
      </c>
      <c r="K195" s="194" t="s">
        <v>428</v>
      </c>
      <c r="L195" s="199"/>
      <c r="M195" s="200" t="s">
        <v>3</v>
      </c>
      <c r="N195" s="201" t="s">
        <v>43</v>
      </c>
      <c r="O195" s="71"/>
      <c r="P195" s="181">
        <f>O195*H195</f>
        <v>0</v>
      </c>
      <c r="Q195" s="181">
        <v>0</v>
      </c>
      <c r="R195" s="181">
        <f>Q195*H195</f>
        <v>0</v>
      </c>
      <c r="S195" s="181">
        <v>0</v>
      </c>
      <c r="T195" s="18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3" t="s">
        <v>2862</v>
      </c>
      <c r="AT195" s="183" t="s">
        <v>310</v>
      </c>
      <c r="AU195" s="183" t="s">
        <v>76</v>
      </c>
      <c r="AY195" s="18" t="s">
        <v>234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79</v>
      </c>
      <c r="BK195" s="184">
        <f>ROUND(I195*H195,2)</f>
        <v>0</v>
      </c>
      <c r="BL195" s="18" t="s">
        <v>2862</v>
      </c>
      <c r="BM195" s="183" t="s">
        <v>3860</v>
      </c>
    </row>
    <row r="196" s="2" customFormat="1" ht="16.5" customHeight="1">
      <c r="A196" s="37"/>
      <c r="B196" s="171"/>
      <c r="C196" s="192" t="s">
        <v>647</v>
      </c>
      <c r="D196" s="192" t="s">
        <v>310</v>
      </c>
      <c r="E196" s="193" t="s">
        <v>3861</v>
      </c>
      <c r="F196" s="194" t="s">
        <v>3862</v>
      </c>
      <c r="G196" s="195" t="s">
        <v>427</v>
      </c>
      <c r="H196" s="196">
        <v>350</v>
      </c>
      <c r="I196" s="197"/>
      <c r="J196" s="198">
        <f>ROUND(I196*H196,2)</f>
        <v>0</v>
      </c>
      <c r="K196" s="194" t="s">
        <v>428</v>
      </c>
      <c r="L196" s="199"/>
      <c r="M196" s="200" t="s">
        <v>3</v>
      </c>
      <c r="N196" s="201" t="s">
        <v>43</v>
      </c>
      <c r="O196" s="71"/>
      <c r="P196" s="181">
        <f>O196*H196</f>
        <v>0</v>
      </c>
      <c r="Q196" s="181">
        <v>0</v>
      </c>
      <c r="R196" s="181">
        <f>Q196*H196</f>
        <v>0</v>
      </c>
      <c r="S196" s="181">
        <v>0</v>
      </c>
      <c r="T196" s="18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3" t="s">
        <v>2862</v>
      </c>
      <c r="AT196" s="183" t="s">
        <v>310</v>
      </c>
      <c r="AU196" s="183" t="s">
        <v>76</v>
      </c>
      <c r="AY196" s="18" t="s">
        <v>234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79</v>
      </c>
      <c r="BK196" s="184">
        <f>ROUND(I196*H196,2)</f>
        <v>0</v>
      </c>
      <c r="BL196" s="18" t="s">
        <v>2862</v>
      </c>
      <c r="BM196" s="183" t="s">
        <v>3863</v>
      </c>
    </row>
    <row r="197" s="12" customFormat="1" ht="22.8" customHeight="1">
      <c r="A197" s="12"/>
      <c r="B197" s="158"/>
      <c r="C197" s="12"/>
      <c r="D197" s="159" t="s">
        <v>71</v>
      </c>
      <c r="E197" s="169" t="s">
        <v>86</v>
      </c>
      <c r="F197" s="169" t="s">
        <v>3864</v>
      </c>
      <c r="G197" s="12"/>
      <c r="H197" s="12"/>
      <c r="I197" s="161"/>
      <c r="J197" s="170">
        <f>BK197</f>
        <v>0</v>
      </c>
      <c r="K197" s="12"/>
      <c r="L197" s="158"/>
      <c r="M197" s="163"/>
      <c r="N197" s="164"/>
      <c r="O197" s="164"/>
      <c r="P197" s="165">
        <f>SUM(P198:P207)</f>
        <v>0</v>
      </c>
      <c r="Q197" s="164"/>
      <c r="R197" s="165">
        <f>SUM(R198:R207)</f>
        <v>0</v>
      </c>
      <c r="S197" s="164"/>
      <c r="T197" s="166">
        <f>SUM(T198:T207)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59" t="s">
        <v>104</v>
      </c>
      <c r="AT197" s="167" t="s">
        <v>71</v>
      </c>
      <c r="AU197" s="167" t="s">
        <v>79</v>
      </c>
      <c r="AY197" s="159" t="s">
        <v>234</v>
      </c>
      <c r="BK197" s="168">
        <f>SUM(BK198:BK207)</f>
        <v>0</v>
      </c>
    </row>
    <row r="198" s="2" customFormat="1" ht="16.5" customHeight="1">
      <c r="A198" s="37"/>
      <c r="B198" s="171"/>
      <c r="C198" s="192" t="s">
        <v>653</v>
      </c>
      <c r="D198" s="192" t="s">
        <v>310</v>
      </c>
      <c r="E198" s="193" t="s">
        <v>3865</v>
      </c>
      <c r="F198" s="194" t="s">
        <v>3866</v>
      </c>
      <c r="G198" s="195" t="s">
        <v>416</v>
      </c>
      <c r="H198" s="196">
        <v>32</v>
      </c>
      <c r="I198" s="197"/>
      <c r="J198" s="198">
        <f>ROUND(I198*H198,2)</f>
        <v>0</v>
      </c>
      <c r="K198" s="194" t="s">
        <v>428</v>
      </c>
      <c r="L198" s="199"/>
      <c r="M198" s="200" t="s">
        <v>3</v>
      </c>
      <c r="N198" s="201" t="s">
        <v>43</v>
      </c>
      <c r="O198" s="71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3" t="s">
        <v>2862</v>
      </c>
      <c r="AT198" s="183" t="s">
        <v>310</v>
      </c>
      <c r="AU198" s="183" t="s">
        <v>76</v>
      </c>
      <c r="AY198" s="18" t="s">
        <v>234</v>
      </c>
      <c r="BE198" s="184">
        <f>IF(N198="základní",J198,0)</f>
        <v>0</v>
      </c>
      <c r="BF198" s="184">
        <f>IF(N198="snížená",J198,0)</f>
        <v>0</v>
      </c>
      <c r="BG198" s="184">
        <f>IF(N198="zákl. přenesená",J198,0)</f>
        <v>0</v>
      </c>
      <c r="BH198" s="184">
        <f>IF(N198="sníž. přenesená",J198,0)</f>
        <v>0</v>
      </c>
      <c r="BI198" s="184">
        <f>IF(N198="nulová",J198,0)</f>
        <v>0</v>
      </c>
      <c r="BJ198" s="18" t="s">
        <v>79</v>
      </c>
      <c r="BK198" s="184">
        <f>ROUND(I198*H198,2)</f>
        <v>0</v>
      </c>
      <c r="BL198" s="18" t="s">
        <v>2862</v>
      </c>
      <c r="BM198" s="183" t="s">
        <v>3867</v>
      </c>
    </row>
    <row r="199" s="2" customFormat="1" ht="24.15" customHeight="1">
      <c r="A199" s="37"/>
      <c r="B199" s="171"/>
      <c r="C199" s="192" t="s">
        <v>658</v>
      </c>
      <c r="D199" s="192" t="s">
        <v>310</v>
      </c>
      <c r="E199" s="193" t="s">
        <v>3868</v>
      </c>
      <c r="F199" s="194" t="s">
        <v>3869</v>
      </c>
      <c r="G199" s="195" t="s">
        <v>427</v>
      </c>
      <c r="H199" s="196">
        <v>2</v>
      </c>
      <c r="I199" s="197"/>
      <c r="J199" s="198">
        <f>ROUND(I199*H199,2)</f>
        <v>0</v>
      </c>
      <c r="K199" s="194" t="s">
        <v>428</v>
      </c>
      <c r="L199" s="199"/>
      <c r="M199" s="200" t="s">
        <v>3</v>
      </c>
      <c r="N199" s="201" t="s">
        <v>43</v>
      </c>
      <c r="O199" s="71"/>
      <c r="P199" s="181">
        <f>O199*H199</f>
        <v>0</v>
      </c>
      <c r="Q199" s="181">
        <v>0</v>
      </c>
      <c r="R199" s="181">
        <f>Q199*H199</f>
        <v>0</v>
      </c>
      <c r="S199" s="181">
        <v>0</v>
      </c>
      <c r="T199" s="18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3" t="s">
        <v>2862</v>
      </c>
      <c r="AT199" s="183" t="s">
        <v>310</v>
      </c>
      <c r="AU199" s="183" t="s">
        <v>76</v>
      </c>
      <c r="AY199" s="18" t="s">
        <v>234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8" t="s">
        <v>79</v>
      </c>
      <c r="BK199" s="184">
        <f>ROUND(I199*H199,2)</f>
        <v>0</v>
      </c>
      <c r="BL199" s="18" t="s">
        <v>2862</v>
      </c>
      <c r="BM199" s="183" t="s">
        <v>3870</v>
      </c>
    </row>
    <row r="200" s="2" customFormat="1" ht="24.15" customHeight="1">
      <c r="A200" s="37"/>
      <c r="B200" s="171"/>
      <c r="C200" s="192" t="s">
        <v>663</v>
      </c>
      <c r="D200" s="192" t="s">
        <v>310</v>
      </c>
      <c r="E200" s="193" t="s">
        <v>3871</v>
      </c>
      <c r="F200" s="194" t="s">
        <v>3872</v>
      </c>
      <c r="G200" s="195" t="s">
        <v>427</v>
      </c>
      <c r="H200" s="196">
        <v>2</v>
      </c>
      <c r="I200" s="197"/>
      <c r="J200" s="198">
        <f>ROUND(I200*H200,2)</f>
        <v>0</v>
      </c>
      <c r="K200" s="194" t="s">
        <v>428</v>
      </c>
      <c r="L200" s="199"/>
      <c r="M200" s="200" t="s">
        <v>3</v>
      </c>
      <c r="N200" s="201" t="s">
        <v>43</v>
      </c>
      <c r="O200" s="71"/>
      <c r="P200" s="181">
        <f>O200*H200</f>
        <v>0</v>
      </c>
      <c r="Q200" s="181">
        <v>0</v>
      </c>
      <c r="R200" s="181">
        <f>Q200*H200</f>
        <v>0</v>
      </c>
      <c r="S200" s="181">
        <v>0</v>
      </c>
      <c r="T200" s="18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3" t="s">
        <v>2862</v>
      </c>
      <c r="AT200" s="183" t="s">
        <v>310</v>
      </c>
      <c r="AU200" s="183" t="s">
        <v>76</v>
      </c>
      <c r="AY200" s="18" t="s">
        <v>234</v>
      </c>
      <c r="BE200" s="184">
        <f>IF(N200="základní",J200,0)</f>
        <v>0</v>
      </c>
      <c r="BF200" s="184">
        <f>IF(N200="snížená",J200,0)</f>
        <v>0</v>
      </c>
      <c r="BG200" s="184">
        <f>IF(N200="zákl. přenesená",J200,0)</f>
        <v>0</v>
      </c>
      <c r="BH200" s="184">
        <f>IF(N200="sníž. přenesená",J200,0)</f>
        <v>0</v>
      </c>
      <c r="BI200" s="184">
        <f>IF(N200="nulová",J200,0)</f>
        <v>0</v>
      </c>
      <c r="BJ200" s="18" t="s">
        <v>79</v>
      </c>
      <c r="BK200" s="184">
        <f>ROUND(I200*H200,2)</f>
        <v>0</v>
      </c>
      <c r="BL200" s="18" t="s">
        <v>2862</v>
      </c>
      <c r="BM200" s="183" t="s">
        <v>3873</v>
      </c>
    </row>
    <row r="201" s="2" customFormat="1" ht="21.75" customHeight="1">
      <c r="A201" s="37"/>
      <c r="B201" s="171"/>
      <c r="C201" s="192" t="s">
        <v>668</v>
      </c>
      <c r="D201" s="192" t="s">
        <v>310</v>
      </c>
      <c r="E201" s="193" t="s">
        <v>3874</v>
      </c>
      <c r="F201" s="194" t="s">
        <v>3875</v>
      </c>
      <c r="G201" s="195" t="s">
        <v>1797</v>
      </c>
      <c r="H201" s="196">
        <v>2</v>
      </c>
      <c r="I201" s="197"/>
      <c r="J201" s="198">
        <f>ROUND(I201*H201,2)</f>
        <v>0</v>
      </c>
      <c r="K201" s="194" t="s">
        <v>428</v>
      </c>
      <c r="L201" s="199"/>
      <c r="M201" s="200" t="s">
        <v>3</v>
      </c>
      <c r="N201" s="201" t="s">
        <v>43</v>
      </c>
      <c r="O201" s="71"/>
      <c r="P201" s="181">
        <f>O201*H201</f>
        <v>0</v>
      </c>
      <c r="Q201" s="181">
        <v>0</v>
      </c>
      <c r="R201" s="181">
        <f>Q201*H201</f>
        <v>0</v>
      </c>
      <c r="S201" s="181">
        <v>0</v>
      </c>
      <c r="T201" s="18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3" t="s">
        <v>2862</v>
      </c>
      <c r="AT201" s="183" t="s">
        <v>310</v>
      </c>
      <c r="AU201" s="183" t="s">
        <v>76</v>
      </c>
      <c r="AY201" s="18" t="s">
        <v>234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8" t="s">
        <v>79</v>
      </c>
      <c r="BK201" s="184">
        <f>ROUND(I201*H201,2)</f>
        <v>0</v>
      </c>
      <c r="BL201" s="18" t="s">
        <v>2862</v>
      </c>
      <c r="BM201" s="183" t="s">
        <v>3876</v>
      </c>
    </row>
    <row r="202" s="2" customFormat="1" ht="21.75" customHeight="1">
      <c r="A202" s="37"/>
      <c r="B202" s="171"/>
      <c r="C202" s="192" t="s">
        <v>673</v>
      </c>
      <c r="D202" s="192" t="s">
        <v>310</v>
      </c>
      <c r="E202" s="193" t="s">
        <v>3877</v>
      </c>
      <c r="F202" s="194" t="s">
        <v>3878</v>
      </c>
      <c r="G202" s="195" t="s">
        <v>427</v>
      </c>
      <c r="H202" s="196">
        <v>64</v>
      </c>
      <c r="I202" s="197"/>
      <c r="J202" s="198">
        <f>ROUND(I202*H202,2)</f>
        <v>0</v>
      </c>
      <c r="K202" s="194" t="s">
        <v>428</v>
      </c>
      <c r="L202" s="199"/>
      <c r="M202" s="200" t="s">
        <v>3</v>
      </c>
      <c r="N202" s="201" t="s">
        <v>43</v>
      </c>
      <c r="O202" s="71"/>
      <c r="P202" s="181">
        <f>O202*H202</f>
        <v>0</v>
      </c>
      <c r="Q202" s="181">
        <v>0</v>
      </c>
      <c r="R202" s="181">
        <f>Q202*H202</f>
        <v>0</v>
      </c>
      <c r="S202" s="181">
        <v>0</v>
      </c>
      <c r="T202" s="18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3" t="s">
        <v>2862</v>
      </c>
      <c r="AT202" s="183" t="s">
        <v>310</v>
      </c>
      <c r="AU202" s="183" t="s">
        <v>76</v>
      </c>
      <c r="AY202" s="18" t="s">
        <v>234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79</v>
      </c>
      <c r="BK202" s="184">
        <f>ROUND(I202*H202,2)</f>
        <v>0</v>
      </c>
      <c r="BL202" s="18" t="s">
        <v>2862</v>
      </c>
      <c r="BM202" s="183" t="s">
        <v>3879</v>
      </c>
    </row>
    <row r="203" s="2" customFormat="1" ht="21.75" customHeight="1">
      <c r="A203" s="37"/>
      <c r="B203" s="171"/>
      <c r="C203" s="192" t="s">
        <v>678</v>
      </c>
      <c r="D203" s="192" t="s">
        <v>310</v>
      </c>
      <c r="E203" s="193" t="s">
        <v>3880</v>
      </c>
      <c r="F203" s="194" t="s">
        <v>3881</v>
      </c>
      <c r="G203" s="195" t="s">
        <v>427</v>
      </c>
      <c r="H203" s="196">
        <v>2</v>
      </c>
      <c r="I203" s="197"/>
      <c r="J203" s="198">
        <f>ROUND(I203*H203,2)</f>
        <v>0</v>
      </c>
      <c r="K203" s="194" t="s">
        <v>428</v>
      </c>
      <c r="L203" s="199"/>
      <c r="M203" s="200" t="s">
        <v>3</v>
      </c>
      <c r="N203" s="201" t="s">
        <v>43</v>
      </c>
      <c r="O203" s="71"/>
      <c r="P203" s="181">
        <f>O203*H203</f>
        <v>0</v>
      </c>
      <c r="Q203" s="181">
        <v>0</v>
      </c>
      <c r="R203" s="181">
        <f>Q203*H203</f>
        <v>0</v>
      </c>
      <c r="S203" s="181">
        <v>0</v>
      </c>
      <c r="T203" s="18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3" t="s">
        <v>2862</v>
      </c>
      <c r="AT203" s="183" t="s">
        <v>310</v>
      </c>
      <c r="AU203" s="183" t="s">
        <v>76</v>
      </c>
      <c r="AY203" s="18" t="s">
        <v>234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8" t="s">
        <v>79</v>
      </c>
      <c r="BK203" s="184">
        <f>ROUND(I203*H203,2)</f>
        <v>0</v>
      </c>
      <c r="BL203" s="18" t="s">
        <v>2862</v>
      </c>
      <c r="BM203" s="183" t="s">
        <v>3882</v>
      </c>
    </row>
    <row r="204" s="2" customFormat="1" ht="16.5" customHeight="1">
      <c r="A204" s="37"/>
      <c r="B204" s="171"/>
      <c r="C204" s="192" t="s">
        <v>685</v>
      </c>
      <c r="D204" s="192" t="s">
        <v>310</v>
      </c>
      <c r="E204" s="193" t="s">
        <v>3883</v>
      </c>
      <c r="F204" s="194" t="s">
        <v>3884</v>
      </c>
      <c r="G204" s="195" t="s">
        <v>427</v>
      </c>
      <c r="H204" s="196">
        <v>2</v>
      </c>
      <c r="I204" s="197"/>
      <c r="J204" s="198">
        <f>ROUND(I204*H204,2)</f>
        <v>0</v>
      </c>
      <c r="K204" s="194" t="s">
        <v>428</v>
      </c>
      <c r="L204" s="199"/>
      <c r="M204" s="200" t="s">
        <v>3</v>
      </c>
      <c r="N204" s="201" t="s">
        <v>43</v>
      </c>
      <c r="O204" s="71"/>
      <c r="P204" s="181">
        <f>O204*H204</f>
        <v>0</v>
      </c>
      <c r="Q204" s="181">
        <v>0</v>
      </c>
      <c r="R204" s="181">
        <f>Q204*H204</f>
        <v>0</v>
      </c>
      <c r="S204" s="181">
        <v>0</v>
      </c>
      <c r="T204" s="18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3" t="s">
        <v>2862</v>
      </c>
      <c r="AT204" s="183" t="s">
        <v>310</v>
      </c>
      <c r="AU204" s="183" t="s">
        <v>76</v>
      </c>
      <c r="AY204" s="18" t="s">
        <v>234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8" t="s">
        <v>79</v>
      </c>
      <c r="BK204" s="184">
        <f>ROUND(I204*H204,2)</f>
        <v>0</v>
      </c>
      <c r="BL204" s="18" t="s">
        <v>2862</v>
      </c>
      <c r="BM204" s="183" t="s">
        <v>3885</v>
      </c>
    </row>
    <row r="205" s="2" customFormat="1" ht="16.5" customHeight="1">
      <c r="A205" s="37"/>
      <c r="B205" s="171"/>
      <c r="C205" s="192" t="s">
        <v>690</v>
      </c>
      <c r="D205" s="192" t="s">
        <v>310</v>
      </c>
      <c r="E205" s="193" t="s">
        <v>3886</v>
      </c>
      <c r="F205" s="194" t="s">
        <v>3887</v>
      </c>
      <c r="G205" s="195" t="s">
        <v>427</v>
      </c>
      <c r="H205" s="196">
        <v>4</v>
      </c>
      <c r="I205" s="197"/>
      <c r="J205" s="198">
        <f>ROUND(I205*H205,2)</f>
        <v>0</v>
      </c>
      <c r="K205" s="194" t="s">
        <v>428</v>
      </c>
      <c r="L205" s="199"/>
      <c r="M205" s="200" t="s">
        <v>3</v>
      </c>
      <c r="N205" s="201" t="s">
        <v>43</v>
      </c>
      <c r="O205" s="71"/>
      <c r="P205" s="181">
        <f>O205*H205</f>
        <v>0</v>
      </c>
      <c r="Q205" s="181">
        <v>0</v>
      </c>
      <c r="R205" s="181">
        <f>Q205*H205</f>
        <v>0</v>
      </c>
      <c r="S205" s="181">
        <v>0</v>
      </c>
      <c r="T205" s="18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3" t="s">
        <v>2862</v>
      </c>
      <c r="AT205" s="183" t="s">
        <v>310</v>
      </c>
      <c r="AU205" s="183" t="s">
        <v>76</v>
      </c>
      <c r="AY205" s="18" t="s">
        <v>234</v>
      </c>
      <c r="BE205" s="184">
        <f>IF(N205="základní",J205,0)</f>
        <v>0</v>
      </c>
      <c r="BF205" s="184">
        <f>IF(N205="snížená",J205,0)</f>
        <v>0</v>
      </c>
      <c r="BG205" s="184">
        <f>IF(N205="zákl. přenesená",J205,0)</f>
        <v>0</v>
      </c>
      <c r="BH205" s="184">
        <f>IF(N205="sníž. přenesená",J205,0)</f>
        <v>0</v>
      </c>
      <c r="BI205" s="184">
        <f>IF(N205="nulová",J205,0)</f>
        <v>0</v>
      </c>
      <c r="BJ205" s="18" t="s">
        <v>79</v>
      </c>
      <c r="BK205" s="184">
        <f>ROUND(I205*H205,2)</f>
        <v>0</v>
      </c>
      <c r="BL205" s="18" t="s">
        <v>2862</v>
      </c>
      <c r="BM205" s="183" t="s">
        <v>3888</v>
      </c>
    </row>
    <row r="206" s="2" customFormat="1" ht="16.5" customHeight="1">
      <c r="A206" s="37"/>
      <c r="B206" s="171"/>
      <c r="C206" s="192" t="s">
        <v>695</v>
      </c>
      <c r="D206" s="192" t="s">
        <v>310</v>
      </c>
      <c r="E206" s="193" t="s">
        <v>3889</v>
      </c>
      <c r="F206" s="194" t="s">
        <v>3866</v>
      </c>
      <c r="G206" s="195" t="s">
        <v>3890</v>
      </c>
      <c r="H206" s="196">
        <v>2</v>
      </c>
      <c r="I206" s="197"/>
      <c r="J206" s="198">
        <f>ROUND(I206*H206,2)</f>
        <v>0</v>
      </c>
      <c r="K206" s="194" t="s">
        <v>428</v>
      </c>
      <c r="L206" s="199"/>
      <c r="M206" s="200" t="s">
        <v>3</v>
      </c>
      <c r="N206" s="201" t="s">
        <v>43</v>
      </c>
      <c r="O206" s="71"/>
      <c r="P206" s="181">
        <f>O206*H206</f>
        <v>0</v>
      </c>
      <c r="Q206" s="181">
        <v>0</v>
      </c>
      <c r="R206" s="181">
        <f>Q206*H206</f>
        <v>0</v>
      </c>
      <c r="S206" s="181">
        <v>0</v>
      </c>
      <c r="T206" s="18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3" t="s">
        <v>2862</v>
      </c>
      <c r="AT206" s="183" t="s">
        <v>310</v>
      </c>
      <c r="AU206" s="183" t="s">
        <v>76</v>
      </c>
      <c r="AY206" s="18" t="s">
        <v>234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8" t="s">
        <v>79</v>
      </c>
      <c r="BK206" s="184">
        <f>ROUND(I206*H206,2)</f>
        <v>0</v>
      </c>
      <c r="BL206" s="18" t="s">
        <v>2862</v>
      </c>
      <c r="BM206" s="183" t="s">
        <v>3891</v>
      </c>
    </row>
    <row r="207" s="2" customFormat="1" ht="16.5" customHeight="1">
      <c r="A207" s="37"/>
      <c r="B207" s="171"/>
      <c r="C207" s="192" t="s">
        <v>700</v>
      </c>
      <c r="D207" s="192" t="s">
        <v>310</v>
      </c>
      <c r="E207" s="193" t="s">
        <v>3892</v>
      </c>
      <c r="F207" s="194" t="s">
        <v>3893</v>
      </c>
      <c r="G207" s="195" t="s">
        <v>3685</v>
      </c>
      <c r="H207" s="196">
        <v>1</v>
      </c>
      <c r="I207" s="197"/>
      <c r="J207" s="198">
        <f>ROUND(I207*H207,2)</f>
        <v>0</v>
      </c>
      <c r="K207" s="194" t="s">
        <v>428</v>
      </c>
      <c r="L207" s="199"/>
      <c r="M207" s="200" t="s">
        <v>3</v>
      </c>
      <c r="N207" s="201" t="s">
        <v>43</v>
      </c>
      <c r="O207" s="71"/>
      <c r="P207" s="181">
        <f>O207*H207</f>
        <v>0</v>
      </c>
      <c r="Q207" s="181">
        <v>0</v>
      </c>
      <c r="R207" s="181">
        <f>Q207*H207</f>
        <v>0</v>
      </c>
      <c r="S207" s="181">
        <v>0</v>
      </c>
      <c r="T207" s="18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3" t="s">
        <v>2862</v>
      </c>
      <c r="AT207" s="183" t="s">
        <v>310</v>
      </c>
      <c r="AU207" s="183" t="s">
        <v>76</v>
      </c>
      <c r="AY207" s="18" t="s">
        <v>234</v>
      </c>
      <c r="BE207" s="184">
        <f>IF(N207="základní",J207,0)</f>
        <v>0</v>
      </c>
      <c r="BF207" s="184">
        <f>IF(N207="snížená",J207,0)</f>
        <v>0</v>
      </c>
      <c r="BG207" s="184">
        <f>IF(N207="zákl. přenesená",J207,0)</f>
        <v>0</v>
      </c>
      <c r="BH207" s="184">
        <f>IF(N207="sníž. přenesená",J207,0)</f>
        <v>0</v>
      </c>
      <c r="BI207" s="184">
        <f>IF(N207="nulová",J207,0)</f>
        <v>0</v>
      </c>
      <c r="BJ207" s="18" t="s">
        <v>79</v>
      </c>
      <c r="BK207" s="184">
        <f>ROUND(I207*H207,2)</f>
        <v>0</v>
      </c>
      <c r="BL207" s="18" t="s">
        <v>2862</v>
      </c>
      <c r="BM207" s="183" t="s">
        <v>3894</v>
      </c>
    </row>
    <row r="208" s="12" customFormat="1" ht="22.8" customHeight="1">
      <c r="A208" s="12"/>
      <c r="B208" s="158"/>
      <c r="C208" s="12"/>
      <c r="D208" s="159" t="s">
        <v>71</v>
      </c>
      <c r="E208" s="169" t="s">
        <v>89</v>
      </c>
      <c r="F208" s="169" t="s">
        <v>3895</v>
      </c>
      <c r="G208" s="12"/>
      <c r="H208" s="12"/>
      <c r="I208" s="161"/>
      <c r="J208" s="170">
        <f>BK208</f>
        <v>0</v>
      </c>
      <c r="K208" s="12"/>
      <c r="L208" s="158"/>
      <c r="M208" s="163"/>
      <c r="N208" s="164"/>
      <c r="O208" s="164"/>
      <c r="P208" s="165">
        <f>SUM(P209:P215)</f>
        <v>0</v>
      </c>
      <c r="Q208" s="164"/>
      <c r="R208" s="165">
        <f>SUM(R209:R215)</f>
        <v>0</v>
      </c>
      <c r="S208" s="164"/>
      <c r="T208" s="166">
        <f>SUM(T209:T215)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59" t="s">
        <v>104</v>
      </c>
      <c r="AT208" s="167" t="s">
        <v>71</v>
      </c>
      <c r="AU208" s="167" t="s">
        <v>79</v>
      </c>
      <c r="AY208" s="159" t="s">
        <v>234</v>
      </c>
      <c r="BK208" s="168">
        <f>SUM(BK209:BK215)</f>
        <v>0</v>
      </c>
    </row>
    <row r="209" s="2" customFormat="1" ht="16.5" customHeight="1">
      <c r="A209" s="37"/>
      <c r="B209" s="171"/>
      <c r="C209" s="192" t="s">
        <v>705</v>
      </c>
      <c r="D209" s="192" t="s">
        <v>310</v>
      </c>
      <c r="E209" s="193" t="s">
        <v>3896</v>
      </c>
      <c r="F209" s="194" t="s">
        <v>3897</v>
      </c>
      <c r="G209" s="195" t="s">
        <v>416</v>
      </c>
      <c r="H209" s="196">
        <v>110</v>
      </c>
      <c r="I209" s="197"/>
      <c r="J209" s="198">
        <f>ROUND(I209*H209,2)</f>
        <v>0</v>
      </c>
      <c r="K209" s="194" t="s">
        <v>428</v>
      </c>
      <c r="L209" s="199"/>
      <c r="M209" s="200" t="s">
        <v>3</v>
      </c>
      <c r="N209" s="201" t="s">
        <v>43</v>
      </c>
      <c r="O209" s="71"/>
      <c r="P209" s="181">
        <f>O209*H209</f>
        <v>0</v>
      </c>
      <c r="Q209" s="181">
        <v>0</v>
      </c>
      <c r="R209" s="181">
        <f>Q209*H209</f>
        <v>0</v>
      </c>
      <c r="S209" s="181">
        <v>0</v>
      </c>
      <c r="T209" s="18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3" t="s">
        <v>2862</v>
      </c>
      <c r="AT209" s="183" t="s">
        <v>310</v>
      </c>
      <c r="AU209" s="183" t="s">
        <v>76</v>
      </c>
      <c r="AY209" s="18" t="s">
        <v>234</v>
      </c>
      <c r="BE209" s="184">
        <f>IF(N209="základní",J209,0)</f>
        <v>0</v>
      </c>
      <c r="BF209" s="184">
        <f>IF(N209="snížená",J209,0)</f>
        <v>0</v>
      </c>
      <c r="BG209" s="184">
        <f>IF(N209="zákl. přenesená",J209,0)</f>
        <v>0</v>
      </c>
      <c r="BH209" s="184">
        <f>IF(N209="sníž. přenesená",J209,0)</f>
        <v>0</v>
      </c>
      <c r="BI209" s="184">
        <f>IF(N209="nulová",J209,0)</f>
        <v>0</v>
      </c>
      <c r="BJ209" s="18" t="s">
        <v>79</v>
      </c>
      <c r="BK209" s="184">
        <f>ROUND(I209*H209,2)</f>
        <v>0</v>
      </c>
      <c r="BL209" s="18" t="s">
        <v>2862</v>
      </c>
      <c r="BM209" s="183" t="s">
        <v>3898</v>
      </c>
    </row>
    <row r="210" s="2" customFormat="1" ht="16.5" customHeight="1">
      <c r="A210" s="37"/>
      <c r="B210" s="171"/>
      <c r="C210" s="192" t="s">
        <v>710</v>
      </c>
      <c r="D210" s="192" t="s">
        <v>310</v>
      </c>
      <c r="E210" s="193" t="s">
        <v>3899</v>
      </c>
      <c r="F210" s="194" t="s">
        <v>3900</v>
      </c>
      <c r="G210" s="195" t="s">
        <v>416</v>
      </c>
      <c r="H210" s="196">
        <v>15</v>
      </c>
      <c r="I210" s="197"/>
      <c r="J210" s="198">
        <f>ROUND(I210*H210,2)</f>
        <v>0</v>
      </c>
      <c r="K210" s="194" t="s">
        <v>428</v>
      </c>
      <c r="L210" s="199"/>
      <c r="M210" s="200" t="s">
        <v>3</v>
      </c>
      <c r="N210" s="201" t="s">
        <v>43</v>
      </c>
      <c r="O210" s="71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3" t="s">
        <v>2862</v>
      </c>
      <c r="AT210" s="183" t="s">
        <v>310</v>
      </c>
      <c r="AU210" s="183" t="s">
        <v>76</v>
      </c>
      <c r="AY210" s="18" t="s">
        <v>234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8" t="s">
        <v>79</v>
      </c>
      <c r="BK210" s="184">
        <f>ROUND(I210*H210,2)</f>
        <v>0</v>
      </c>
      <c r="BL210" s="18" t="s">
        <v>2862</v>
      </c>
      <c r="BM210" s="183" t="s">
        <v>3901</v>
      </c>
    </row>
    <row r="211" s="2" customFormat="1" ht="16.5" customHeight="1">
      <c r="A211" s="37"/>
      <c r="B211" s="171"/>
      <c r="C211" s="192" t="s">
        <v>715</v>
      </c>
      <c r="D211" s="192" t="s">
        <v>310</v>
      </c>
      <c r="E211" s="193" t="s">
        <v>3902</v>
      </c>
      <c r="F211" s="194" t="s">
        <v>3903</v>
      </c>
      <c r="G211" s="195" t="s">
        <v>427</v>
      </c>
      <c r="H211" s="196">
        <v>4</v>
      </c>
      <c r="I211" s="197"/>
      <c r="J211" s="198">
        <f>ROUND(I211*H211,2)</f>
        <v>0</v>
      </c>
      <c r="K211" s="194" t="s">
        <v>428</v>
      </c>
      <c r="L211" s="199"/>
      <c r="M211" s="200" t="s">
        <v>3</v>
      </c>
      <c r="N211" s="201" t="s">
        <v>43</v>
      </c>
      <c r="O211" s="71"/>
      <c r="P211" s="181">
        <f>O211*H211</f>
        <v>0</v>
      </c>
      <c r="Q211" s="181">
        <v>0</v>
      </c>
      <c r="R211" s="181">
        <f>Q211*H211</f>
        <v>0</v>
      </c>
      <c r="S211" s="181">
        <v>0</v>
      </c>
      <c r="T211" s="18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3" t="s">
        <v>2862</v>
      </c>
      <c r="AT211" s="183" t="s">
        <v>310</v>
      </c>
      <c r="AU211" s="183" t="s">
        <v>76</v>
      </c>
      <c r="AY211" s="18" t="s">
        <v>234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8" t="s">
        <v>79</v>
      </c>
      <c r="BK211" s="184">
        <f>ROUND(I211*H211,2)</f>
        <v>0</v>
      </c>
      <c r="BL211" s="18" t="s">
        <v>2862</v>
      </c>
      <c r="BM211" s="183" t="s">
        <v>3904</v>
      </c>
    </row>
    <row r="212" s="2" customFormat="1" ht="16.5" customHeight="1">
      <c r="A212" s="37"/>
      <c r="B212" s="171"/>
      <c r="C212" s="192" t="s">
        <v>720</v>
      </c>
      <c r="D212" s="192" t="s">
        <v>310</v>
      </c>
      <c r="E212" s="193" t="s">
        <v>3905</v>
      </c>
      <c r="F212" s="194" t="s">
        <v>3906</v>
      </c>
      <c r="G212" s="195" t="s">
        <v>427</v>
      </c>
      <c r="H212" s="196">
        <v>6</v>
      </c>
      <c r="I212" s="197"/>
      <c r="J212" s="198">
        <f>ROUND(I212*H212,2)</f>
        <v>0</v>
      </c>
      <c r="K212" s="194" t="s">
        <v>428</v>
      </c>
      <c r="L212" s="199"/>
      <c r="M212" s="200" t="s">
        <v>3</v>
      </c>
      <c r="N212" s="201" t="s">
        <v>43</v>
      </c>
      <c r="O212" s="71"/>
      <c r="P212" s="181">
        <f>O212*H212</f>
        <v>0</v>
      </c>
      <c r="Q212" s="181">
        <v>0</v>
      </c>
      <c r="R212" s="181">
        <f>Q212*H212</f>
        <v>0</v>
      </c>
      <c r="S212" s="181">
        <v>0</v>
      </c>
      <c r="T212" s="18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3" t="s">
        <v>2862</v>
      </c>
      <c r="AT212" s="183" t="s">
        <v>310</v>
      </c>
      <c r="AU212" s="183" t="s">
        <v>76</v>
      </c>
      <c r="AY212" s="18" t="s">
        <v>234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8" t="s">
        <v>79</v>
      </c>
      <c r="BK212" s="184">
        <f>ROUND(I212*H212,2)</f>
        <v>0</v>
      </c>
      <c r="BL212" s="18" t="s">
        <v>2862</v>
      </c>
      <c r="BM212" s="183" t="s">
        <v>3907</v>
      </c>
    </row>
    <row r="213" s="2" customFormat="1" ht="21.75" customHeight="1">
      <c r="A213" s="37"/>
      <c r="B213" s="171"/>
      <c r="C213" s="192" t="s">
        <v>725</v>
      </c>
      <c r="D213" s="192" t="s">
        <v>310</v>
      </c>
      <c r="E213" s="193" t="s">
        <v>3908</v>
      </c>
      <c r="F213" s="194" t="s">
        <v>3909</v>
      </c>
      <c r="G213" s="195" t="s">
        <v>427</v>
      </c>
      <c r="H213" s="196">
        <v>7</v>
      </c>
      <c r="I213" s="197"/>
      <c r="J213" s="198">
        <f>ROUND(I213*H213,2)</f>
        <v>0</v>
      </c>
      <c r="K213" s="194" t="s">
        <v>428</v>
      </c>
      <c r="L213" s="199"/>
      <c r="M213" s="200" t="s">
        <v>3</v>
      </c>
      <c r="N213" s="201" t="s">
        <v>43</v>
      </c>
      <c r="O213" s="71"/>
      <c r="P213" s="181">
        <f>O213*H213</f>
        <v>0</v>
      </c>
      <c r="Q213" s="181">
        <v>0</v>
      </c>
      <c r="R213" s="181">
        <f>Q213*H213</f>
        <v>0</v>
      </c>
      <c r="S213" s="181">
        <v>0</v>
      </c>
      <c r="T213" s="18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3" t="s">
        <v>2862</v>
      </c>
      <c r="AT213" s="183" t="s">
        <v>310</v>
      </c>
      <c r="AU213" s="183" t="s">
        <v>76</v>
      </c>
      <c r="AY213" s="18" t="s">
        <v>234</v>
      </c>
      <c r="BE213" s="184">
        <f>IF(N213="základní",J213,0)</f>
        <v>0</v>
      </c>
      <c r="BF213" s="184">
        <f>IF(N213="snížená",J213,0)</f>
        <v>0</v>
      </c>
      <c r="BG213" s="184">
        <f>IF(N213="zákl. přenesená",J213,0)</f>
        <v>0</v>
      </c>
      <c r="BH213" s="184">
        <f>IF(N213="sníž. přenesená",J213,0)</f>
        <v>0</v>
      </c>
      <c r="BI213" s="184">
        <f>IF(N213="nulová",J213,0)</f>
        <v>0</v>
      </c>
      <c r="BJ213" s="18" t="s">
        <v>79</v>
      </c>
      <c r="BK213" s="184">
        <f>ROUND(I213*H213,2)</f>
        <v>0</v>
      </c>
      <c r="BL213" s="18" t="s">
        <v>2862</v>
      </c>
      <c r="BM213" s="183" t="s">
        <v>3910</v>
      </c>
    </row>
    <row r="214" s="2" customFormat="1" ht="16.5" customHeight="1">
      <c r="A214" s="37"/>
      <c r="B214" s="171"/>
      <c r="C214" s="192" t="s">
        <v>730</v>
      </c>
      <c r="D214" s="192" t="s">
        <v>310</v>
      </c>
      <c r="E214" s="193" t="s">
        <v>3911</v>
      </c>
      <c r="F214" s="194" t="s">
        <v>3912</v>
      </c>
      <c r="G214" s="195" t="s">
        <v>427</v>
      </c>
      <c r="H214" s="196">
        <v>40</v>
      </c>
      <c r="I214" s="197"/>
      <c r="J214" s="198">
        <f>ROUND(I214*H214,2)</f>
        <v>0</v>
      </c>
      <c r="K214" s="194" t="s">
        <v>428</v>
      </c>
      <c r="L214" s="199"/>
      <c r="M214" s="200" t="s">
        <v>3</v>
      </c>
      <c r="N214" s="201" t="s">
        <v>43</v>
      </c>
      <c r="O214" s="71"/>
      <c r="P214" s="181">
        <f>O214*H214</f>
        <v>0</v>
      </c>
      <c r="Q214" s="181">
        <v>0</v>
      </c>
      <c r="R214" s="181">
        <f>Q214*H214</f>
        <v>0</v>
      </c>
      <c r="S214" s="181">
        <v>0</v>
      </c>
      <c r="T214" s="18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3" t="s">
        <v>2862</v>
      </c>
      <c r="AT214" s="183" t="s">
        <v>310</v>
      </c>
      <c r="AU214" s="183" t="s">
        <v>76</v>
      </c>
      <c r="AY214" s="18" t="s">
        <v>234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8" t="s">
        <v>79</v>
      </c>
      <c r="BK214" s="184">
        <f>ROUND(I214*H214,2)</f>
        <v>0</v>
      </c>
      <c r="BL214" s="18" t="s">
        <v>2862</v>
      </c>
      <c r="BM214" s="183" t="s">
        <v>3913</v>
      </c>
    </row>
    <row r="215" s="2" customFormat="1" ht="16.5" customHeight="1">
      <c r="A215" s="37"/>
      <c r="B215" s="171"/>
      <c r="C215" s="192" t="s">
        <v>735</v>
      </c>
      <c r="D215" s="192" t="s">
        <v>310</v>
      </c>
      <c r="E215" s="193" t="s">
        <v>3914</v>
      </c>
      <c r="F215" s="194" t="s">
        <v>3915</v>
      </c>
      <c r="G215" s="195" t="s">
        <v>427</v>
      </c>
      <c r="H215" s="196">
        <v>15</v>
      </c>
      <c r="I215" s="197"/>
      <c r="J215" s="198">
        <f>ROUND(I215*H215,2)</f>
        <v>0</v>
      </c>
      <c r="K215" s="194" t="s">
        <v>428</v>
      </c>
      <c r="L215" s="199"/>
      <c r="M215" s="200" t="s">
        <v>3</v>
      </c>
      <c r="N215" s="201" t="s">
        <v>43</v>
      </c>
      <c r="O215" s="71"/>
      <c r="P215" s="181">
        <f>O215*H215</f>
        <v>0</v>
      </c>
      <c r="Q215" s="181">
        <v>0</v>
      </c>
      <c r="R215" s="181">
        <f>Q215*H215</f>
        <v>0</v>
      </c>
      <c r="S215" s="181">
        <v>0</v>
      </c>
      <c r="T215" s="18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3" t="s">
        <v>2862</v>
      </c>
      <c r="AT215" s="183" t="s">
        <v>310</v>
      </c>
      <c r="AU215" s="183" t="s">
        <v>76</v>
      </c>
      <c r="AY215" s="18" t="s">
        <v>234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8" t="s">
        <v>79</v>
      </c>
      <c r="BK215" s="184">
        <f>ROUND(I215*H215,2)</f>
        <v>0</v>
      </c>
      <c r="BL215" s="18" t="s">
        <v>2862</v>
      </c>
      <c r="BM215" s="183" t="s">
        <v>3916</v>
      </c>
    </row>
    <row r="216" s="12" customFormat="1" ht="22.8" customHeight="1">
      <c r="A216" s="12"/>
      <c r="B216" s="158"/>
      <c r="C216" s="12"/>
      <c r="D216" s="159" t="s">
        <v>71</v>
      </c>
      <c r="E216" s="169" t="s">
        <v>92</v>
      </c>
      <c r="F216" s="169" t="s">
        <v>3693</v>
      </c>
      <c r="G216" s="12"/>
      <c r="H216" s="12"/>
      <c r="I216" s="161"/>
      <c r="J216" s="170">
        <f>BK216</f>
        <v>0</v>
      </c>
      <c r="K216" s="12"/>
      <c r="L216" s="158"/>
      <c r="M216" s="163"/>
      <c r="N216" s="164"/>
      <c r="O216" s="164"/>
      <c r="P216" s="165">
        <f>SUM(P217:P229)</f>
        <v>0</v>
      </c>
      <c r="Q216" s="164"/>
      <c r="R216" s="165">
        <f>SUM(R217:R229)</f>
        <v>0</v>
      </c>
      <c r="S216" s="164"/>
      <c r="T216" s="166">
        <f>SUM(T217:T229)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59" t="s">
        <v>104</v>
      </c>
      <c r="AT216" s="167" t="s">
        <v>71</v>
      </c>
      <c r="AU216" s="167" t="s">
        <v>79</v>
      </c>
      <c r="AY216" s="159" t="s">
        <v>234</v>
      </c>
      <c r="BK216" s="168">
        <f>SUM(BK217:BK229)</f>
        <v>0</v>
      </c>
    </row>
    <row r="217" s="2" customFormat="1" ht="16.5" customHeight="1">
      <c r="A217" s="37"/>
      <c r="B217" s="171"/>
      <c r="C217" s="192" t="s">
        <v>737</v>
      </c>
      <c r="D217" s="192" t="s">
        <v>310</v>
      </c>
      <c r="E217" s="193" t="s">
        <v>3917</v>
      </c>
      <c r="F217" s="194" t="s">
        <v>3918</v>
      </c>
      <c r="G217" s="195" t="s">
        <v>427</v>
      </c>
      <c r="H217" s="196">
        <v>23</v>
      </c>
      <c r="I217" s="197"/>
      <c r="J217" s="198">
        <f>ROUND(I217*H217,2)</f>
        <v>0</v>
      </c>
      <c r="K217" s="194" t="s">
        <v>428</v>
      </c>
      <c r="L217" s="199"/>
      <c r="M217" s="200" t="s">
        <v>3</v>
      </c>
      <c r="N217" s="201" t="s">
        <v>43</v>
      </c>
      <c r="O217" s="71"/>
      <c r="P217" s="181">
        <f>O217*H217</f>
        <v>0</v>
      </c>
      <c r="Q217" s="181">
        <v>0</v>
      </c>
      <c r="R217" s="181">
        <f>Q217*H217</f>
        <v>0</v>
      </c>
      <c r="S217" s="181">
        <v>0</v>
      </c>
      <c r="T217" s="18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3" t="s">
        <v>2862</v>
      </c>
      <c r="AT217" s="183" t="s">
        <v>310</v>
      </c>
      <c r="AU217" s="183" t="s">
        <v>76</v>
      </c>
      <c r="AY217" s="18" t="s">
        <v>234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8" t="s">
        <v>79</v>
      </c>
      <c r="BK217" s="184">
        <f>ROUND(I217*H217,2)</f>
        <v>0</v>
      </c>
      <c r="BL217" s="18" t="s">
        <v>2862</v>
      </c>
      <c r="BM217" s="183" t="s">
        <v>3919</v>
      </c>
    </row>
    <row r="218" s="2" customFormat="1" ht="24.15" customHeight="1">
      <c r="A218" s="37"/>
      <c r="B218" s="171"/>
      <c r="C218" s="192" t="s">
        <v>739</v>
      </c>
      <c r="D218" s="192" t="s">
        <v>310</v>
      </c>
      <c r="E218" s="193" t="s">
        <v>3920</v>
      </c>
      <c r="F218" s="194" t="s">
        <v>3921</v>
      </c>
      <c r="G218" s="195" t="s">
        <v>427</v>
      </c>
      <c r="H218" s="196">
        <v>46</v>
      </c>
      <c r="I218" s="197"/>
      <c r="J218" s="198">
        <f>ROUND(I218*H218,2)</f>
        <v>0</v>
      </c>
      <c r="K218" s="194" t="s">
        <v>428</v>
      </c>
      <c r="L218" s="199"/>
      <c r="M218" s="200" t="s">
        <v>3</v>
      </c>
      <c r="N218" s="201" t="s">
        <v>43</v>
      </c>
      <c r="O218" s="71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3" t="s">
        <v>2862</v>
      </c>
      <c r="AT218" s="183" t="s">
        <v>310</v>
      </c>
      <c r="AU218" s="183" t="s">
        <v>76</v>
      </c>
      <c r="AY218" s="18" t="s">
        <v>234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79</v>
      </c>
      <c r="BK218" s="184">
        <f>ROUND(I218*H218,2)</f>
        <v>0</v>
      </c>
      <c r="BL218" s="18" t="s">
        <v>2862</v>
      </c>
      <c r="BM218" s="183" t="s">
        <v>3922</v>
      </c>
    </row>
    <row r="219" s="2" customFormat="1" ht="16.5" customHeight="1">
      <c r="A219" s="37"/>
      <c r="B219" s="171"/>
      <c r="C219" s="192" t="s">
        <v>744</v>
      </c>
      <c r="D219" s="192" t="s">
        <v>310</v>
      </c>
      <c r="E219" s="193" t="s">
        <v>3923</v>
      </c>
      <c r="F219" s="194" t="s">
        <v>3924</v>
      </c>
      <c r="G219" s="195" t="s">
        <v>427</v>
      </c>
      <c r="H219" s="196">
        <v>23</v>
      </c>
      <c r="I219" s="197"/>
      <c r="J219" s="198">
        <f>ROUND(I219*H219,2)</f>
        <v>0</v>
      </c>
      <c r="K219" s="194" t="s">
        <v>428</v>
      </c>
      <c r="L219" s="199"/>
      <c r="M219" s="200" t="s">
        <v>3</v>
      </c>
      <c r="N219" s="201" t="s">
        <v>43</v>
      </c>
      <c r="O219" s="71"/>
      <c r="P219" s="181">
        <f>O219*H219</f>
        <v>0</v>
      </c>
      <c r="Q219" s="181">
        <v>0</v>
      </c>
      <c r="R219" s="181">
        <f>Q219*H219</f>
        <v>0</v>
      </c>
      <c r="S219" s="181">
        <v>0</v>
      </c>
      <c r="T219" s="18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3" t="s">
        <v>2862</v>
      </c>
      <c r="AT219" s="183" t="s">
        <v>310</v>
      </c>
      <c r="AU219" s="183" t="s">
        <v>76</v>
      </c>
      <c r="AY219" s="18" t="s">
        <v>234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8" t="s">
        <v>79</v>
      </c>
      <c r="BK219" s="184">
        <f>ROUND(I219*H219,2)</f>
        <v>0</v>
      </c>
      <c r="BL219" s="18" t="s">
        <v>2862</v>
      </c>
      <c r="BM219" s="183" t="s">
        <v>3925</v>
      </c>
    </row>
    <row r="220" s="2" customFormat="1" ht="16.5" customHeight="1">
      <c r="A220" s="37"/>
      <c r="B220" s="171"/>
      <c r="C220" s="192" t="s">
        <v>751</v>
      </c>
      <c r="D220" s="192" t="s">
        <v>310</v>
      </c>
      <c r="E220" s="193" t="s">
        <v>3926</v>
      </c>
      <c r="F220" s="194" t="s">
        <v>3927</v>
      </c>
      <c r="G220" s="195" t="s">
        <v>427</v>
      </c>
      <c r="H220" s="196">
        <v>9</v>
      </c>
      <c r="I220" s="197"/>
      <c r="J220" s="198">
        <f>ROUND(I220*H220,2)</f>
        <v>0</v>
      </c>
      <c r="K220" s="194" t="s">
        <v>428</v>
      </c>
      <c r="L220" s="199"/>
      <c r="M220" s="200" t="s">
        <v>3</v>
      </c>
      <c r="N220" s="201" t="s">
        <v>43</v>
      </c>
      <c r="O220" s="71"/>
      <c r="P220" s="181">
        <f>O220*H220</f>
        <v>0</v>
      </c>
      <c r="Q220" s="181">
        <v>0</v>
      </c>
      <c r="R220" s="181">
        <f>Q220*H220</f>
        <v>0</v>
      </c>
      <c r="S220" s="181">
        <v>0</v>
      </c>
      <c r="T220" s="18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3" t="s">
        <v>2862</v>
      </c>
      <c r="AT220" s="183" t="s">
        <v>310</v>
      </c>
      <c r="AU220" s="183" t="s">
        <v>76</v>
      </c>
      <c r="AY220" s="18" t="s">
        <v>234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8" t="s">
        <v>79</v>
      </c>
      <c r="BK220" s="184">
        <f>ROUND(I220*H220,2)</f>
        <v>0</v>
      </c>
      <c r="BL220" s="18" t="s">
        <v>2862</v>
      </c>
      <c r="BM220" s="183" t="s">
        <v>3928</v>
      </c>
    </row>
    <row r="221" s="2" customFormat="1" ht="16.5" customHeight="1">
      <c r="A221" s="37"/>
      <c r="B221" s="171"/>
      <c r="C221" s="192" t="s">
        <v>756</v>
      </c>
      <c r="D221" s="192" t="s">
        <v>310</v>
      </c>
      <c r="E221" s="193" t="s">
        <v>3929</v>
      </c>
      <c r="F221" s="194" t="s">
        <v>3930</v>
      </c>
      <c r="G221" s="195" t="s">
        <v>427</v>
      </c>
      <c r="H221" s="196">
        <v>9</v>
      </c>
      <c r="I221" s="197"/>
      <c r="J221" s="198">
        <f>ROUND(I221*H221,2)</f>
        <v>0</v>
      </c>
      <c r="K221" s="194" t="s">
        <v>428</v>
      </c>
      <c r="L221" s="199"/>
      <c r="M221" s="200" t="s">
        <v>3</v>
      </c>
      <c r="N221" s="201" t="s">
        <v>43</v>
      </c>
      <c r="O221" s="71"/>
      <c r="P221" s="181">
        <f>O221*H221</f>
        <v>0</v>
      </c>
      <c r="Q221" s="181">
        <v>0</v>
      </c>
      <c r="R221" s="181">
        <f>Q221*H221</f>
        <v>0</v>
      </c>
      <c r="S221" s="181">
        <v>0</v>
      </c>
      <c r="T221" s="18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3" t="s">
        <v>2862</v>
      </c>
      <c r="AT221" s="183" t="s">
        <v>310</v>
      </c>
      <c r="AU221" s="183" t="s">
        <v>76</v>
      </c>
      <c r="AY221" s="18" t="s">
        <v>234</v>
      </c>
      <c r="BE221" s="184">
        <f>IF(N221="základní",J221,0)</f>
        <v>0</v>
      </c>
      <c r="BF221" s="184">
        <f>IF(N221="snížená",J221,0)</f>
        <v>0</v>
      </c>
      <c r="BG221" s="184">
        <f>IF(N221="zákl. přenesená",J221,0)</f>
        <v>0</v>
      </c>
      <c r="BH221" s="184">
        <f>IF(N221="sníž. přenesená",J221,0)</f>
        <v>0</v>
      </c>
      <c r="BI221" s="184">
        <f>IF(N221="nulová",J221,0)</f>
        <v>0</v>
      </c>
      <c r="BJ221" s="18" t="s">
        <v>79</v>
      </c>
      <c r="BK221" s="184">
        <f>ROUND(I221*H221,2)</f>
        <v>0</v>
      </c>
      <c r="BL221" s="18" t="s">
        <v>2862</v>
      </c>
      <c r="BM221" s="183" t="s">
        <v>3931</v>
      </c>
    </row>
    <row r="222" s="2" customFormat="1" ht="16.5" customHeight="1">
      <c r="A222" s="37"/>
      <c r="B222" s="171"/>
      <c r="C222" s="192" t="s">
        <v>761</v>
      </c>
      <c r="D222" s="192" t="s">
        <v>310</v>
      </c>
      <c r="E222" s="193" t="s">
        <v>3932</v>
      </c>
      <c r="F222" s="194" t="s">
        <v>3933</v>
      </c>
      <c r="G222" s="195" t="s">
        <v>416</v>
      </c>
      <c r="H222" s="196">
        <v>610</v>
      </c>
      <c r="I222" s="197"/>
      <c r="J222" s="198">
        <f>ROUND(I222*H222,2)</f>
        <v>0</v>
      </c>
      <c r="K222" s="194" t="s">
        <v>428</v>
      </c>
      <c r="L222" s="199"/>
      <c r="M222" s="200" t="s">
        <v>3</v>
      </c>
      <c r="N222" s="201" t="s">
        <v>43</v>
      </c>
      <c r="O222" s="71"/>
      <c r="P222" s="181">
        <f>O222*H222</f>
        <v>0</v>
      </c>
      <c r="Q222" s="181">
        <v>0</v>
      </c>
      <c r="R222" s="181">
        <f>Q222*H222</f>
        <v>0</v>
      </c>
      <c r="S222" s="181">
        <v>0</v>
      </c>
      <c r="T222" s="18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3" t="s">
        <v>2862</v>
      </c>
      <c r="AT222" s="183" t="s">
        <v>310</v>
      </c>
      <c r="AU222" s="183" t="s">
        <v>76</v>
      </c>
      <c r="AY222" s="18" t="s">
        <v>234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79</v>
      </c>
      <c r="BK222" s="184">
        <f>ROUND(I222*H222,2)</f>
        <v>0</v>
      </c>
      <c r="BL222" s="18" t="s">
        <v>2862</v>
      </c>
      <c r="BM222" s="183" t="s">
        <v>3934</v>
      </c>
    </row>
    <row r="223" s="2" customFormat="1" ht="16.5" customHeight="1">
      <c r="A223" s="37"/>
      <c r="B223" s="171"/>
      <c r="C223" s="192" t="s">
        <v>765</v>
      </c>
      <c r="D223" s="192" t="s">
        <v>310</v>
      </c>
      <c r="E223" s="193" t="s">
        <v>3935</v>
      </c>
      <c r="F223" s="194" t="s">
        <v>3936</v>
      </c>
      <c r="G223" s="195" t="s">
        <v>416</v>
      </c>
      <c r="H223" s="196">
        <v>220</v>
      </c>
      <c r="I223" s="197"/>
      <c r="J223" s="198">
        <f>ROUND(I223*H223,2)</f>
        <v>0</v>
      </c>
      <c r="K223" s="194" t="s">
        <v>428</v>
      </c>
      <c r="L223" s="199"/>
      <c r="M223" s="200" t="s">
        <v>3</v>
      </c>
      <c r="N223" s="201" t="s">
        <v>43</v>
      </c>
      <c r="O223" s="71"/>
      <c r="P223" s="181">
        <f>O223*H223</f>
        <v>0</v>
      </c>
      <c r="Q223" s="181">
        <v>0</v>
      </c>
      <c r="R223" s="181">
        <f>Q223*H223</f>
        <v>0</v>
      </c>
      <c r="S223" s="181">
        <v>0</v>
      </c>
      <c r="T223" s="18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3" t="s">
        <v>2862</v>
      </c>
      <c r="AT223" s="183" t="s">
        <v>310</v>
      </c>
      <c r="AU223" s="183" t="s">
        <v>76</v>
      </c>
      <c r="AY223" s="18" t="s">
        <v>234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79</v>
      </c>
      <c r="BK223" s="184">
        <f>ROUND(I223*H223,2)</f>
        <v>0</v>
      </c>
      <c r="BL223" s="18" t="s">
        <v>2862</v>
      </c>
      <c r="BM223" s="183" t="s">
        <v>3937</v>
      </c>
    </row>
    <row r="224" s="2" customFormat="1" ht="16.5" customHeight="1">
      <c r="A224" s="37"/>
      <c r="B224" s="171"/>
      <c r="C224" s="192" t="s">
        <v>770</v>
      </c>
      <c r="D224" s="192" t="s">
        <v>310</v>
      </c>
      <c r="E224" s="193" t="s">
        <v>3938</v>
      </c>
      <c r="F224" s="194" t="s">
        <v>3939</v>
      </c>
      <c r="G224" s="195" t="s">
        <v>427</v>
      </c>
      <c r="H224" s="196">
        <v>1</v>
      </c>
      <c r="I224" s="197"/>
      <c r="J224" s="198">
        <f>ROUND(I224*H224,2)</f>
        <v>0</v>
      </c>
      <c r="K224" s="194" t="s">
        <v>428</v>
      </c>
      <c r="L224" s="199"/>
      <c r="M224" s="200" t="s">
        <v>3</v>
      </c>
      <c r="N224" s="201" t="s">
        <v>43</v>
      </c>
      <c r="O224" s="71"/>
      <c r="P224" s="181">
        <f>O224*H224</f>
        <v>0</v>
      </c>
      <c r="Q224" s="181">
        <v>0</v>
      </c>
      <c r="R224" s="181">
        <f>Q224*H224</f>
        <v>0</v>
      </c>
      <c r="S224" s="181">
        <v>0</v>
      </c>
      <c r="T224" s="18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3" t="s">
        <v>2862</v>
      </c>
      <c r="AT224" s="183" t="s">
        <v>310</v>
      </c>
      <c r="AU224" s="183" t="s">
        <v>76</v>
      </c>
      <c r="AY224" s="18" t="s">
        <v>234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79</v>
      </c>
      <c r="BK224" s="184">
        <f>ROUND(I224*H224,2)</f>
        <v>0</v>
      </c>
      <c r="BL224" s="18" t="s">
        <v>2862</v>
      </c>
      <c r="BM224" s="183" t="s">
        <v>3940</v>
      </c>
    </row>
    <row r="225" s="2" customFormat="1" ht="16.5" customHeight="1">
      <c r="A225" s="37"/>
      <c r="B225" s="171"/>
      <c r="C225" s="192" t="s">
        <v>775</v>
      </c>
      <c r="D225" s="192" t="s">
        <v>310</v>
      </c>
      <c r="E225" s="193" t="s">
        <v>3941</v>
      </c>
      <c r="F225" s="194" t="s">
        <v>3942</v>
      </c>
      <c r="G225" s="195" t="s">
        <v>427</v>
      </c>
      <c r="H225" s="196">
        <v>1</v>
      </c>
      <c r="I225" s="197"/>
      <c r="J225" s="198">
        <f>ROUND(I225*H225,2)</f>
        <v>0</v>
      </c>
      <c r="K225" s="194" t="s">
        <v>428</v>
      </c>
      <c r="L225" s="199"/>
      <c r="M225" s="200" t="s">
        <v>3</v>
      </c>
      <c r="N225" s="201" t="s">
        <v>43</v>
      </c>
      <c r="O225" s="71"/>
      <c r="P225" s="181">
        <f>O225*H225</f>
        <v>0</v>
      </c>
      <c r="Q225" s="181">
        <v>0</v>
      </c>
      <c r="R225" s="181">
        <f>Q225*H225</f>
        <v>0</v>
      </c>
      <c r="S225" s="181">
        <v>0</v>
      </c>
      <c r="T225" s="18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3" t="s">
        <v>2862</v>
      </c>
      <c r="AT225" s="183" t="s">
        <v>310</v>
      </c>
      <c r="AU225" s="183" t="s">
        <v>76</v>
      </c>
      <c r="AY225" s="18" t="s">
        <v>234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8" t="s">
        <v>79</v>
      </c>
      <c r="BK225" s="184">
        <f>ROUND(I225*H225,2)</f>
        <v>0</v>
      </c>
      <c r="BL225" s="18" t="s">
        <v>2862</v>
      </c>
      <c r="BM225" s="183" t="s">
        <v>3943</v>
      </c>
    </row>
    <row r="226" s="2" customFormat="1" ht="16.5" customHeight="1">
      <c r="A226" s="37"/>
      <c r="B226" s="171"/>
      <c r="C226" s="192" t="s">
        <v>782</v>
      </c>
      <c r="D226" s="192" t="s">
        <v>310</v>
      </c>
      <c r="E226" s="193" t="s">
        <v>3944</v>
      </c>
      <c r="F226" s="194" t="s">
        <v>3945</v>
      </c>
      <c r="G226" s="195" t="s">
        <v>427</v>
      </c>
      <c r="H226" s="196">
        <v>1</v>
      </c>
      <c r="I226" s="197"/>
      <c r="J226" s="198">
        <f>ROUND(I226*H226,2)</f>
        <v>0</v>
      </c>
      <c r="K226" s="194" t="s">
        <v>428</v>
      </c>
      <c r="L226" s="199"/>
      <c r="M226" s="200" t="s">
        <v>3</v>
      </c>
      <c r="N226" s="201" t="s">
        <v>43</v>
      </c>
      <c r="O226" s="71"/>
      <c r="P226" s="181">
        <f>O226*H226</f>
        <v>0</v>
      </c>
      <c r="Q226" s="181">
        <v>0</v>
      </c>
      <c r="R226" s="181">
        <f>Q226*H226</f>
        <v>0</v>
      </c>
      <c r="S226" s="181">
        <v>0</v>
      </c>
      <c r="T226" s="18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3" t="s">
        <v>2862</v>
      </c>
      <c r="AT226" s="183" t="s">
        <v>310</v>
      </c>
      <c r="AU226" s="183" t="s">
        <v>76</v>
      </c>
      <c r="AY226" s="18" t="s">
        <v>234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8" t="s">
        <v>79</v>
      </c>
      <c r="BK226" s="184">
        <f>ROUND(I226*H226,2)</f>
        <v>0</v>
      </c>
      <c r="BL226" s="18" t="s">
        <v>2862</v>
      </c>
      <c r="BM226" s="183" t="s">
        <v>3946</v>
      </c>
    </row>
    <row r="227" s="2" customFormat="1" ht="16.5" customHeight="1">
      <c r="A227" s="37"/>
      <c r="B227" s="171"/>
      <c r="C227" s="192" t="s">
        <v>787</v>
      </c>
      <c r="D227" s="192" t="s">
        <v>310</v>
      </c>
      <c r="E227" s="193" t="s">
        <v>3947</v>
      </c>
      <c r="F227" s="194" t="s">
        <v>3948</v>
      </c>
      <c r="G227" s="195" t="s">
        <v>427</v>
      </c>
      <c r="H227" s="196">
        <v>2</v>
      </c>
      <c r="I227" s="197"/>
      <c r="J227" s="198">
        <f>ROUND(I227*H227,2)</f>
        <v>0</v>
      </c>
      <c r="K227" s="194" t="s">
        <v>428</v>
      </c>
      <c r="L227" s="199"/>
      <c r="M227" s="200" t="s">
        <v>3</v>
      </c>
      <c r="N227" s="201" t="s">
        <v>43</v>
      </c>
      <c r="O227" s="71"/>
      <c r="P227" s="181">
        <f>O227*H227</f>
        <v>0</v>
      </c>
      <c r="Q227" s="181">
        <v>0</v>
      </c>
      <c r="R227" s="181">
        <f>Q227*H227</f>
        <v>0</v>
      </c>
      <c r="S227" s="181">
        <v>0</v>
      </c>
      <c r="T227" s="18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3" t="s">
        <v>2862</v>
      </c>
      <c r="AT227" s="183" t="s">
        <v>310</v>
      </c>
      <c r="AU227" s="183" t="s">
        <v>76</v>
      </c>
      <c r="AY227" s="18" t="s">
        <v>234</v>
      </c>
      <c r="BE227" s="184">
        <f>IF(N227="základní",J227,0)</f>
        <v>0</v>
      </c>
      <c r="BF227" s="184">
        <f>IF(N227="snížená",J227,0)</f>
        <v>0</v>
      </c>
      <c r="BG227" s="184">
        <f>IF(N227="zákl. přenesená",J227,0)</f>
        <v>0</v>
      </c>
      <c r="BH227" s="184">
        <f>IF(N227="sníž. přenesená",J227,0)</f>
        <v>0</v>
      </c>
      <c r="BI227" s="184">
        <f>IF(N227="nulová",J227,0)</f>
        <v>0</v>
      </c>
      <c r="BJ227" s="18" t="s">
        <v>79</v>
      </c>
      <c r="BK227" s="184">
        <f>ROUND(I227*H227,2)</f>
        <v>0</v>
      </c>
      <c r="BL227" s="18" t="s">
        <v>2862</v>
      </c>
      <c r="BM227" s="183" t="s">
        <v>3949</v>
      </c>
    </row>
    <row r="228" s="2" customFormat="1" ht="16.5" customHeight="1">
      <c r="A228" s="37"/>
      <c r="B228" s="171"/>
      <c r="C228" s="192" t="s">
        <v>792</v>
      </c>
      <c r="D228" s="192" t="s">
        <v>310</v>
      </c>
      <c r="E228" s="193" t="s">
        <v>3950</v>
      </c>
      <c r="F228" s="194" t="s">
        <v>3951</v>
      </c>
      <c r="G228" s="195" t="s">
        <v>427</v>
      </c>
      <c r="H228" s="196">
        <v>12</v>
      </c>
      <c r="I228" s="197"/>
      <c r="J228" s="198">
        <f>ROUND(I228*H228,2)</f>
        <v>0</v>
      </c>
      <c r="K228" s="194" t="s">
        <v>428</v>
      </c>
      <c r="L228" s="199"/>
      <c r="M228" s="200" t="s">
        <v>3</v>
      </c>
      <c r="N228" s="201" t="s">
        <v>43</v>
      </c>
      <c r="O228" s="71"/>
      <c r="P228" s="181">
        <f>O228*H228</f>
        <v>0</v>
      </c>
      <c r="Q228" s="181">
        <v>0</v>
      </c>
      <c r="R228" s="181">
        <f>Q228*H228</f>
        <v>0</v>
      </c>
      <c r="S228" s="181">
        <v>0</v>
      </c>
      <c r="T228" s="18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3" t="s">
        <v>2862</v>
      </c>
      <c r="AT228" s="183" t="s">
        <v>310</v>
      </c>
      <c r="AU228" s="183" t="s">
        <v>76</v>
      </c>
      <c r="AY228" s="18" t="s">
        <v>234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8" t="s">
        <v>79</v>
      </c>
      <c r="BK228" s="184">
        <f>ROUND(I228*H228,2)</f>
        <v>0</v>
      </c>
      <c r="BL228" s="18" t="s">
        <v>2862</v>
      </c>
      <c r="BM228" s="183" t="s">
        <v>3952</v>
      </c>
    </row>
    <row r="229" s="2" customFormat="1" ht="21.75" customHeight="1">
      <c r="A229" s="37"/>
      <c r="B229" s="171"/>
      <c r="C229" s="192" t="s">
        <v>796</v>
      </c>
      <c r="D229" s="192" t="s">
        <v>310</v>
      </c>
      <c r="E229" s="193" t="s">
        <v>3953</v>
      </c>
      <c r="F229" s="194" t="s">
        <v>3954</v>
      </c>
      <c r="G229" s="195" t="s">
        <v>3955</v>
      </c>
      <c r="H229" s="196">
        <v>0</v>
      </c>
      <c r="I229" s="197"/>
      <c r="J229" s="198">
        <f>ROUND(I229*H229,2)</f>
        <v>0</v>
      </c>
      <c r="K229" s="194" t="s">
        <v>428</v>
      </c>
      <c r="L229" s="199"/>
      <c r="M229" s="200" t="s">
        <v>3</v>
      </c>
      <c r="N229" s="201" t="s">
        <v>43</v>
      </c>
      <c r="O229" s="71"/>
      <c r="P229" s="181">
        <f>O229*H229</f>
        <v>0</v>
      </c>
      <c r="Q229" s="181">
        <v>0</v>
      </c>
      <c r="R229" s="181">
        <f>Q229*H229</f>
        <v>0</v>
      </c>
      <c r="S229" s="181">
        <v>0</v>
      </c>
      <c r="T229" s="18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3" t="s">
        <v>2862</v>
      </c>
      <c r="AT229" s="183" t="s">
        <v>310</v>
      </c>
      <c r="AU229" s="183" t="s">
        <v>76</v>
      </c>
      <c r="AY229" s="18" t="s">
        <v>234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8" t="s">
        <v>79</v>
      </c>
      <c r="BK229" s="184">
        <f>ROUND(I229*H229,2)</f>
        <v>0</v>
      </c>
      <c r="BL229" s="18" t="s">
        <v>2862</v>
      </c>
      <c r="BM229" s="183" t="s">
        <v>3956</v>
      </c>
    </row>
    <row r="230" s="12" customFormat="1" ht="22.8" customHeight="1">
      <c r="A230" s="12"/>
      <c r="B230" s="158"/>
      <c r="C230" s="12"/>
      <c r="D230" s="159" t="s">
        <v>71</v>
      </c>
      <c r="E230" s="169" t="s">
        <v>3957</v>
      </c>
      <c r="F230" s="169" t="s">
        <v>3958</v>
      </c>
      <c r="G230" s="12"/>
      <c r="H230" s="12"/>
      <c r="I230" s="161"/>
      <c r="J230" s="170">
        <f>BK230</f>
        <v>0</v>
      </c>
      <c r="K230" s="12"/>
      <c r="L230" s="158"/>
      <c r="M230" s="163"/>
      <c r="N230" s="164"/>
      <c r="O230" s="164"/>
      <c r="P230" s="165">
        <f>SUM(P231:P249)</f>
        <v>0</v>
      </c>
      <c r="Q230" s="164"/>
      <c r="R230" s="165">
        <f>SUM(R231:R249)</f>
        <v>0</v>
      </c>
      <c r="S230" s="164"/>
      <c r="T230" s="166">
        <f>SUM(T231:T249)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9" t="s">
        <v>104</v>
      </c>
      <c r="AT230" s="167" t="s">
        <v>71</v>
      </c>
      <c r="AU230" s="167" t="s">
        <v>79</v>
      </c>
      <c r="AY230" s="159" t="s">
        <v>234</v>
      </c>
      <c r="BK230" s="168">
        <f>SUM(BK231:BK249)</f>
        <v>0</v>
      </c>
    </row>
    <row r="231" s="2" customFormat="1" ht="16.5" customHeight="1">
      <c r="A231" s="37"/>
      <c r="B231" s="171"/>
      <c r="C231" s="192" t="s">
        <v>801</v>
      </c>
      <c r="D231" s="192" t="s">
        <v>310</v>
      </c>
      <c r="E231" s="193" t="s">
        <v>3959</v>
      </c>
      <c r="F231" s="194" t="s">
        <v>3960</v>
      </c>
      <c r="G231" s="195" t="s">
        <v>427</v>
      </c>
      <c r="H231" s="196">
        <v>4</v>
      </c>
      <c r="I231" s="197"/>
      <c r="J231" s="198">
        <f>ROUND(I231*H231,2)</f>
        <v>0</v>
      </c>
      <c r="K231" s="194" t="s">
        <v>428</v>
      </c>
      <c r="L231" s="199"/>
      <c r="M231" s="200" t="s">
        <v>3</v>
      </c>
      <c r="N231" s="201" t="s">
        <v>43</v>
      </c>
      <c r="O231" s="71"/>
      <c r="P231" s="181">
        <f>O231*H231</f>
        <v>0</v>
      </c>
      <c r="Q231" s="181">
        <v>0</v>
      </c>
      <c r="R231" s="181">
        <f>Q231*H231</f>
        <v>0</v>
      </c>
      <c r="S231" s="181">
        <v>0</v>
      </c>
      <c r="T231" s="18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3" t="s">
        <v>2862</v>
      </c>
      <c r="AT231" s="183" t="s">
        <v>310</v>
      </c>
      <c r="AU231" s="183" t="s">
        <v>76</v>
      </c>
      <c r="AY231" s="18" t="s">
        <v>234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8" t="s">
        <v>79</v>
      </c>
      <c r="BK231" s="184">
        <f>ROUND(I231*H231,2)</f>
        <v>0</v>
      </c>
      <c r="BL231" s="18" t="s">
        <v>2862</v>
      </c>
      <c r="BM231" s="183" t="s">
        <v>3961</v>
      </c>
    </row>
    <row r="232" s="2" customFormat="1" ht="16.5" customHeight="1">
      <c r="A232" s="37"/>
      <c r="B232" s="171"/>
      <c r="C232" s="192" t="s">
        <v>805</v>
      </c>
      <c r="D232" s="192" t="s">
        <v>310</v>
      </c>
      <c r="E232" s="193" t="s">
        <v>3962</v>
      </c>
      <c r="F232" s="194" t="s">
        <v>3963</v>
      </c>
      <c r="G232" s="195" t="s">
        <v>427</v>
      </c>
      <c r="H232" s="196">
        <v>4</v>
      </c>
      <c r="I232" s="197"/>
      <c r="J232" s="198">
        <f>ROUND(I232*H232,2)</f>
        <v>0</v>
      </c>
      <c r="K232" s="194" t="s">
        <v>428</v>
      </c>
      <c r="L232" s="199"/>
      <c r="M232" s="200" t="s">
        <v>3</v>
      </c>
      <c r="N232" s="201" t="s">
        <v>43</v>
      </c>
      <c r="O232" s="71"/>
      <c r="P232" s="181">
        <f>O232*H232</f>
        <v>0</v>
      </c>
      <c r="Q232" s="181">
        <v>0</v>
      </c>
      <c r="R232" s="181">
        <f>Q232*H232</f>
        <v>0</v>
      </c>
      <c r="S232" s="181">
        <v>0</v>
      </c>
      <c r="T232" s="18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3" t="s">
        <v>2862</v>
      </c>
      <c r="AT232" s="183" t="s">
        <v>310</v>
      </c>
      <c r="AU232" s="183" t="s">
        <v>76</v>
      </c>
      <c r="AY232" s="18" t="s">
        <v>234</v>
      </c>
      <c r="BE232" s="184">
        <f>IF(N232="základní",J232,0)</f>
        <v>0</v>
      </c>
      <c r="BF232" s="184">
        <f>IF(N232="snížená",J232,0)</f>
        <v>0</v>
      </c>
      <c r="BG232" s="184">
        <f>IF(N232="zákl. přenesená",J232,0)</f>
        <v>0</v>
      </c>
      <c r="BH232" s="184">
        <f>IF(N232="sníž. přenesená",J232,0)</f>
        <v>0</v>
      </c>
      <c r="BI232" s="184">
        <f>IF(N232="nulová",J232,0)</f>
        <v>0</v>
      </c>
      <c r="BJ232" s="18" t="s">
        <v>79</v>
      </c>
      <c r="BK232" s="184">
        <f>ROUND(I232*H232,2)</f>
        <v>0</v>
      </c>
      <c r="BL232" s="18" t="s">
        <v>2862</v>
      </c>
      <c r="BM232" s="183" t="s">
        <v>3964</v>
      </c>
    </row>
    <row r="233" s="2" customFormat="1" ht="16.5" customHeight="1">
      <c r="A233" s="37"/>
      <c r="B233" s="171"/>
      <c r="C233" s="192" t="s">
        <v>809</v>
      </c>
      <c r="D233" s="192" t="s">
        <v>310</v>
      </c>
      <c r="E233" s="193" t="s">
        <v>3965</v>
      </c>
      <c r="F233" s="194" t="s">
        <v>3966</v>
      </c>
      <c r="G233" s="195" t="s">
        <v>427</v>
      </c>
      <c r="H233" s="196">
        <v>4</v>
      </c>
      <c r="I233" s="197"/>
      <c r="J233" s="198">
        <f>ROUND(I233*H233,2)</f>
        <v>0</v>
      </c>
      <c r="K233" s="194" t="s">
        <v>428</v>
      </c>
      <c r="L233" s="199"/>
      <c r="M233" s="200" t="s">
        <v>3</v>
      </c>
      <c r="N233" s="201" t="s">
        <v>43</v>
      </c>
      <c r="O233" s="71"/>
      <c r="P233" s="181">
        <f>O233*H233</f>
        <v>0</v>
      </c>
      <c r="Q233" s="181">
        <v>0</v>
      </c>
      <c r="R233" s="181">
        <f>Q233*H233</f>
        <v>0</v>
      </c>
      <c r="S233" s="181">
        <v>0</v>
      </c>
      <c r="T233" s="182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3" t="s">
        <v>2862</v>
      </c>
      <c r="AT233" s="183" t="s">
        <v>310</v>
      </c>
      <c r="AU233" s="183" t="s">
        <v>76</v>
      </c>
      <c r="AY233" s="18" t="s">
        <v>234</v>
      </c>
      <c r="BE233" s="184">
        <f>IF(N233="základní",J233,0)</f>
        <v>0</v>
      </c>
      <c r="BF233" s="184">
        <f>IF(N233="snížená",J233,0)</f>
        <v>0</v>
      </c>
      <c r="BG233" s="184">
        <f>IF(N233="zákl. přenesená",J233,0)</f>
        <v>0</v>
      </c>
      <c r="BH233" s="184">
        <f>IF(N233="sníž. přenesená",J233,0)</f>
        <v>0</v>
      </c>
      <c r="BI233" s="184">
        <f>IF(N233="nulová",J233,0)</f>
        <v>0</v>
      </c>
      <c r="BJ233" s="18" t="s">
        <v>79</v>
      </c>
      <c r="BK233" s="184">
        <f>ROUND(I233*H233,2)</f>
        <v>0</v>
      </c>
      <c r="BL233" s="18" t="s">
        <v>2862</v>
      </c>
      <c r="BM233" s="183" t="s">
        <v>3967</v>
      </c>
    </row>
    <row r="234" s="2" customFormat="1" ht="16.5" customHeight="1">
      <c r="A234" s="37"/>
      <c r="B234" s="171"/>
      <c r="C234" s="192" t="s">
        <v>814</v>
      </c>
      <c r="D234" s="192" t="s">
        <v>310</v>
      </c>
      <c r="E234" s="193" t="s">
        <v>3968</v>
      </c>
      <c r="F234" s="194" t="s">
        <v>3969</v>
      </c>
      <c r="G234" s="195" t="s">
        <v>427</v>
      </c>
      <c r="H234" s="196">
        <v>4</v>
      </c>
      <c r="I234" s="197"/>
      <c r="J234" s="198">
        <f>ROUND(I234*H234,2)</f>
        <v>0</v>
      </c>
      <c r="K234" s="194" t="s">
        <v>428</v>
      </c>
      <c r="L234" s="199"/>
      <c r="M234" s="200" t="s">
        <v>3</v>
      </c>
      <c r="N234" s="201" t="s">
        <v>43</v>
      </c>
      <c r="O234" s="71"/>
      <c r="P234" s="181">
        <f>O234*H234</f>
        <v>0</v>
      </c>
      <c r="Q234" s="181">
        <v>0</v>
      </c>
      <c r="R234" s="181">
        <f>Q234*H234</f>
        <v>0</v>
      </c>
      <c r="S234" s="181">
        <v>0</v>
      </c>
      <c r="T234" s="18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3" t="s">
        <v>2862</v>
      </c>
      <c r="AT234" s="183" t="s">
        <v>310</v>
      </c>
      <c r="AU234" s="183" t="s">
        <v>76</v>
      </c>
      <c r="AY234" s="18" t="s">
        <v>234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8" t="s">
        <v>79</v>
      </c>
      <c r="BK234" s="184">
        <f>ROUND(I234*H234,2)</f>
        <v>0</v>
      </c>
      <c r="BL234" s="18" t="s">
        <v>2862</v>
      </c>
      <c r="BM234" s="183" t="s">
        <v>3970</v>
      </c>
    </row>
    <row r="235" s="2" customFormat="1" ht="21.75" customHeight="1">
      <c r="A235" s="37"/>
      <c r="B235" s="171"/>
      <c r="C235" s="192" t="s">
        <v>821</v>
      </c>
      <c r="D235" s="192" t="s">
        <v>310</v>
      </c>
      <c r="E235" s="193" t="s">
        <v>3971</v>
      </c>
      <c r="F235" s="194" t="s">
        <v>3972</v>
      </c>
      <c r="G235" s="195" t="s">
        <v>427</v>
      </c>
      <c r="H235" s="196">
        <v>4</v>
      </c>
      <c r="I235" s="197"/>
      <c r="J235" s="198">
        <f>ROUND(I235*H235,2)</f>
        <v>0</v>
      </c>
      <c r="K235" s="194" t="s">
        <v>428</v>
      </c>
      <c r="L235" s="199"/>
      <c r="M235" s="200" t="s">
        <v>3</v>
      </c>
      <c r="N235" s="201" t="s">
        <v>43</v>
      </c>
      <c r="O235" s="71"/>
      <c r="P235" s="181">
        <f>O235*H235</f>
        <v>0</v>
      </c>
      <c r="Q235" s="181">
        <v>0</v>
      </c>
      <c r="R235" s="181">
        <f>Q235*H235</f>
        <v>0</v>
      </c>
      <c r="S235" s="181">
        <v>0</v>
      </c>
      <c r="T235" s="18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3" t="s">
        <v>2862</v>
      </c>
      <c r="AT235" s="183" t="s">
        <v>310</v>
      </c>
      <c r="AU235" s="183" t="s">
        <v>76</v>
      </c>
      <c r="AY235" s="18" t="s">
        <v>234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8" t="s">
        <v>79</v>
      </c>
      <c r="BK235" s="184">
        <f>ROUND(I235*H235,2)</f>
        <v>0</v>
      </c>
      <c r="BL235" s="18" t="s">
        <v>2862</v>
      </c>
      <c r="BM235" s="183" t="s">
        <v>3973</v>
      </c>
    </row>
    <row r="236" s="2" customFormat="1" ht="21.75" customHeight="1">
      <c r="A236" s="37"/>
      <c r="B236" s="171"/>
      <c r="C236" s="192" t="s">
        <v>828</v>
      </c>
      <c r="D236" s="192" t="s">
        <v>310</v>
      </c>
      <c r="E236" s="193" t="s">
        <v>3974</v>
      </c>
      <c r="F236" s="194" t="s">
        <v>3975</v>
      </c>
      <c r="G236" s="195" t="s">
        <v>427</v>
      </c>
      <c r="H236" s="196">
        <v>4</v>
      </c>
      <c r="I236" s="197"/>
      <c r="J236" s="198">
        <f>ROUND(I236*H236,2)</f>
        <v>0</v>
      </c>
      <c r="K236" s="194" t="s">
        <v>428</v>
      </c>
      <c r="L236" s="199"/>
      <c r="M236" s="200" t="s">
        <v>3</v>
      </c>
      <c r="N236" s="201" t="s">
        <v>43</v>
      </c>
      <c r="O236" s="71"/>
      <c r="P236" s="181">
        <f>O236*H236</f>
        <v>0</v>
      </c>
      <c r="Q236" s="181">
        <v>0</v>
      </c>
      <c r="R236" s="181">
        <f>Q236*H236</f>
        <v>0</v>
      </c>
      <c r="S236" s="181">
        <v>0</v>
      </c>
      <c r="T236" s="18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3" t="s">
        <v>2862</v>
      </c>
      <c r="AT236" s="183" t="s">
        <v>310</v>
      </c>
      <c r="AU236" s="183" t="s">
        <v>76</v>
      </c>
      <c r="AY236" s="18" t="s">
        <v>234</v>
      </c>
      <c r="BE236" s="184">
        <f>IF(N236="základní",J236,0)</f>
        <v>0</v>
      </c>
      <c r="BF236" s="184">
        <f>IF(N236="snížená",J236,0)</f>
        <v>0</v>
      </c>
      <c r="BG236" s="184">
        <f>IF(N236="zákl. přenesená",J236,0)</f>
        <v>0</v>
      </c>
      <c r="BH236" s="184">
        <f>IF(N236="sníž. přenesená",J236,0)</f>
        <v>0</v>
      </c>
      <c r="BI236" s="184">
        <f>IF(N236="nulová",J236,0)</f>
        <v>0</v>
      </c>
      <c r="BJ236" s="18" t="s">
        <v>79</v>
      </c>
      <c r="BK236" s="184">
        <f>ROUND(I236*H236,2)</f>
        <v>0</v>
      </c>
      <c r="BL236" s="18" t="s">
        <v>2862</v>
      </c>
      <c r="BM236" s="183" t="s">
        <v>3976</v>
      </c>
    </row>
    <row r="237" s="2" customFormat="1" ht="21.75" customHeight="1">
      <c r="A237" s="37"/>
      <c r="B237" s="171"/>
      <c r="C237" s="192" t="s">
        <v>833</v>
      </c>
      <c r="D237" s="192" t="s">
        <v>310</v>
      </c>
      <c r="E237" s="193" t="s">
        <v>3977</v>
      </c>
      <c r="F237" s="194" t="s">
        <v>3978</v>
      </c>
      <c r="G237" s="195" t="s">
        <v>427</v>
      </c>
      <c r="H237" s="196">
        <v>4</v>
      </c>
      <c r="I237" s="197"/>
      <c r="J237" s="198">
        <f>ROUND(I237*H237,2)</f>
        <v>0</v>
      </c>
      <c r="K237" s="194" t="s">
        <v>428</v>
      </c>
      <c r="L237" s="199"/>
      <c r="M237" s="200" t="s">
        <v>3</v>
      </c>
      <c r="N237" s="201" t="s">
        <v>43</v>
      </c>
      <c r="O237" s="71"/>
      <c r="P237" s="181">
        <f>O237*H237</f>
        <v>0</v>
      </c>
      <c r="Q237" s="181">
        <v>0</v>
      </c>
      <c r="R237" s="181">
        <f>Q237*H237</f>
        <v>0</v>
      </c>
      <c r="S237" s="181">
        <v>0</v>
      </c>
      <c r="T237" s="18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3" t="s">
        <v>2862</v>
      </c>
      <c r="AT237" s="183" t="s">
        <v>310</v>
      </c>
      <c r="AU237" s="183" t="s">
        <v>76</v>
      </c>
      <c r="AY237" s="18" t="s">
        <v>234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8" t="s">
        <v>79</v>
      </c>
      <c r="BK237" s="184">
        <f>ROUND(I237*H237,2)</f>
        <v>0</v>
      </c>
      <c r="BL237" s="18" t="s">
        <v>2862</v>
      </c>
      <c r="BM237" s="183" t="s">
        <v>3979</v>
      </c>
    </row>
    <row r="238" s="2" customFormat="1" ht="16.5" customHeight="1">
      <c r="A238" s="37"/>
      <c r="B238" s="171"/>
      <c r="C238" s="192" t="s">
        <v>841</v>
      </c>
      <c r="D238" s="192" t="s">
        <v>310</v>
      </c>
      <c r="E238" s="193" t="s">
        <v>3980</v>
      </c>
      <c r="F238" s="194" t="s">
        <v>3981</v>
      </c>
      <c r="G238" s="195" t="s">
        <v>427</v>
      </c>
      <c r="H238" s="196">
        <v>1</v>
      </c>
      <c r="I238" s="197"/>
      <c r="J238" s="198">
        <f>ROUND(I238*H238,2)</f>
        <v>0</v>
      </c>
      <c r="K238" s="194" t="s">
        <v>428</v>
      </c>
      <c r="L238" s="199"/>
      <c r="M238" s="200" t="s">
        <v>3</v>
      </c>
      <c r="N238" s="201" t="s">
        <v>43</v>
      </c>
      <c r="O238" s="71"/>
      <c r="P238" s="181">
        <f>O238*H238</f>
        <v>0</v>
      </c>
      <c r="Q238" s="181">
        <v>0</v>
      </c>
      <c r="R238" s="181">
        <f>Q238*H238</f>
        <v>0</v>
      </c>
      <c r="S238" s="181">
        <v>0</v>
      </c>
      <c r="T238" s="18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3" t="s">
        <v>2862</v>
      </c>
      <c r="AT238" s="183" t="s">
        <v>310</v>
      </c>
      <c r="AU238" s="183" t="s">
        <v>76</v>
      </c>
      <c r="AY238" s="18" t="s">
        <v>234</v>
      </c>
      <c r="BE238" s="184">
        <f>IF(N238="základní",J238,0)</f>
        <v>0</v>
      </c>
      <c r="BF238" s="184">
        <f>IF(N238="snížená",J238,0)</f>
        <v>0</v>
      </c>
      <c r="BG238" s="184">
        <f>IF(N238="zákl. přenesená",J238,0)</f>
        <v>0</v>
      </c>
      <c r="BH238" s="184">
        <f>IF(N238="sníž. přenesená",J238,0)</f>
        <v>0</v>
      </c>
      <c r="BI238" s="184">
        <f>IF(N238="nulová",J238,0)</f>
        <v>0</v>
      </c>
      <c r="BJ238" s="18" t="s">
        <v>79</v>
      </c>
      <c r="BK238" s="184">
        <f>ROUND(I238*H238,2)</f>
        <v>0</v>
      </c>
      <c r="BL238" s="18" t="s">
        <v>2862</v>
      </c>
      <c r="BM238" s="183" t="s">
        <v>3982</v>
      </c>
    </row>
    <row r="239" s="2" customFormat="1" ht="16.5" customHeight="1">
      <c r="A239" s="37"/>
      <c r="B239" s="171"/>
      <c r="C239" s="192" t="s">
        <v>846</v>
      </c>
      <c r="D239" s="192" t="s">
        <v>310</v>
      </c>
      <c r="E239" s="193" t="s">
        <v>3983</v>
      </c>
      <c r="F239" s="194" t="s">
        <v>3984</v>
      </c>
      <c r="G239" s="195" t="s">
        <v>3985</v>
      </c>
      <c r="H239" s="196">
        <v>1</v>
      </c>
      <c r="I239" s="197"/>
      <c r="J239" s="198">
        <f>ROUND(I239*H239,2)</f>
        <v>0</v>
      </c>
      <c r="K239" s="194" t="s">
        <v>428</v>
      </c>
      <c r="L239" s="199"/>
      <c r="M239" s="200" t="s">
        <v>3</v>
      </c>
      <c r="N239" s="201" t="s">
        <v>43</v>
      </c>
      <c r="O239" s="71"/>
      <c r="P239" s="181">
        <f>O239*H239</f>
        <v>0</v>
      </c>
      <c r="Q239" s="181">
        <v>0</v>
      </c>
      <c r="R239" s="181">
        <f>Q239*H239</f>
        <v>0</v>
      </c>
      <c r="S239" s="181">
        <v>0</v>
      </c>
      <c r="T239" s="18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3" t="s">
        <v>2862</v>
      </c>
      <c r="AT239" s="183" t="s">
        <v>310</v>
      </c>
      <c r="AU239" s="183" t="s">
        <v>76</v>
      </c>
      <c r="AY239" s="18" t="s">
        <v>234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8" t="s">
        <v>79</v>
      </c>
      <c r="BK239" s="184">
        <f>ROUND(I239*H239,2)</f>
        <v>0</v>
      </c>
      <c r="BL239" s="18" t="s">
        <v>2862</v>
      </c>
      <c r="BM239" s="183" t="s">
        <v>3986</v>
      </c>
    </row>
    <row r="240" s="2" customFormat="1" ht="16.5" customHeight="1">
      <c r="A240" s="37"/>
      <c r="B240" s="171"/>
      <c r="C240" s="192" t="s">
        <v>850</v>
      </c>
      <c r="D240" s="192" t="s">
        <v>310</v>
      </c>
      <c r="E240" s="193" t="s">
        <v>3987</v>
      </c>
      <c r="F240" s="194" t="s">
        <v>3988</v>
      </c>
      <c r="G240" s="195" t="s">
        <v>3985</v>
      </c>
      <c r="H240" s="196">
        <v>1</v>
      </c>
      <c r="I240" s="197"/>
      <c r="J240" s="198">
        <f>ROUND(I240*H240,2)</f>
        <v>0</v>
      </c>
      <c r="K240" s="194" t="s">
        <v>428</v>
      </c>
      <c r="L240" s="199"/>
      <c r="M240" s="200" t="s">
        <v>3</v>
      </c>
      <c r="N240" s="201" t="s">
        <v>43</v>
      </c>
      <c r="O240" s="71"/>
      <c r="P240" s="181">
        <f>O240*H240</f>
        <v>0</v>
      </c>
      <c r="Q240" s="181">
        <v>0</v>
      </c>
      <c r="R240" s="181">
        <f>Q240*H240</f>
        <v>0</v>
      </c>
      <c r="S240" s="181">
        <v>0</v>
      </c>
      <c r="T240" s="18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3" t="s">
        <v>2862</v>
      </c>
      <c r="AT240" s="183" t="s">
        <v>310</v>
      </c>
      <c r="AU240" s="183" t="s">
        <v>76</v>
      </c>
      <c r="AY240" s="18" t="s">
        <v>234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8" t="s">
        <v>79</v>
      </c>
      <c r="BK240" s="184">
        <f>ROUND(I240*H240,2)</f>
        <v>0</v>
      </c>
      <c r="BL240" s="18" t="s">
        <v>2862</v>
      </c>
      <c r="BM240" s="183" t="s">
        <v>3989</v>
      </c>
    </row>
    <row r="241" s="2" customFormat="1" ht="16.5" customHeight="1">
      <c r="A241" s="37"/>
      <c r="B241" s="171"/>
      <c r="C241" s="192" t="s">
        <v>852</v>
      </c>
      <c r="D241" s="192" t="s">
        <v>310</v>
      </c>
      <c r="E241" s="193" t="s">
        <v>3990</v>
      </c>
      <c r="F241" s="194" t="s">
        <v>3991</v>
      </c>
      <c r="G241" s="195" t="s">
        <v>3985</v>
      </c>
      <c r="H241" s="196">
        <v>1</v>
      </c>
      <c r="I241" s="197"/>
      <c r="J241" s="198">
        <f>ROUND(I241*H241,2)</f>
        <v>0</v>
      </c>
      <c r="K241" s="194" t="s">
        <v>428</v>
      </c>
      <c r="L241" s="199"/>
      <c r="M241" s="200" t="s">
        <v>3</v>
      </c>
      <c r="N241" s="201" t="s">
        <v>43</v>
      </c>
      <c r="O241" s="71"/>
      <c r="P241" s="181">
        <f>O241*H241</f>
        <v>0</v>
      </c>
      <c r="Q241" s="181">
        <v>0</v>
      </c>
      <c r="R241" s="181">
        <f>Q241*H241</f>
        <v>0</v>
      </c>
      <c r="S241" s="181">
        <v>0</v>
      </c>
      <c r="T241" s="18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3" t="s">
        <v>2862</v>
      </c>
      <c r="AT241" s="183" t="s">
        <v>310</v>
      </c>
      <c r="AU241" s="183" t="s">
        <v>76</v>
      </c>
      <c r="AY241" s="18" t="s">
        <v>234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79</v>
      </c>
      <c r="BK241" s="184">
        <f>ROUND(I241*H241,2)</f>
        <v>0</v>
      </c>
      <c r="BL241" s="18" t="s">
        <v>2862</v>
      </c>
      <c r="BM241" s="183" t="s">
        <v>3992</v>
      </c>
    </row>
    <row r="242" s="2" customFormat="1" ht="16.5" customHeight="1">
      <c r="A242" s="37"/>
      <c r="B242" s="171"/>
      <c r="C242" s="192" t="s">
        <v>856</v>
      </c>
      <c r="D242" s="192" t="s">
        <v>310</v>
      </c>
      <c r="E242" s="193" t="s">
        <v>3993</v>
      </c>
      <c r="F242" s="194" t="s">
        <v>3994</v>
      </c>
      <c r="G242" s="195" t="s">
        <v>3985</v>
      </c>
      <c r="H242" s="196">
        <v>1</v>
      </c>
      <c r="I242" s="197"/>
      <c r="J242" s="198">
        <f>ROUND(I242*H242,2)</f>
        <v>0</v>
      </c>
      <c r="K242" s="194" t="s">
        <v>428</v>
      </c>
      <c r="L242" s="199"/>
      <c r="M242" s="200" t="s">
        <v>3</v>
      </c>
      <c r="N242" s="201" t="s">
        <v>43</v>
      </c>
      <c r="O242" s="71"/>
      <c r="P242" s="181">
        <f>O242*H242</f>
        <v>0</v>
      </c>
      <c r="Q242" s="181">
        <v>0</v>
      </c>
      <c r="R242" s="181">
        <f>Q242*H242</f>
        <v>0</v>
      </c>
      <c r="S242" s="181">
        <v>0</v>
      </c>
      <c r="T242" s="18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3" t="s">
        <v>2862</v>
      </c>
      <c r="AT242" s="183" t="s">
        <v>310</v>
      </c>
      <c r="AU242" s="183" t="s">
        <v>76</v>
      </c>
      <c r="AY242" s="18" t="s">
        <v>234</v>
      </c>
      <c r="BE242" s="184">
        <f>IF(N242="základní",J242,0)</f>
        <v>0</v>
      </c>
      <c r="BF242" s="184">
        <f>IF(N242="snížená",J242,0)</f>
        <v>0</v>
      </c>
      <c r="BG242" s="184">
        <f>IF(N242="zákl. přenesená",J242,0)</f>
        <v>0</v>
      </c>
      <c r="BH242" s="184">
        <f>IF(N242="sníž. přenesená",J242,0)</f>
        <v>0</v>
      </c>
      <c r="BI242" s="184">
        <f>IF(N242="nulová",J242,0)</f>
        <v>0</v>
      </c>
      <c r="BJ242" s="18" t="s">
        <v>79</v>
      </c>
      <c r="BK242" s="184">
        <f>ROUND(I242*H242,2)</f>
        <v>0</v>
      </c>
      <c r="BL242" s="18" t="s">
        <v>2862</v>
      </c>
      <c r="BM242" s="183" t="s">
        <v>3995</v>
      </c>
    </row>
    <row r="243" s="2" customFormat="1" ht="16.5" customHeight="1">
      <c r="A243" s="37"/>
      <c r="B243" s="171"/>
      <c r="C243" s="192" t="s">
        <v>861</v>
      </c>
      <c r="D243" s="192" t="s">
        <v>310</v>
      </c>
      <c r="E243" s="193" t="s">
        <v>3996</v>
      </c>
      <c r="F243" s="194" t="s">
        <v>3997</v>
      </c>
      <c r="G243" s="195" t="s">
        <v>427</v>
      </c>
      <c r="H243" s="196">
        <v>1</v>
      </c>
      <c r="I243" s="197"/>
      <c r="J243" s="198">
        <f>ROUND(I243*H243,2)</f>
        <v>0</v>
      </c>
      <c r="K243" s="194" t="s">
        <v>428</v>
      </c>
      <c r="L243" s="199"/>
      <c r="M243" s="200" t="s">
        <v>3</v>
      </c>
      <c r="N243" s="201" t="s">
        <v>43</v>
      </c>
      <c r="O243" s="71"/>
      <c r="P243" s="181">
        <f>O243*H243</f>
        <v>0</v>
      </c>
      <c r="Q243" s="181">
        <v>0</v>
      </c>
      <c r="R243" s="181">
        <f>Q243*H243</f>
        <v>0</v>
      </c>
      <c r="S243" s="181">
        <v>0</v>
      </c>
      <c r="T243" s="18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3" t="s">
        <v>2862</v>
      </c>
      <c r="AT243" s="183" t="s">
        <v>310</v>
      </c>
      <c r="AU243" s="183" t="s">
        <v>76</v>
      </c>
      <c r="AY243" s="18" t="s">
        <v>234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8" t="s">
        <v>79</v>
      </c>
      <c r="BK243" s="184">
        <f>ROUND(I243*H243,2)</f>
        <v>0</v>
      </c>
      <c r="BL243" s="18" t="s">
        <v>2862</v>
      </c>
      <c r="BM243" s="183" t="s">
        <v>3998</v>
      </c>
    </row>
    <row r="244" s="2" customFormat="1" ht="16.5" customHeight="1">
      <c r="A244" s="37"/>
      <c r="B244" s="171"/>
      <c r="C244" s="192" t="s">
        <v>865</v>
      </c>
      <c r="D244" s="192" t="s">
        <v>310</v>
      </c>
      <c r="E244" s="193" t="s">
        <v>3999</v>
      </c>
      <c r="F244" s="194" t="s">
        <v>4000</v>
      </c>
      <c r="G244" s="195" t="s">
        <v>427</v>
      </c>
      <c r="H244" s="196">
        <v>6</v>
      </c>
      <c r="I244" s="197"/>
      <c r="J244" s="198">
        <f>ROUND(I244*H244,2)</f>
        <v>0</v>
      </c>
      <c r="K244" s="194" t="s">
        <v>428</v>
      </c>
      <c r="L244" s="199"/>
      <c r="M244" s="200" t="s">
        <v>3</v>
      </c>
      <c r="N244" s="201" t="s">
        <v>43</v>
      </c>
      <c r="O244" s="71"/>
      <c r="P244" s="181">
        <f>O244*H244</f>
        <v>0</v>
      </c>
      <c r="Q244" s="181">
        <v>0</v>
      </c>
      <c r="R244" s="181">
        <f>Q244*H244</f>
        <v>0</v>
      </c>
      <c r="S244" s="181">
        <v>0</v>
      </c>
      <c r="T244" s="18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3" t="s">
        <v>2862</v>
      </c>
      <c r="AT244" s="183" t="s">
        <v>310</v>
      </c>
      <c r="AU244" s="183" t="s">
        <v>76</v>
      </c>
      <c r="AY244" s="18" t="s">
        <v>234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8" t="s">
        <v>79</v>
      </c>
      <c r="BK244" s="184">
        <f>ROUND(I244*H244,2)</f>
        <v>0</v>
      </c>
      <c r="BL244" s="18" t="s">
        <v>2862</v>
      </c>
      <c r="BM244" s="183" t="s">
        <v>4001</v>
      </c>
    </row>
    <row r="245" s="2" customFormat="1" ht="16.5" customHeight="1">
      <c r="A245" s="37"/>
      <c r="B245" s="171"/>
      <c r="C245" s="192" t="s">
        <v>869</v>
      </c>
      <c r="D245" s="192" t="s">
        <v>310</v>
      </c>
      <c r="E245" s="193" t="s">
        <v>4002</v>
      </c>
      <c r="F245" s="194" t="s">
        <v>4003</v>
      </c>
      <c r="G245" s="195" t="s">
        <v>427</v>
      </c>
      <c r="H245" s="196">
        <v>1</v>
      </c>
      <c r="I245" s="197"/>
      <c r="J245" s="198">
        <f>ROUND(I245*H245,2)</f>
        <v>0</v>
      </c>
      <c r="K245" s="194" t="s">
        <v>428</v>
      </c>
      <c r="L245" s="199"/>
      <c r="M245" s="200" t="s">
        <v>3</v>
      </c>
      <c r="N245" s="201" t="s">
        <v>43</v>
      </c>
      <c r="O245" s="71"/>
      <c r="P245" s="181">
        <f>O245*H245</f>
        <v>0</v>
      </c>
      <c r="Q245" s="181">
        <v>0</v>
      </c>
      <c r="R245" s="181">
        <f>Q245*H245</f>
        <v>0</v>
      </c>
      <c r="S245" s="181">
        <v>0</v>
      </c>
      <c r="T245" s="18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3" t="s">
        <v>2862</v>
      </c>
      <c r="AT245" s="183" t="s">
        <v>310</v>
      </c>
      <c r="AU245" s="183" t="s">
        <v>76</v>
      </c>
      <c r="AY245" s="18" t="s">
        <v>234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8" t="s">
        <v>79</v>
      </c>
      <c r="BK245" s="184">
        <f>ROUND(I245*H245,2)</f>
        <v>0</v>
      </c>
      <c r="BL245" s="18" t="s">
        <v>2862</v>
      </c>
      <c r="BM245" s="183" t="s">
        <v>4004</v>
      </c>
    </row>
    <row r="246" s="2" customFormat="1" ht="16.5" customHeight="1">
      <c r="A246" s="37"/>
      <c r="B246" s="171"/>
      <c r="C246" s="192" t="s">
        <v>875</v>
      </c>
      <c r="D246" s="192" t="s">
        <v>310</v>
      </c>
      <c r="E246" s="193" t="s">
        <v>4005</v>
      </c>
      <c r="F246" s="194" t="s">
        <v>4006</v>
      </c>
      <c r="G246" s="195" t="s">
        <v>427</v>
      </c>
      <c r="H246" s="196">
        <v>4</v>
      </c>
      <c r="I246" s="197"/>
      <c r="J246" s="198">
        <f>ROUND(I246*H246,2)</f>
        <v>0</v>
      </c>
      <c r="K246" s="194" t="s">
        <v>428</v>
      </c>
      <c r="L246" s="199"/>
      <c r="M246" s="200" t="s">
        <v>3</v>
      </c>
      <c r="N246" s="201" t="s">
        <v>43</v>
      </c>
      <c r="O246" s="71"/>
      <c r="P246" s="181">
        <f>O246*H246</f>
        <v>0</v>
      </c>
      <c r="Q246" s="181">
        <v>0</v>
      </c>
      <c r="R246" s="181">
        <f>Q246*H246</f>
        <v>0</v>
      </c>
      <c r="S246" s="181">
        <v>0</v>
      </c>
      <c r="T246" s="18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3" t="s">
        <v>2862</v>
      </c>
      <c r="AT246" s="183" t="s">
        <v>310</v>
      </c>
      <c r="AU246" s="183" t="s">
        <v>76</v>
      </c>
      <c r="AY246" s="18" t="s">
        <v>234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8" t="s">
        <v>79</v>
      </c>
      <c r="BK246" s="184">
        <f>ROUND(I246*H246,2)</f>
        <v>0</v>
      </c>
      <c r="BL246" s="18" t="s">
        <v>2862</v>
      </c>
      <c r="BM246" s="183" t="s">
        <v>4007</v>
      </c>
    </row>
    <row r="247" s="2" customFormat="1" ht="16.5" customHeight="1">
      <c r="A247" s="37"/>
      <c r="B247" s="171"/>
      <c r="C247" s="192" t="s">
        <v>880</v>
      </c>
      <c r="D247" s="192" t="s">
        <v>310</v>
      </c>
      <c r="E247" s="193" t="s">
        <v>3849</v>
      </c>
      <c r="F247" s="194" t="s">
        <v>3850</v>
      </c>
      <c r="G247" s="195" t="s">
        <v>416</v>
      </c>
      <c r="H247" s="196">
        <v>120</v>
      </c>
      <c r="I247" s="197"/>
      <c r="J247" s="198">
        <f>ROUND(I247*H247,2)</f>
        <v>0</v>
      </c>
      <c r="K247" s="194" t="s">
        <v>428</v>
      </c>
      <c r="L247" s="199"/>
      <c r="M247" s="200" t="s">
        <v>3</v>
      </c>
      <c r="N247" s="201" t="s">
        <v>43</v>
      </c>
      <c r="O247" s="71"/>
      <c r="P247" s="181">
        <f>O247*H247</f>
        <v>0</v>
      </c>
      <c r="Q247" s="181">
        <v>0</v>
      </c>
      <c r="R247" s="181">
        <f>Q247*H247</f>
        <v>0</v>
      </c>
      <c r="S247" s="181">
        <v>0</v>
      </c>
      <c r="T247" s="18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3" t="s">
        <v>2862</v>
      </c>
      <c r="AT247" s="183" t="s">
        <v>310</v>
      </c>
      <c r="AU247" s="183" t="s">
        <v>76</v>
      </c>
      <c r="AY247" s="18" t="s">
        <v>234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8" t="s">
        <v>79</v>
      </c>
      <c r="BK247" s="184">
        <f>ROUND(I247*H247,2)</f>
        <v>0</v>
      </c>
      <c r="BL247" s="18" t="s">
        <v>2862</v>
      </c>
      <c r="BM247" s="183" t="s">
        <v>4008</v>
      </c>
    </row>
    <row r="248" s="2" customFormat="1" ht="16.5" customHeight="1">
      <c r="A248" s="37"/>
      <c r="B248" s="171"/>
      <c r="C248" s="192" t="s">
        <v>884</v>
      </c>
      <c r="D248" s="192" t="s">
        <v>310</v>
      </c>
      <c r="E248" s="193" t="s">
        <v>4009</v>
      </c>
      <c r="F248" s="194" t="s">
        <v>4010</v>
      </c>
      <c r="G248" s="195" t="s">
        <v>427</v>
      </c>
      <c r="H248" s="196">
        <v>6</v>
      </c>
      <c r="I248" s="197"/>
      <c r="J248" s="198">
        <f>ROUND(I248*H248,2)</f>
        <v>0</v>
      </c>
      <c r="K248" s="194" t="s">
        <v>428</v>
      </c>
      <c r="L248" s="199"/>
      <c r="M248" s="200" t="s">
        <v>3</v>
      </c>
      <c r="N248" s="201" t="s">
        <v>43</v>
      </c>
      <c r="O248" s="71"/>
      <c r="P248" s="181">
        <f>O248*H248</f>
        <v>0</v>
      </c>
      <c r="Q248" s="181">
        <v>0</v>
      </c>
      <c r="R248" s="181">
        <f>Q248*H248</f>
        <v>0</v>
      </c>
      <c r="S248" s="181">
        <v>0</v>
      </c>
      <c r="T248" s="18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3" t="s">
        <v>2862</v>
      </c>
      <c r="AT248" s="183" t="s">
        <v>310</v>
      </c>
      <c r="AU248" s="183" t="s">
        <v>76</v>
      </c>
      <c r="AY248" s="18" t="s">
        <v>234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8" t="s">
        <v>79</v>
      </c>
      <c r="BK248" s="184">
        <f>ROUND(I248*H248,2)</f>
        <v>0</v>
      </c>
      <c r="BL248" s="18" t="s">
        <v>2862</v>
      </c>
      <c r="BM248" s="183" t="s">
        <v>4011</v>
      </c>
    </row>
    <row r="249" s="2" customFormat="1" ht="21.75" customHeight="1">
      <c r="A249" s="37"/>
      <c r="B249" s="171"/>
      <c r="C249" s="192" t="s">
        <v>889</v>
      </c>
      <c r="D249" s="192" t="s">
        <v>310</v>
      </c>
      <c r="E249" s="193" t="s">
        <v>4012</v>
      </c>
      <c r="F249" s="194" t="s">
        <v>4013</v>
      </c>
      <c r="G249" s="195" t="s">
        <v>427</v>
      </c>
      <c r="H249" s="196">
        <v>6</v>
      </c>
      <c r="I249" s="197"/>
      <c r="J249" s="198">
        <f>ROUND(I249*H249,2)</f>
        <v>0</v>
      </c>
      <c r="K249" s="194" t="s">
        <v>428</v>
      </c>
      <c r="L249" s="199"/>
      <c r="M249" s="200" t="s">
        <v>3</v>
      </c>
      <c r="N249" s="201" t="s">
        <v>43</v>
      </c>
      <c r="O249" s="71"/>
      <c r="P249" s="181">
        <f>O249*H249</f>
        <v>0</v>
      </c>
      <c r="Q249" s="181">
        <v>0</v>
      </c>
      <c r="R249" s="181">
        <f>Q249*H249</f>
        <v>0</v>
      </c>
      <c r="S249" s="181">
        <v>0</v>
      </c>
      <c r="T249" s="18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3" t="s">
        <v>2862</v>
      </c>
      <c r="AT249" s="183" t="s">
        <v>310</v>
      </c>
      <c r="AU249" s="183" t="s">
        <v>76</v>
      </c>
      <c r="AY249" s="18" t="s">
        <v>234</v>
      </c>
      <c r="BE249" s="184">
        <f>IF(N249="základní",J249,0)</f>
        <v>0</v>
      </c>
      <c r="BF249" s="184">
        <f>IF(N249="snížená",J249,0)</f>
        <v>0</v>
      </c>
      <c r="BG249" s="184">
        <f>IF(N249="zákl. přenesená",J249,0)</f>
        <v>0</v>
      </c>
      <c r="BH249" s="184">
        <f>IF(N249="sníž. přenesená",J249,0)</f>
        <v>0</v>
      </c>
      <c r="BI249" s="184">
        <f>IF(N249="nulová",J249,0)</f>
        <v>0</v>
      </c>
      <c r="BJ249" s="18" t="s">
        <v>79</v>
      </c>
      <c r="BK249" s="184">
        <f>ROUND(I249*H249,2)</f>
        <v>0</v>
      </c>
      <c r="BL249" s="18" t="s">
        <v>2862</v>
      </c>
      <c r="BM249" s="183" t="s">
        <v>4014</v>
      </c>
    </row>
    <row r="250" s="12" customFormat="1" ht="22.8" customHeight="1">
      <c r="A250" s="12"/>
      <c r="B250" s="158"/>
      <c r="C250" s="12"/>
      <c r="D250" s="159" t="s">
        <v>71</v>
      </c>
      <c r="E250" s="169" t="s">
        <v>95</v>
      </c>
      <c r="F250" s="169" t="s">
        <v>4015</v>
      </c>
      <c r="G250" s="12"/>
      <c r="H250" s="12"/>
      <c r="I250" s="161"/>
      <c r="J250" s="170">
        <f>BK250</f>
        <v>0</v>
      </c>
      <c r="K250" s="12"/>
      <c r="L250" s="158"/>
      <c r="M250" s="163"/>
      <c r="N250" s="164"/>
      <c r="O250" s="164"/>
      <c r="P250" s="165">
        <f>SUM(P251:P260)</f>
        <v>0</v>
      </c>
      <c r="Q250" s="164"/>
      <c r="R250" s="165">
        <f>SUM(R251:R260)</f>
        <v>0</v>
      </c>
      <c r="S250" s="164"/>
      <c r="T250" s="166">
        <f>SUM(T251:T260)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59" t="s">
        <v>104</v>
      </c>
      <c r="AT250" s="167" t="s">
        <v>71</v>
      </c>
      <c r="AU250" s="167" t="s">
        <v>79</v>
      </c>
      <c r="AY250" s="159" t="s">
        <v>234</v>
      </c>
      <c r="BK250" s="168">
        <f>SUM(BK251:BK260)</f>
        <v>0</v>
      </c>
    </row>
    <row r="251" s="2" customFormat="1" ht="16.5" customHeight="1">
      <c r="A251" s="37"/>
      <c r="B251" s="171"/>
      <c r="C251" s="192" t="s">
        <v>893</v>
      </c>
      <c r="D251" s="192" t="s">
        <v>310</v>
      </c>
      <c r="E251" s="193" t="s">
        <v>4016</v>
      </c>
      <c r="F251" s="194" t="s">
        <v>4017</v>
      </c>
      <c r="G251" s="195" t="s">
        <v>427</v>
      </c>
      <c r="H251" s="196">
        <v>4</v>
      </c>
      <c r="I251" s="197"/>
      <c r="J251" s="198">
        <f>ROUND(I251*H251,2)</f>
        <v>0</v>
      </c>
      <c r="K251" s="194" t="s">
        <v>428</v>
      </c>
      <c r="L251" s="199"/>
      <c r="M251" s="200" t="s">
        <v>3</v>
      </c>
      <c r="N251" s="201" t="s">
        <v>43</v>
      </c>
      <c r="O251" s="71"/>
      <c r="P251" s="181">
        <f>O251*H251</f>
        <v>0</v>
      </c>
      <c r="Q251" s="181">
        <v>0</v>
      </c>
      <c r="R251" s="181">
        <f>Q251*H251</f>
        <v>0</v>
      </c>
      <c r="S251" s="181">
        <v>0</v>
      </c>
      <c r="T251" s="18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3" t="s">
        <v>2862</v>
      </c>
      <c r="AT251" s="183" t="s">
        <v>310</v>
      </c>
      <c r="AU251" s="183" t="s">
        <v>76</v>
      </c>
      <c r="AY251" s="18" t="s">
        <v>234</v>
      </c>
      <c r="BE251" s="184">
        <f>IF(N251="základní",J251,0)</f>
        <v>0</v>
      </c>
      <c r="BF251" s="184">
        <f>IF(N251="snížená",J251,0)</f>
        <v>0</v>
      </c>
      <c r="BG251" s="184">
        <f>IF(N251="zákl. přenesená",J251,0)</f>
        <v>0</v>
      </c>
      <c r="BH251" s="184">
        <f>IF(N251="sníž. přenesená",J251,0)</f>
        <v>0</v>
      </c>
      <c r="BI251" s="184">
        <f>IF(N251="nulová",J251,0)</f>
        <v>0</v>
      </c>
      <c r="BJ251" s="18" t="s">
        <v>79</v>
      </c>
      <c r="BK251" s="184">
        <f>ROUND(I251*H251,2)</f>
        <v>0</v>
      </c>
      <c r="BL251" s="18" t="s">
        <v>2862</v>
      </c>
      <c r="BM251" s="183" t="s">
        <v>4018</v>
      </c>
    </row>
    <row r="252" s="2" customFormat="1" ht="16.5" customHeight="1">
      <c r="A252" s="37"/>
      <c r="B252" s="171"/>
      <c r="C252" s="192" t="s">
        <v>898</v>
      </c>
      <c r="D252" s="192" t="s">
        <v>310</v>
      </c>
      <c r="E252" s="193" t="s">
        <v>4019</v>
      </c>
      <c r="F252" s="194" t="s">
        <v>4020</v>
      </c>
      <c r="G252" s="195" t="s">
        <v>427</v>
      </c>
      <c r="H252" s="196">
        <v>19</v>
      </c>
      <c r="I252" s="197"/>
      <c r="J252" s="198">
        <f>ROUND(I252*H252,2)</f>
        <v>0</v>
      </c>
      <c r="K252" s="194" t="s">
        <v>428</v>
      </c>
      <c r="L252" s="199"/>
      <c r="M252" s="200" t="s">
        <v>3</v>
      </c>
      <c r="N252" s="201" t="s">
        <v>43</v>
      </c>
      <c r="O252" s="71"/>
      <c r="P252" s="181">
        <f>O252*H252</f>
        <v>0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3" t="s">
        <v>2862</v>
      </c>
      <c r="AT252" s="183" t="s">
        <v>310</v>
      </c>
      <c r="AU252" s="183" t="s">
        <v>76</v>
      </c>
      <c r="AY252" s="18" t="s">
        <v>234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8" t="s">
        <v>79</v>
      </c>
      <c r="BK252" s="184">
        <f>ROUND(I252*H252,2)</f>
        <v>0</v>
      </c>
      <c r="BL252" s="18" t="s">
        <v>2862</v>
      </c>
      <c r="BM252" s="183" t="s">
        <v>4021</v>
      </c>
    </row>
    <row r="253" s="2" customFormat="1" ht="16.5" customHeight="1">
      <c r="A253" s="37"/>
      <c r="B253" s="171"/>
      <c r="C253" s="192" t="s">
        <v>903</v>
      </c>
      <c r="D253" s="192" t="s">
        <v>310</v>
      </c>
      <c r="E253" s="193" t="s">
        <v>4022</v>
      </c>
      <c r="F253" s="194" t="s">
        <v>4023</v>
      </c>
      <c r="G253" s="195" t="s">
        <v>427</v>
      </c>
      <c r="H253" s="196">
        <v>11</v>
      </c>
      <c r="I253" s="197"/>
      <c r="J253" s="198">
        <f>ROUND(I253*H253,2)</f>
        <v>0</v>
      </c>
      <c r="K253" s="194" t="s">
        <v>428</v>
      </c>
      <c r="L253" s="199"/>
      <c r="M253" s="200" t="s">
        <v>3</v>
      </c>
      <c r="N253" s="201" t="s">
        <v>43</v>
      </c>
      <c r="O253" s="71"/>
      <c r="P253" s="181">
        <f>O253*H253</f>
        <v>0</v>
      </c>
      <c r="Q253" s="181">
        <v>0</v>
      </c>
      <c r="R253" s="181">
        <f>Q253*H253</f>
        <v>0</v>
      </c>
      <c r="S253" s="181">
        <v>0</v>
      </c>
      <c r="T253" s="18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3" t="s">
        <v>2862</v>
      </c>
      <c r="AT253" s="183" t="s">
        <v>310</v>
      </c>
      <c r="AU253" s="183" t="s">
        <v>76</v>
      </c>
      <c r="AY253" s="18" t="s">
        <v>234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8" t="s">
        <v>79</v>
      </c>
      <c r="BK253" s="184">
        <f>ROUND(I253*H253,2)</f>
        <v>0</v>
      </c>
      <c r="BL253" s="18" t="s">
        <v>2862</v>
      </c>
      <c r="BM253" s="183" t="s">
        <v>4024</v>
      </c>
    </row>
    <row r="254" s="2" customFormat="1" ht="16.5" customHeight="1">
      <c r="A254" s="37"/>
      <c r="B254" s="171"/>
      <c r="C254" s="192" t="s">
        <v>907</v>
      </c>
      <c r="D254" s="192" t="s">
        <v>310</v>
      </c>
      <c r="E254" s="193" t="s">
        <v>4025</v>
      </c>
      <c r="F254" s="194" t="s">
        <v>4026</v>
      </c>
      <c r="G254" s="195" t="s">
        <v>427</v>
      </c>
      <c r="H254" s="196">
        <v>8</v>
      </c>
      <c r="I254" s="197"/>
      <c r="J254" s="198">
        <f>ROUND(I254*H254,2)</f>
        <v>0</v>
      </c>
      <c r="K254" s="194" t="s">
        <v>428</v>
      </c>
      <c r="L254" s="199"/>
      <c r="M254" s="200" t="s">
        <v>3</v>
      </c>
      <c r="N254" s="201" t="s">
        <v>43</v>
      </c>
      <c r="O254" s="71"/>
      <c r="P254" s="181">
        <f>O254*H254</f>
        <v>0</v>
      </c>
      <c r="Q254" s="181">
        <v>0</v>
      </c>
      <c r="R254" s="181">
        <f>Q254*H254</f>
        <v>0</v>
      </c>
      <c r="S254" s="181">
        <v>0</v>
      </c>
      <c r="T254" s="182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3" t="s">
        <v>2862</v>
      </c>
      <c r="AT254" s="183" t="s">
        <v>310</v>
      </c>
      <c r="AU254" s="183" t="s">
        <v>76</v>
      </c>
      <c r="AY254" s="18" t="s">
        <v>234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8" t="s">
        <v>79</v>
      </c>
      <c r="BK254" s="184">
        <f>ROUND(I254*H254,2)</f>
        <v>0</v>
      </c>
      <c r="BL254" s="18" t="s">
        <v>2862</v>
      </c>
      <c r="BM254" s="183" t="s">
        <v>4027</v>
      </c>
    </row>
    <row r="255" s="2" customFormat="1" ht="16.5" customHeight="1">
      <c r="A255" s="37"/>
      <c r="B255" s="171"/>
      <c r="C255" s="192" t="s">
        <v>914</v>
      </c>
      <c r="D255" s="192" t="s">
        <v>310</v>
      </c>
      <c r="E255" s="193" t="s">
        <v>4028</v>
      </c>
      <c r="F255" s="194" t="s">
        <v>4029</v>
      </c>
      <c r="G255" s="195" t="s">
        <v>427</v>
      </c>
      <c r="H255" s="196">
        <v>1</v>
      </c>
      <c r="I255" s="197"/>
      <c r="J255" s="198">
        <f>ROUND(I255*H255,2)</f>
        <v>0</v>
      </c>
      <c r="K255" s="194" t="s">
        <v>428</v>
      </c>
      <c r="L255" s="199"/>
      <c r="M255" s="200" t="s">
        <v>3</v>
      </c>
      <c r="N255" s="201" t="s">
        <v>43</v>
      </c>
      <c r="O255" s="71"/>
      <c r="P255" s="181">
        <f>O255*H255</f>
        <v>0</v>
      </c>
      <c r="Q255" s="181">
        <v>0</v>
      </c>
      <c r="R255" s="181">
        <f>Q255*H255</f>
        <v>0</v>
      </c>
      <c r="S255" s="181">
        <v>0</v>
      </c>
      <c r="T255" s="18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3" t="s">
        <v>2862</v>
      </c>
      <c r="AT255" s="183" t="s">
        <v>310</v>
      </c>
      <c r="AU255" s="183" t="s">
        <v>76</v>
      </c>
      <c r="AY255" s="18" t="s">
        <v>234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79</v>
      </c>
      <c r="BK255" s="184">
        <f>ROUND(I255*H255,2)</f>
        <v>0</v>
      </c>
      <c r="BL255" s="18" t="s">
        <v>2862</v>
      </c>
      <c r="BM255" s="183" t="s">
        <v>4030</v>
      </c>
    </row>
    <row r="256" s="2" customFormat="1" ht="16.5" customHeight="1">
      <c r="A256" s="37"/>
      <c r="B256" s="171"/>
      <c r="C256" s="192" t="s">
        <v>919</v>
      </c>
      <c r="D256" s="192" t="s">
        <v>310</v>
      </c>
      <c r="E256" s="193" t="s">
        <v>4031</v>
      </c>
      <c r="F256" s="194" t="s">
        <v>4032</v>
      </c>
      <c r="G256" s="195" t="s">
        <v>427</v>
      </c>
      <c r="H256" s="196">
        <v>1</v>
      </c>
      <c r="I256" s="197"/>
      <c r="J256" s="198">
        <f>ROUND(I256*H256,2)</f>
        <v>0</v>
      </c>
      <c r="K256" s="194" t="s">
        <v>428</v>
      </c>
      <c r="L256" s="199"/>
      <c r="M256" s="200" t="s">
        <v>3</v>
      </c>
      <c r="N256" s="201" t="s">
        <v>43</v>
      </c>
      <c r="O256" s="71"/>
      <c r="P256" s="181">
        <f>O256*H256</f>
        <v>0</v>
      </c>
      <c r="Q256" s="181">
        <v>0</v>
      </c>
      <c r="R256" s="181">
        <f>Q256*H256</f>
        <v>0</v>
      </c>
      <c r="S256" s="181">
        <v>0</v>
      </c>
      <c r="T256" s="182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3" t="s">
        <v>2862</v>
      </c>
      <c r="AT256" s="183" t="s">
        <v>310</v>
      </c>
      <c r="AU256" s="183" t="s">
        <v>76</v>
      </c>
      <c r="AY256" s="18" t="s">
        <v>234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8" t="s">
        <v>79</v>
      </c>
      <c r="BK256" s="184">
        <f>ROUND(I256*H256,2)</f>
        <v>0</v>
      </c>
      <c r="BL256" s="18" t="s">
        <v>2862</v>
      </c>
      <c r="BM256" s="183" t="s">
        <v>4033</v>
      </c>
    </row>
    <row r="257" s="2" customFormat="1" ht="16.5" customHeight="1">
      <c r="A257" s="37"/>
      <c r="B257" s="171"/>
      <c r="C257" s="192" t="s">
        <v>921</v>
      </c>
      <c r="D257" s="192" t="s">
        <v>310</v>
      </c>
      <c r="E257" s="193" t="s">
        <v>4034</v>
      </c>
      <c r="F257" s="194" t="s">
        <v>4035</v>
      </c>
      <c r="G257" s="195" t="s">
        <v>427</v>
      </c>
      <c r="H257" s="196">
        <v>4</v>
      </c>
      <c r="I257" s="197"/>
      <c r="J257" s="198">
        <f>ROUND(I257*H257,2)</f>
        <v>0</v>
      </c>
      <c r="K257" s="194" t="s">
        <v>428</v>
      </c>
      <c r="L257" s="199"/>
      <c r="M257" s="200" t="s">
        <v>3</v>
      </c>
      <c r="N257" s="201" t="s">
        <v>43</v>
      </c>
      <c r="O257" s="71"/>
      <c r="P257" s="181">
        <f>O257*H257</f>
        <v>0</v>
      </c>
      <c r="Q257" s="181">
        <v>0</v>
      </c>
      <c r="R257" s="181">
        <f>Q257*H257</f>
        <v>0</v>
      </c>
      <c r="S257" s="181">
        <v>0</v>
      </c>
      <c r="T257" s="182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3" t="s">
        <v>2862</v>
      </c>
      <c r="AT257" s="183" t="s">
        <v>310</v>
      </c>
      <c r="AU257" s="183" t="s">
        <v>76</v>
      </c>
      <c r="AY257" s="18" t="s">
        <v>234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8" t="s">
        <v>79</v>
      </c>
      <c r="BK257" s="184">
        <f>ROUND(I257*H257,2)</f>
        <v>0</v>
      </c>
      <c r="BL257" s="18" t="s">
        <v>2862</v>
      </c>
      <c r="BM257" s="183" t="s">
        <v>4036</v>
      </c>
    </row>
    <row r="258" s="2" customFormat="1" ht="16.5" customHeight="1">
      <c r="A258" s="37"/>
      <c r="B258" s="171"/>
      <c r="C258" s="192" t="s">
        <v>925</v>
      </c>
      <c r="D258" s="192" t="s">
        <v>310</v>
      </c>
      <c r="E258" s="193" t="s">
        <v>4037</v>
      </c>
      <c r="F258" s="194" t="s">
        <v>4038</v>
      </c>
      <c r="G258" s="195" t="s">
        <v>427</v>
      </c>
      <c r="H258" s="196">
        <v>4</v>
      </c>
      <c r="I258" s="197"/>
      <c r="J258" s="198">
        <f>ROUND(I258*H258,2)</f>
        <v>0</v>
      </c>
      <c r="K258" s="194" t="s">
        <v>428</v>
      </c>
      <c r="L258" s="199"/>
      <c r="M258" s="200" t="s">
        <v>3</v>
      </c>
      <c r="N258" s="201" t="s">
        <v>43</v>
      </c>
      <c r="O258" s="71"/>
      <c r="P258" s="181">
        <f>O258*H258</f>
        <v>0</v>
      </c>
      <c r="Q258" s="181">
        <v>0</v>
      </c>
      <c r="R258" s="181">
        <f>Q258*H258</f>
        <v>0</v>
      </c>
      <c r="S258" s="181">
        <v>0</v>
      </c>
      <c r="T258" s="18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3" t="s">
        <v>2862</v>
      </c>
      <c r="AT258" s="183" t="s">
        <v>310</v>
      </c>
      <c r="AU258" s="183" t="s">
        <v>76</v>
      </c>
      <c r="AY258" s="18" t="s">
        <v>234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8" t="s">
        <v>79</v>
      </c>
      <c r="BK258" s="184">
        <f>ROUND(I258*H258,2)</f>
        <v>0</v>
      </c>
      <c r="BL258" s="18" t="s">
        <v>2862</v>
      </c>
      <c r="BM258" s="183" t="s">
        <v>4039</v>
      </c>
    </row>
    <row r="259" s="2" customFormat="1" ht="16.5" customHeight="1">
      <c r="A259" s="37"/>
      <c r="B259" s="171"/>
      <c r="C259" s="192" t="s">
        <v>932</v>
      </c>
      <c r="D259" s="192" t="s">
        <v>310</v>
      </c>
      <c r="E259" s="193" t="s">
        <v>4040</v>
      </c>
      <c r="F259" s="194" t="s">
        <v>4041</v>
      </c>
      <c r="G259" s="195" t="s">
        <v>416</v>
      </c>
      <c r="H259" s="196">
        <v>260</v>
      </c>
      <c r="I259" s="197"/>
      <c r="J259" s="198">
        <f>ROUND(I259*H259,2)</f>
        <v>0</v>
      </c>
      <c r="K259" s="194" t="s">
        <v>428</v>
      </c>
      <c r="L259" s="199"/>
      <c r="M259" s="200" t="s">
        <v>3</v>
      </c>
      <c r="N259" s="201" t="s">
        <v>43</v>
      </c>
      <c r="O259" s="71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3" t="s">
        <v>2862</v>
      </c>
      <c r="AT259" s="183" t="s">
        <v>310</v>
      </c>
      <c r="AU259" s="183" t="s">
        <v>76</v>
      </c>
      <c r="AY259" s="18" t="s">
        <v>234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8" t="s">
        <v>79</v>
      </c>
      <c r="BK259" s="184">
        <f>ROUND(I259*H259,2)</f>
        <v>0</v>
      </c>
      <c r="BL259" s="18" t="s">
        <v>2862</v>
      </c>
      <c r="BM259" s="183" t="s">
        <v>4042</v>
      </c>
    </row>
    <row r="260" s="2" customFormat="1" ht="16.5" customHeight="1">
      <c r="A260" s="37"/>
      <c r="B260" s="171"/>
      <c r="C260" s="192" t="s">
        <v>937</v>
      </c>
      <c r="D260" s="192" t="s">
        <v>310</v>
      </c>
      <c r="E260" s="193" t="s">
        <v>4043</v>
      </c>
      <c r="F260" s="194" t="s">
        <v>4044</v>
      </c>
      <c r="G260" s="195" t="s">
        <v>416</v>
      </c>
      <c r="H260" s="196">
        <v>220</v>
      </c>
      <c r="I260" s="197"/>
      <c r="J260" s="198">
        <f>ROUND(I260*H260,2)</f>
        <v>0</v>
      </c>
      <c r="K260" s="194" t="s">
        <v>428</v>
      </c>
      <c r="L260" s="199"/>
      <c r="M260" s="200" t="s">
        <v>3</v>
      </c>
      <c r="N260" s="201" t="s">
        <v>43</v>
      </c>
      <c r="O260" s="71"/>
      <c r="P260" s="181">
        <f>O260*H260</f>
        <v>0</v>
      </c>
      <c r="Q260" s="181">
        <v>0</v>
      </c>
      <c r="R260" s="181">
        <f>Q260*H260</f>
        <v>0</v>
      </c>
      <c r="S260" s="181">
        <v>0</v>
      </c>
      <c r="T260" s="182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3" t="s">
        <v>2862</v>
      </c>
      <c r="AT260" s="183" t="s">
        <v>310</v>
      </c>
      <c r="AU260" s="183" t="s">
        <v>76</v>
      </c>
      <c r="AY260" s="18" t="s">
        <v>234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8" t="s">
        <v>79</v>
      </c>
      <c r="BK260" s="184">
        <f>ROUND(I260*H260,2)</f>
        <v>0</v>
      </c>
      <c r="BL260" s="18" t="s">
        <v>2862</v>
      </c>
      <c r="BM260" s="183" t="s">
        <v>4045</v>
      </c>
    </row>
    <row r="261" s="12" customFormat="1" ht="25.92" customHeight="1">
      <c r="A261" s="12"/>
      <c r="B261" s="158"/>
      <c r="C261" s="12"/>
      <c r="D261" s="159" t="s">
        <v>71</v>
      </c>
      <c r="E261" s="160" t="s">
        <v>101</v>
      </c>
      <c r="F261" s="160" t="s">
        <v>4046</v>
      </c>
      <c r="G261" s="12"/>
      <c r="H261" s="12"/>
      <c r="I261" s="161"/>
      <c r="J261" s="162">
        <f>BK261</f>
        <v>0</v>
      </c>
      <c r="K261" s="12"/>
      <c r="L261" s="158"/>
      <c r="M261" s="163"/>
      <c r="N261" s="164"/>
      <c r="O261" s="164"/>
      <c r="P261" s="165">
        <f>P262</f>
        <v>0</v>
      </c>
      <c r="Q261" s="164"/>
      <c r="R261" s="165">
        <f>R262</f>
        <v>0</v>
      </c>
      <c r="S261" s="164"/>
      <c r="T261" s="166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59" t="s">
        <v>104</v>
      </c>
      <c r="AT261" s="167" t="s">
        <v>71</v>
      </c>
      <c r="AU261" s="167" t="s">
        <v>72</v>
      </c>
      <c r="AY261" s="159" t="s">
        <v>234</v>
      </c>
      <c r="BK261" s="168">
        <f>BK262</f>
        <v>0</v>
      </c>
    </row>
    <row r="262" s="12" customFormat="1" ht="22.8" customHeight="1">
      <c r="A262" s="12"/>
      <c r="B262" s="158"/>
      <c r="C262" s="12"/>
      <c r="D262" s="159" t="s">
        <v>71</v>
      </c>
      <c r="E262" s="169" t="s">
        <v>387</v>
      </c>
      <c r="F262" s="169" t="s">
        <v>3895</v>
      </c>
      <c r="G262" s="12"/>
      <c r="H262" s="12"/>
      <c r="I262" s="161"/>
      <c r="J262" s="170">
        <f>BK262</f>
        <v>0</v>
      </c>
      <c r="K262" s="12"/>
      <c r="L262" s="158"/>
      <c r="M262" s="163"/>
      <c r="N262" s="164"/>
      <c r="O262" s="164"/>
      <c r="P262" s="165">
        <f>P263</f>
        <v>0</v>
      </c>
      <c r="Q262" s="164"/>
      <c r="R262" s="165">
        <f>R263</f>
        <v>0</v>
      </c>
      <c r="S262" s="164"/>
      <c r="T262" s="166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59" t="s">
        <v>104</v>
      </c>
      <c r="AT262" s="167" t="s">
        <v>71</v>
      </c>
      <c r="AU262" s="167" t="s">
        <v>79</v>
      </c>
      <c r="AY262" s="159" t="s">
        <v>234</v>
      </c>
      <c r="BK262" s="168">
        <f>BK263</f>
        <v>0</v>
      </c>
    </row>
    <row r="263" s="2" customFormat="1" ht="16.5" customHeight="1">
      <c r="A263" s="37"/>
      <c r="B263" s="171"/>
      <c r="C263" s="192" t="s">
        <v>942</v>
      </c>
      <c r="D263" s="192" t="s">
        <v>310</v>
      </c>
      <c r="E263" s="193" t="s">
        <v>4047</v>
      </c>
      <c r="F263" s="194" t="s">
        <v>4048</v>
      </c>
      <c r="G263" s="195" t="s">
        <v>422</v>
      </c>
      <c r="H263" s="196">
        <v>2</v>
      </c>
      <c r="I263" s="197"/>
      <c r="J263" s="198">
        <f>ROUND(I263*H263,2)</f>
        <v>0</v>
      </c>
      <c r="K263" s="194" t="s">
        <v>428</v>
      </c>
      <c r="L263" s="199"/>
      <c r="M263" s="200" t="s">
        <v>3</v>
      </c>
      <c r="N263" s="201" t="s">
        <v>43</v>
      </c>
      <c r="O263" s="71"/>
      <c r="P263" s="181">
        <f>O263*H263</f>
        <v>0</v>
      </c>
      <c r="Q263" s="181">
        <v>0</v>
      </c>
      <c r="R263" s="181">
        <f>Q263*H263</f>
        <v>0</v>
      </c>
      <c r="S263" s="181">
        <v>0</v>
      </c>
      <c r="T263" s="182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3" t="s">
        <v>2862</v>
      </c>
      <c r="AT263" s="183" t="s">
        <v>310</v>
      </c>
      <c r="AU263" s="183" t="s">
        <v>76</v>
      </c>
      <c r="AY263" s="18" t="s">
        <v>234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79</v>
      </c>
      <c r="BK263" s="184">
        <f>ROUND(I263*H263,2)</f>
        <v>0</v>
      </c>
      <c r="BL263" s="18" t="s">
        <v>2862</v>
      </c>
      <c r="BM263" s="183" t="s">
        <v>4049</v>
      </c>
    </row>
    <row r="264" s="12" customFormat="1" ht="25.92" customHeight="1">
      <c r="A264" s="12"/>
      <c r="B264" s="158"/>
      <c r="C264" s="12"/>
      <c r="D264" s="159" t="s">
        <v>71</v>
      </c>
      <c r="E264" s="160" t="s">
        <v>440</v>
      </c>
      <c r="F264" s="160" t="s">
        <v>4050</v>
      </c>
      <c r="G264" s="12"/>
      <c r="H264" s="12"/>
      <c r="I264" s="161"/>
      <c r="J264" s="162">
        <f>BK264</f>
        <v>0</v>
      </c>
      <c r="K264" s="12"/>
      <c r="L264" s="158"/>
      <c r="M264" s="163"/>
      <c r="N264" s="164"/>
      <c r="O264" s="164"/>
      <c r="P264" s="165">
        <f>P265+SUM(P266:P321)+P332+P337+P346+P354+P358</f>
        <v>0</v>
      </c>
      <c r="Q264" s="164"/>
      <c r="R264" s="165">
        <f>R265+SUM(R266:R321)+R332+R337+R346+R354+R358</f>
        <v>0</v>
      </c>
      <c r="S264" s="164"/>
      <c r="T264" s="166">
        <f>T265+SUM(T266:T321)+T332+T337+T346+T354+T358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59" t="s">
        <v>104</v>
      </c>
      <c r="AT264" s="167" t="s">
        <v>71</v>
      </c>
      <c r="AU264" s="167" t="s">
        <v>72</v>
      </c>
      <c r="AY264" s="159" t="s">
        <v>234</v>
      </c>
      <c r="BK264" s="168">
        <f>BK265+SUM(BK266:BK321)+BK332+BK337+BK346+BK354+BK358</f>
        <v>0</v>
      </c>
    </row>
    <row r="265" s="2" customFormat="1" ht="16.5" customHeight="1">
      <c r="A265" s="37"/>
      <c r="B265" s="171"/>
      <c r="C265" s="172" t="s">
        <v>948</v>
      </c>
      <c r="D265" s="172" t="s">
        <v>238</v>
      </c>
      <c r="E265" s="173" t="s">
        <v>4051</v>
      </c>
      <c r="F265" s="174" t="s">
        <v>4052</v>
      </c>
      <c r="G265" s="175" t="s">
        <v>427</v>
      </c>
      <c r="H265" s="176">
        <v>3</v>
      </c>
      <c r="I265" s="177"/>
      <c r="J265" s="178">
        <f>ROUND(I265*H265,2)</f>
        <v>0</v>
      </c>
      <c r="K265" s="174" t="s">
        <v>428</v>
      </c>
      <c r="L265" s="38"/>
      <c r="M265" s="179" t="s">
        <v>3</v>
      </c>
      <c r="N265" s="180" t="s">
        <v>43</v>
      </c>
      <c r="O265" s="71"/>
      <c r="P265" s="181">
        <f>O265*H265</f>
        <v>0</v>
      </c>
      <c r="Q265" s="181">
        <v>0</v>
      </c>
      <c r="R265" s="181">
        <f>Q265*H265</f>
        <v>0</v>
      </c>
      <c r="S265" s="181">
        <v>0</v>
      </c>
      <c r="T265" s="182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3" t="s">
        <v>2862</v>
      </c>
      <c r="AT265" s="183" t="s">
        <v>238</v>
      </c>
      <c r="AU265" s="183" t="s">
        <v>79</v>
      </c>
      <c r="AY265" s="18" t="s">
        <v>234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79</v>
      </c>
      <c r="BK265" s="184">
        <f>ROUND(I265*H265,2)</f>
        <v>0</v>
      </c>
      <c r="BL265" s="18" t="s">
        <v>2862</v>
      </c>
      <c r="BM265" s="183" t="s">
        <v>4053</v>
      </c>
    </row>
    <row r="266" s="2" customFormat="1" ht="16.5" customHeight="1">
      <c r="A266" s="37"/>
      <c r="B266" s="171"/>
      <c r="C266" s="172" t="s">
        <v>953</v>
      </c>
      <c r="D266" s="172" t="s">
        <v>238</v>
      </c>
      <c r="E266" s="173" t="s">
        <v>4054</v>
      </c>
      <c r="F266" s="174" t="s">
        <v>4055</v>
      </c>
      <c r="G266" s="175" t="s">
        <v>427</v>
      </c>
      <c r="H266" s="176">
        <v>1</v>
      </c>
      <c r="I266" s="177"/>
      <c r="J266" s="178">
        <f>ROUND(I266*H266,2)</f>
        <v>0</v>
      </c>
      <c r="K266" s="174" t="s">
        <v>428</v>
      </c>
      <c r="L266" s="38"/>
      <c r="M266" s="179" t="s">
        <v>3</v>
      </c>
      <c r="N266" s="180" t="s">
        <v>43</v>
      </c>
      <c r="O266" s="71"/>
      <c r="P266" s="181">
        <f>O266*H266</f>
        <v>0</v>
      </c>
      <c r="Q266" s="181">
        <v>0</v>
      </c>
      <c r="R266" s="181">
        <f>Q266*H266</f>
        <v>0</v>
      </c>
      <c r="S266" s="181">
        <v>0</v>
      </c>
      <c r="T266" s="182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3" t="s">
        <v>2862</v>
      </c>
      <c r="AT266" s="183" t="s">
        <v>238</v>
      </c>
      <c r="AU266" s="183" t="s">
        <v>79</v>
      </c>
      <c r="AY266" s="18" t="s">
        <v>234</v>
      </c>
      <c r="BE266" s="184">
        <f>IF(N266="základní",J266,0)</f>
        <v>0</v>
      </c>
      <c r="BF266" s="184">
        <f>IF(N266="snížená",J266,0)</f>
        <v>0</v>
      </c>
      <c r="BG266" s="184">
        <f>IF(N266="zákl. přenesená",J266,0)</f>
        <v>0</v>
      </c>
      <c r="BH266" s="184">
        <f>IF(N266="sníž. přenesená",J266,0)</f>
        <v>0</v>
      </c>
      <c r="BI266" s="184">
        <f>IF(N266="nulová",J266,0)</f>
        <v>0</v>
      </c>
      <c r="BJ266" s="18" t="s">
        <v>79</v>
      </c>
      <c r="BK266" s="184">
        <f>ROUND(I266*H266,2)</f>
        <v>0</v>
      </c>
      <c r="BL266" s="18" t="s">
        <v>2862</v>
      </c>
      <c r="BM266" s="183" t="s">
        <v>4056</v>
      </c>
    </row>
    <row r="267" s="2" customFormat="1" ht="21.75" customHeight="1">
      <c r="A267" s="37"/>
      <c r="B267" s="171"/>
      <c r="C267" s="172" t="s">
        <v>958</v>
      </c>
      <c r="D267" s="172" t="s">
        <v>238</v>
      </c>
      <c r="E267" s="173" t="s">
        <v>4057</v>
      </c>
      <c r="F267" s="174" t="s">
        <v>4058</v>
      </c>
      <c r="G267" s="175" t="s">
        <v>427</v>
      </c>
      <c r="H267" s="176">
        <v>1</v>
      </c>
      <c r="I267" s="177"/>
      <c r="J267" s="178">
        <f>ROUND(I267*H267,2)</f>
        <v>0</v>
      </c>
      <c r="K267" s="174" t="s">
        <v>428</v>
      </c>
      <c r="L267" s="38"/>
      <c r="M267" s="179" t="s">
        <v>3</v>
      </c>
      <c r="N267" s="180" t="s">
        <v>43</v>
      </c>
      <c r="O267" s="71"/>
      <c r="P267" s="181">
        <f>O267*H267</f>
        <v>0</v>
      </c>
      <c r="Q267" s="181">
        <v>0</v>
      </c>
      <c r="R267" s="181">
        <f>Q267*H267</f>
        <v>0</v>
      </c>
      <c r="S267" s="181">
        <v>0</v>
      </c>
      <c r="T267" s="182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3" t="s">
        <v>2862</v>
      </c>
      <c r="AT267" s="183" t="s">
        <v>238</v>
      </c>
      <c r="AU267" s="183" t="s">
        <v>79</v>
      </c>
      <c r="AY267" s="18" t="s">
        <v>234</v>
      </c>
      <c r="BE267" s="184">
        <f>IF(N267="základní",J267,0)</f>
        <v>0</v>
      </c>
      <c r="BF267" s="184">
        <f>IF(N267="snížená",J267,0)</f>
        <v>0</v>
      </c>
      <c r="BG267" s="184">
        <f>IF(N267="zákl. přenesená",J267,0)</f>
        <v>0</v>
      </c>
      <c r="BH267" s="184">
        <f>IF(N267="sníž. přenesená",J267,0)</f>
        <v>0</v>
      </c>
      <c r="BI267" s="184">
        <f>IF(N267="nulová",J267,0)</f>
        <v>0</v>
      </c>
      <c r="BJ267" s="18" t="s">
        <v>79</v>
      </c>
      <c r="BK267" s="184">
        <f>ROUND(I267*H267,2)</f>
        <v>0</v>
      </c>
      <c r="BL267" s="18" t="s">
        <v>2862</v>
      </c>
      <c r="BM267" s="183" t="s">
        <v>4059</v>
      </c>
    </row>
    <row r="268" s="2" customFormat="1" ht="16.5" customHeight="1">
      <c r="A268" s="37"/>
      <c r="B268" s="171"/>
      <c r="C268" s="172" t="s">
        <v>963</v>
      </c>
      <c r="D268" s="172" t="s">
        <v>238</v>
      </c>
      <c r="E268" s="173" t="s">
        <v>4060</v>
      </c>
      <c r="F268" s="174" t="s">
        <v>4061</v>
      </c>
      <c r="G268" s="175" t="s">
        <v>427</v>
      </c>
      <c r="H268" s="176">
        <v>4</v>
      </c>
      <c r="I268" s="177"/>
      <c r="J268" s="178">
        <f>ROUND(I268*H268,2)</f>
        <v>0</v>
      </c>
      <c r="K268" s="174" t="s">
        <v>428</v>
      </c>
      <c r="L268" s="38"/>
      <c r="M268" s="179" t="s">
        <v>3</v>
      </c>
      <c r="N268" s="180" t="s">
        <v>43</v>
      </c>
      <c r="O268" s="71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3" t="s">
        <v>2862</v>
      </c>
      <c r="AT268" s="183" t="s">
        <v>238</v>
      </c>
      <c r="AU268" s="183" t="s">
        <v>79</v>
      </c>
      <c r="AY268" s="18" t="s">
        <v>234</v>
      </c>
      <c r="BE268" s="184">
        <f>IF(N268="základní",J268,0)</f>
        <v>0</v>
      </c>
      <c r="BF268" s="184">
        <f>IF(N268="snížená",J268,0)</f>
        <v>0</v>
      </c>
      <c r="BG268" s="184">
        <f>IF(N268="zákl. přenesená",J268,0)</f>
        <v>0</v>
      </c>
      <c r="BH268" s="184">
        <f>IF(N268="sníž. přenesená",J268,0)</f>
        <v>0</v>
      </c>
      <c r="BI268" s="184">
        <f>IF(N268="nulová",J268,0)</f>
        <v>0</v>
      </c>
      <c r="BJ268" s="18" t="s">
        <v>79</v>
      </c>
      <c r="BK268" s="184">
        <f>ROUND(I268*H268,2)</f>
        <v>0</v>
      </c>
      <c r="BL268" s="18" t="s">
        <v>2862</v>
      </c>
      <c r="BM268" s="183" t="s">
        <v>4062</v>
      </c>
    </row>
    <row r="269" s="2" customFormat="1" ht="16.5" customHeight="1">
      <c r="A269" s="37"/>
      <c r="B269" s="171"/>
      <c r="C269" s="172" t="s">
        <v>968</v>
      </c>
      <c r="D269" s="172" t="s">
        <v>238</v>
      </c>
      <c r="E269" s="173" t="s">
        <v>4063</v>
      </c>
      <c r="F269" s="174" t="s">
        <v>4064</v>
      </c>
      <c r="G269" s="175" t="s">
        <v>427</v>
      </c>
      <c r="H269" s="176">
        <v>1</v>
      </c>
      <c r="I269" s="177"/>
      <c r="J269" s="178">
        <f>ROUND(I269*H269,2)</f>
        <v>0</v>
      </c>
      <c r="K269" s="174" t="s">
        <v>428</v>
      </c>
      <c r="L269" s="38"/>
      <c r="M269" s="179" t="s">
        <v>3</v>
      </c>
      <c r="N269" s="180" t="s">
        <v>43</v>
      </c>
      <c r="O269" s="71"/>
      <c r="P269" s="181">
        <f>O269*H269</f>
        <v>0</v>
      </c>
      <c r="Q269" s="181">
        <v>0</v>
      </c>
      <c r="R269" s="181">
        <f>Q269*H269</f>
        <v>0</v>
      </c>
      <c r="S269" s="181">
        <v>0</v>
      </c>
      <c r="T269" s="182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3" t="s">
        <v>2862</v>
      </c>
      <c r="AT269" s="183" t="s">
        <v>238</v>
      </c>
      <c r="AU269" s="183" t="s">
        <v>79</v>
      </c>
      <c r="AY269" s="18" t="s">
        <v>234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8" t="s">
        <v>79</v>
      </c>
      <c r="BK269" s="184">
        <f>ROUND(I269*H269,2)</f>
        <v>0</v>
      </c>
      <c r="BL269" s="18" t="s">
        <v>2862</v>
      </c>
      <c r="BM269" s="183" t="s">
        <v>4065</v>
      </c>
    </row>
    <row r="270" s="2" customFormat="1" ht="16.5" customHeight="1">
      <c r="A270" s="37"/>
      <c r="B270" s="171"/>
      <c r="C270" s="172" t="s">
        <v>973</v>
      </c>
      <c r="D270" s="172" t="s">
        <v>238</v>
      </c>
      <c r="E270" s="173" t="s">
        <v>4060</v>
      </c>
      <c r="F270" s="174" t="s">
        <v>4061</v>
      </c>
      <c r="G270" s="175" t="s">
        <v>427</v>
      </c>
      <c r="H270" s="176">
        <v>2</v>
      </c>
      <c r="I270" s="177"/>
      <c r="J270" s="178">
        <f>ROUND(I270*H270,2)</f>
        <v>0</v>
      </c>
      <c r="K270" s="174" t="s">
        <v>428</v>
      </c>
      <c r="L270" s="38"/>
      <c r="M270" s="179" t="s">
        <v>3</v>
      </c>
      <c r="N270" s="180" t="s">
        <v>43</v>
      </c>
      <c r="O270" s="71"/>
      <c r="P270" s="181">
        <f>O270*H270</f>
        <v>0</v>
      </c>
      <c r="Q270" s="181">
        <v>0</v>
      </c>
      <c r="R270" s="181">
        <f>Q270*H270</f>
        <v>0</v>
      </c>
      <c r="S270" s="181">
        <v>0</v>
      </c>
      <c r="T270" s="182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3" t="s">
        <v>2862</v>
      </c>
      <c r="AT270" s="183" t="s">
        <v>238</v>
      </c>
      <c r="AU270" s="183" t="s">
        <v>79</v>
      </c>
      <c r="AY270" s="18" t="s">
        <v>234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8" t="s">
        <v>79</v>
      </c>
      <c r="BK270" s="184">
        <f>ROUND(I270*H270,2)</f>
        <v>0</v>
      </c>
      <c r="BL270" s="18" t="s">
        <v>2862</v>
      </c>
      <c r="BM270" s="183" t="s">
        <v>4066</v>
      </c>
    </row>
    <row r="271" s="2" customFormat="1" ht="16.5" customHeight="1">
      <c r="A271" s="37"/>
      <c r="B271" s="171"/>
      <c r="C271" s="172" t="s">
        <v>978</v>
      </c>
      <c r="D271" s="172" t="s">
        <v>238</v>
      </c>
      <c r="E271" s="173" t="s">
        <v>4067</v>
      </c>
      <c r="F271" s="174" t="s">
        <v>4068</v>
      </c>
      <c r="G271" s="175" t="s">
        <v>427</v>
      </c>
      <c r="H271" s="176">
        <v>1</v>
      </c>
      <c r="I271" s="177"/>
      <c r="J271" s="178">
        <f>ROUND(I271*H271,2)</f>
        <v>0</v>
      </c>
      <c r="K271" s="174" t="s">
        <v>428</v>
      </c>
      <c r="L271" s="38"/>
      <c r="M271" s="179" t="s">
        <v>3</v>
      </c>
      <c r="N271" s="180" t="s">
        <v>43</v>
      </c>
      <c r="O271" s="71"/>
      <c r="P271" s="181">
        <f>O271*H271</f>
        <v>0</v>
      </c>
      <c r="Q271" s="181">
        <v>0</v>
      </c>
      <c r="R271" s="181">
        <f>Q271*H271</f>
        <v>0</v>
      </c>
      <c r="S271" s="181">
        <v>0</v>
      </c>
      <c r="T271" s="182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3" t="s">
        <v>2862</v>
      </c>
      <c r="AT271" s="183" t="s">
        <v>238</v>
      </c>
      <c r="AU271" s="183" t="s">
        <v>79</v>
      </c>
      <c r="AY271" s="18" t="s">
        <v>234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8" t="s">
        <v>79</v>
      </c>
      <c r="BK271" s="184">
        <f>ROUND(I271*H271,2)</f>
        <v>0</v>
      </c>
      <c r="BL271" s="18" t="s">
        <v>2862</v>
      </c>
      <c r="BM271" s="183" t="s">
        <v>4069</v>
      </c>
    </row>
    <row r="272" s="2" customFormat="1" ht="16.5" customHeight="1">
      <c r="A272" s="37"/>
      <c r="B272" s="171"/>
      <c r="C272" s="172" t="s">
        <v>983</v>
      </c>
      <c r="D272" s="172" t="s">
        <v>238</v>
      </c>
      <c r="E272" s="173" t="s">
        <v>4070</v>
      </c>
      <c r="F272" s="174" t="s">
        <v>3642</v>
      </c>
      <c r="G272" s="175" t="s">
        <v>427</v>
      </c>
      <c r="H272" s="176">
        <v>17</v>
      </c>
      <c r="I272" s="177"/>
      <c r="J272" s="178">
        <f>ROUND(I272*H272,2)</f>
        <v>0</v>
      </c>
      <c r="K272" s="174" t="s">
        <v>428</v>
      </c>
      <c r="L272" s="38"/>
      <c r="M272" s="179" t="s">
        <v>3</v>
      </c>
      <c r="N272" s="180" t="s">
        <v>43</v>
      </c>
      <c r="O272" s="71"/>
      <c r="P272" s="181">
        <f>O272*H272</f>
        <v>0</v>
      </c>
      <c r="Q272" s="181">
        <v>0</v>
      </c>
      <c r="R272" s="181">
        <f>Q272*H272</f>
        <v>0</v>
      </c>
      <c r="S272" s="181">
        <v>0</v>
      </c>
      <c r="T272" s="182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3" t="s">
        <v>2862</v>
      </c>
      <c r="AT272" s="183" t="s">
        <v>238</v>
      </c>
      <c r="AU272" s="183" t="s">
        <v>79</v>
      </c>
      <c r="AY272" s="18" t="s">
        <v>234</v>
      </c>
      <c r="BE272" s="184">
        <f>IF(N272="základní",J272,0)</f>
        <v>0</v>
      </c>
      <c r="BF272" s="184">
        <f>IF(N272="snížená",J272,0)</f>
        <v>0</v>
      </c>
      <c r="BG272" s="184">
        <f>IF(N272="zákl. přenesená",J272,0)</f>
        <v>0</v>
      </c>
      <c r="BH272" s="184">
        <f>IF(N272="sníž. přenesená",J272,0)</f>
        <v>0</v>
      </c>
      <c r="BI272" s="184">
        <f>IF(N272="nulová",J272,0)</f>
        <v>0</v>
      </c>
      <c r="BJ272" s="18" t="s">
        <v>79</v>
      </c>
      <c r="BK272" s="184">
        <f>ROUND(I272*H272,2)</f>
        <v>0</v>
      </c>
      <c r="BL272" s="18" t="s">
        <v>2862</v>
      </c>
      <c r="BM272" s="183" t="s">
        <v>4071</v>
      </c>
    </row>
    <row r="273" s="2" customFormat="1" ht="16.5" customHeight="1">
      <c r="A273" s="37"/>
      <c r="B273" s="171"/>
      <c r="C273" s="172" t="s">
        <v>988</v>
      </c>
      <c r="D273" s="172" t="s">
        <v>238</v>
      </c>
      <c r="E273" s="173" t="s">
        <v>4072</v>
      </c>
      <c r="F273" s="174" t="s">
        <v>4073</v>
      </c>
      <c r="G273" s="175" t="s">
        <v>427</v>
      </c>
      <c r="H273" s="176">
        <v>3</v>
      </c>
      <c r="I273" s="177"/>
      <c r="J273" s="178">
        <f>ROUND(I273*H273,2)</f>
        <v>0</v>
      </c>
      <c r="K273" s="174" t="s">
        <v>428</v>
      </c>
      <c r="L273" s="38"/>
      <c r="M273" s="179" t="s">
        <v>3</v>
      </c>
      <c r="N273" s="180" t="s">
        <v>43</v>
      </c>
      <c r="O273" s="71"/>
      <c r="P273" s="181">
        <f>O273*H273</f>
        <v>0</v>
      </c>
      <c r="Q273" s="181">
        <v>0</v>
      </c>
      <c r="R273" s="181">
        <f>Q273*H273</f>
        <v>0</v>
      </c>
      <c r="S273" s="181">
        <v>0</v>
      </c>
      <c r="T273" s="182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3" t="s">
        <v>2862</v>
      </c>
      <c r="AT273" s="183" t="s">
        <v>238</v>
      </c>
      <c r="AU273" s="183" t="s">
        <v>79</v>
      </c>
      <c r="AY273" s="18" t="s">
        <v>234</v>
      </c>
      <c r="BE273" s="184">
        <f>IF(N273="základní",J273,0)</f>
        <v>0</v>
      </c>
      <c r="BF273" s="184">
        <f>IF(N273="snížená",J273,0)</f>
        <v>0</v>
      </c>
      <c r="BG273" s="184">
        <f>IF(N273="zákl. přenesená",J273,0)</f>
        <v>0</v>
      </c>
      <c r="BH273" s="184">
        <f>IF(N273="sníž. přenesená",J273,0)</f>
        <v>0</v>
      </c>
      <c r="BI273" s="184">
        <f>IF(N273="nulová",J273,0)</f>
        <v>0</v>
      </c>
      <c r="BJ273" s="18" t="s">
        <v>79</v>
      </c>
      <c r="BK273" s="184">
        <f>ROUND(I273*H273,2)</f>
        <v>0</v>
      </c>
      <c r="BL273" s="18" t="s">
        <v>2862</v>
      </c>
      <c r="BM273" s="183" t="s">
        <v>4074</v>
      </c>
    </row>
    <row r="274" s="2" customFormat="1" ht="16.5" customHeight="1">
      <c r="A274" s="37"/>
      <c r="B274" s="171"/>
      <c r="C274" s="172" t="s">
        <v>993</v>
      </c>
      <c r="D274" s="172" t="s">
        <v>238</v>
      </c>
      <c r="E274" s="173" t="s">
        <v>4075</v>
      </c>
      <c r="F274" s="174" t="s">
        <v>3648</v>
      </c>
      <c r="G274" s="175" t="s">
        <v>427</v>
      </c>
      <c r="H274" s="176">
        <v>15</v>
      </c>
      <c r="I274" s="177"/>
      <c r="J274" s="178">
        <f>ROUND(I274*H274,2)</f>
        <v>0</v>
      </c>
      <c r="K274" s="174" t="s">
        <v>428</v>
      </c>
      <c r="L274" s="38"/>
      <c r="M274" s="179" t="s">
        <v>3</v>
      </c>
      <c r="N274" s="180" t="s">
        <v>43</v>
      </c>
      <c r="O274" s="71"/>
      <c r="P274" s="181">
        <f>O274*H274</f>
        <v>0</v>
      </c>
      <c r="Q274" s="181">
        <v>0</v>
      </c>
      <c r="R274" s="181">
        <f>Q274*H274</f>
        <v>0</v>
      </c>
      <c r="S274" s="181">
        <v>0</v>
      </c>
      <c r="T274" s="182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3" t="s">
        <v>2862</v>
      </c>
      <c r="AT274" s="183" t="s">
        <v>238</v>
      </c>
      <c r="AU274" s="183" t="s">
        <v>79</v>
      </c>
      <c r="AY274" s="18" t="s">
        <v>234</v>
      </c>
      <c r="BE274" s="184">
        <f>IF(N274="základní",J274,0)</f>
        <v>0</v>
      </c>
      <c r="BF274" s="184">
        <f>IF(N274="snížená",J274,0)</f>
        <v>0</v>
      </c>
      <c r="BG274" s="184">
        <f>IF(N274="zákl. přenesená",J274,0)</f>
        <v>0</v>
      </c>
      <c r="BH274" s="184">
        <f>IF(N274="sníž. přenesená",J274,0)</f>
        <v>0</v>
      </c>
      <c r="BI274" s="184">
        <f>IF(N274="nulová",J274,0)</f>
        <v>0</v>
      </c>
      <c r="BJ274" s="18" t="s">
        <v>79</v>
      </c>
      <c r="BK274" s="184">
        <f>ROUND(I274*H274,2)</f>
        <v>0</v>
      </c>
      <c r="BL274" s="18" t="s">
        <v>2862</v>
      </c>
      <c r="BM274" s="183" t="s">
        <v>4076</v>
      </c>
    </row>
    <row r="275" s="2" customFormat="1" ht="16.5" customHeight="1">
      <c r="A275" s="37"/>
      <c r="B275" s="171"/>
      <c r="C275" s="172" t="s">
        <v>998</v>
      </c>
      <c r="D275" s="172" t="s">
        <v>238</v>
      </c>
      <c r="E275" s="173" t="s">
        <v>4077</v>
      </c>
      <c r="F275" s="174" t="s">
        <v>4078</v>
      </c>
      <c r="G275" s="175" t="s">
        <v>427</v>
      </c>
      <c r="H275" s="176">
        <v>6</v>
      </c>
      <c r="I275" s="177"/>
      <c r="J275" s="178">
        <f>ROUND(I275*H275,2)</f>
        <v>0</v>
      </c>
      <c r="K275" s="174" t="s">
        <v>428</v>
      </c>
      <c r="L275" s="38"/>
      <c r="M275" s="179" t="s">
        <v>3</v>
      </c>
      <c r="N275" s="180" t="s">
        <v>43</v>
      </c>
      <c r="O275" s="71"/>
      <c r="P275" s="181">
        <f>O275*H275</f>
        <v>0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3" t="s">
        <v>2862</v>
      </c>
      <c r="AT275" s="183" t="s">
        <v>238</v>
      </c>
      <c r="AU275" s="183" t="s">
        <v>79</v>
      </c>
      <c r="AY275" s="18" t="s">
        <v>234</v>
      </c>
      <c r="BE275" s="184">
        <f>IF(N275="základní",J275,0)</f>
        <v>0</v>
      </c>
      <c r="BF275" s="184">
        <f>IF(N275="snížená",J275,0)</f>
        <v>0</v>
      </c>
      <c r="BG275" s="184">
        <f>IF(N275="zákl. přenesená",J275,0)</f>
        <v>0</v>
      </c>
      <c r="BH275" s="184">
        <f>IF(N275="sníž. přenesená",J275,0)</f>
        <v>0</v>
      </c>
      <c r="BI275" s="184">
        <f>IF(N275="nulová",J275,0)</f>
        <v>0</v>
      </c>
      <c r="BJ275" s="18" t="s">
        <v>79</v>
      </c>
      <c r="BK275" s="184">
        <f>ROUND(I275*H275,2)</f>
        <v>0</v>
      </c>
      <c r="BL275" s="18" t="s">
        <v>2862</v>
      </c>
      <c r="BM275" s="183" t="s">
        <v>4079</v>
      </c>
    </row>
    <row r="276" s="2" customFormat="1" ht="16.5" customHeight="1">
      <c r="A276" s="37"/>
      <c r="B276" s="171"/>
      <c r="C276" s="172" t="s">
        <v>1003</v>
      </c>
      <c r="D276" s="172" t="s">
        <v>238</v>
      </c>
      <c r="E276" s="173" t="s">
        <v>4080</v>
      </c>
      <c r="F276" s="174" t="s">
        <v>3654</v>
      </c>
      <c r="G276" s="175" t="s">
        <v>427</v>
      </c>
      <c r="H276" s="176">
        <v>9</v>
      </c>
      <c r="I276" s="177"/>
      <c r="J276" s="178">
        <f>ROUND(I276*H276,2)</f>
        <v>0</v>
      </c>
      <c r="K276" s="174" t="s">
        <v>428</v>
      </c>
      <c r="L276" s="38"/>
      <c r="M276" s="179" t="s">
        <v>3</v>
      </c>
      <c r="N276" s="180" t="s">
        <v>43</v>
      </c>
      <c r="O276" s="71"/>
      <c r="P276" s="181">
        <f>O276*H276</f>
        <v>0</v>
      </c>
      <c r="Q276" s="181">
        <v>0</v>
      </c>
      <c r="R276" s="181">
        <f>Q276*H276</f>
        <v>0</v>
      </c>
      <c r="S276" s="181">
        <v>0</v>
      </c>
      <c r="T276" s="182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3" t="s">
        <v>2862</v>
      </c>
      <c r="AT276" s="183" t="s">
        <v>238</v>
      </c>
      <c r="AU276" s="183" t="s">
        <v>79</v>
      </c>
      <c r="AY276" s="18" t="s">
        <v>234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8" t="s">
        <v>79</v>
      </c>
      <c r="BK276" s="184">
        <f>ROUND(I276*H276,2)</f>
        <v>0</v>
      </c>
      <c r="BL276" s="18" t="s">
        <v>2862</v>
      </c>
      <c r="BM276" s="183" t="s">
        <v>4081</v>
      </c>
    </row>
    <row r="277" s="2" customFormat="1" ht="16.5" customHeight="1">
      <c r="A277" s="37"/>
      <c r="B277" s="171"/>
      <c r="C277" s="172" t="s">
        <v>1010</v>
      </c>
      <c r="D277" s="172" t="s">
        <v>238</v>
      </c>
      <c r="E277" s="173" t="s">
        <v>4082</v>
      </c>
      <c r="F277" s="174" t="s">
        <v>3657</v>
      </c>
      <c r="G277" s="175" t="s">
        <v>427</v>
      </c>
      <c r="H277" s="176">
        <v>7</v>
      </c>
      <c r="I277" s="177"/>
      <c r="J277" s="178">
        <f>ROUND(I277*H277,2)</f>
        <v>0</v>
      </c>
      <c r="K277" s="174" t="s">
        <v>428</v>
      </c>
      <c r="L277" s="38"/>
      <c r="M277" s="179" t="s">
        <v>3</v>
      </c>
      <c r="N277" s="180" t="s">
        <v>43</v>
      </c>
      <c r="O277" s="71"/>
      <c r="P277" s="181">
        <f>O277*H277</f>
        <v>0</v>
      </c>
      <c r="Q277" s="181">
        <v>0</v>
      </c>
      <c r="R277" s="181">
        <f>Q277*H277</f>
        <v>0</v>
      </c>
      <c r="S277" s="181">
        <v>0</v>
      </c>
      <c r="T277" s="18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3" t="s">
        <v>2862</v>
      </c>
      <c r="AT277" s="183" t="s">
        <v>238</v>
      </c>
      <c r="AU277" s="183" t="s">
        <v>79</v>
      </c>
      <c r="AY277" s="18" t="s">
        <v>234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8" t="s">
        <v>79</v>
      </c>
      <c r="BK277" s="184">
        <f>ROUND(I277*H277,2)</f>
        <v>0</v>
      </c>
      <c r="BL277" s="18" t="s">
        <v>2862</v>
      </c>
      <c r="BM277" s="183" t="s">
        <v>4083</v>
      </c>
    </row>
    <row r="278" s="2" customFormat="1" ht="16.5" customHeight="1">
      <c r="A278" s="37"/>
      <c r="B278" s="171"/>
      <c r="C278" s="172" t="s">
        <v>1015</v>
      </c>
      <c r="D278" s="172" t="s">
        <v>238</v>
      </c>
      <c r="E278" s="173" t="s">
        <v>4084</v>
      </c>
      <c r="F278" s="174" t="s">
        <v>3660</v>
      </c>
      <c r="G278" s="175" t="s">
        <v>427</v>
      </c>
      <c r="H278" s="176">
        <v>25</v>
      </c>
      <c r="I278" s="177"/>
      <c r="J278" s="178">
        <f>ROUND(I278*H278,2)</f>
        <v>0</v>
      </c>
      <c r="K278" s="174" t="s">
        <v>428</v>
      </c>
      <c r="L278" s="38"/>
      <c r="M278" s="179" t="s">
        <v>3</v>
      </c>
      <c r="N278" s="180" t="s">
        <v>43</v>
      </c>
      <c r="O278" s="71"/>
      <c r="P278" s="181">
        <f>O278*H278</f>
        <v>0</v>
      </c>
      <c r="Q278" s="181">
        <v>0</v>
      </c>
      <c r="R278" s="181">
        <f>Q278*H278</f>
        <v>0</v>
      </c>
      <c r="S278" s="181">
        <v>0</v>
      </c>
      <c r="T278" s="182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3" t="s">
        <v>2862</v>
      </c>
      <c r="AT278" s="183" t="s">
        <v>238</v>
      </c>
      <c r="AU278" s="183" t="s">
        <v>79</v>
      </c>
      <c r="AY278" s="18" t="s">
        <v>234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8" t="s">
        <v>79</v>
      </c>
      <c r="BK278" s="184">
        <f>ROUND(I278*H278,2)</f>
        <v>0</v>
      </c>
      <c r="BL278" s="18" t="s">
        <v>2862</v>
      </c>
      <c r="BM278" s="183" t="s">
        <v>4085</v>
      </c>
    </row>
    <row r="279" s="2" customFormat="1" ht="16.5" customHeight="1">
      <c r="A279" s="37"/>
      <c r="B279" s="171"/>
      <c r="C279" s="172" t="s">
        <v>4086</v>
      </c>
      <c r="D279" s="172" t="s">
        <v>238</v>
      </c>
      <c r="E279" s="173" t="s">
        <v>4087</v>
      </c>
      <c r="F279" s="174" t="s">
        <v>3663</v>
      </c>
      <c r="G279" s="175" t="s">
        <v>427</v>
      </c>
      <c r="H279" s="176">
        <v>12</v>
      </c>
      <c r="I279" s="177"/>
      <c r="J279" s="178">
        <f>ROUND(I279*H279,2)</f>
        <v>0</v>
      </c>
      <c r="K279" s="174" t="s">
        <v>428</v>
      </c>
      <c r="L279" s="38"/>
      <c r="M279" s="179" t="s">
        <v>3</v>
      </c>
      <c r="N279" s="180" t="s">
        <v>43</v>
      </c>
      <c r="O279" s="71"/>
      <c r="P279" s="181">
        <f>O279*H279</f>
        <v>0</v>
      </c>
      <c r="Q279" s="181">
        <v>0</v>
      </c>
      <c r="R279" s="181">
        <f>Q279*H279</f>
        <v>0</v>
      </c>
      <c r="S279" s="181">
        <v>0</v>
      </c>
      <c r="T279" s="182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3" t="s">
        <v>2862</v>
      </c>
      <c r="AT279" s="183" t="s">
        <v>238</v>
      </c>
      <c r="AU279" s="183" t="s">
        <v>79</v>
      </c>
      <c r="AY279" s="18" t="s">
        <v>234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8" t="s">
        <v>79</v>
      </c>
      <c r="BK279" s="184">
        <f>ROUND(I279*H279,2)</f>
        <v>0</v>
      </c>
      <c r="BL279" s="18" t="s">
        <v>2862</v>
      </c>
      <c r="BM279" s="183" t="s">
        <v>4088</v>
      </c>
    </row>
    <row r="280" s="2" customFormat="1" ht="16.5" customHeight="1">
      <c r="A280" s="37"/>
      <c r="B280" s="171"/>
      <c r="C280" s="172" t="s">
        <v>1020</v>
      </c>
      <c r="D280" s="172" t="s">
        <v>238</v>
      </c>
      <c r="E280" s="173" t="s">
        <v>4089</v>
      </c>
      <c r="F280" s="174" t="s">
        <v>3666</v>
      </c>
      <c r="G280" s="175" t="s">
        <v>427</v>
      </c>
      <c r="H280" s="176">
        <v>4</v>
      </c>
      <c r="I280" s="177"/>
      <c r="J280" s="178">
        <f>ROUND(I280*H280,2)</f>
        <v>0</v>
      </c>
      <c r="K280" s="174" t="s">
        <v>428</v>
      </c>
      <c r="L280" s="38"/>
      <c r="M280" s="179" t="s">
        <v>3</v>
      </c>
      <c r="N280" s="180" t="s">
        <v>43</v>
      </c>
      <c r="O280" s="71"/>
      <c r="P280" s="181">
        <f>O280*H280</f>
        <v>0</v>
      </c>
      <c r="Q280" s="181">
        <v>0</v>
      </c>
      <c r="R280" s="181">
        <f>Q280*H280</f>
        <v>0</v>
      </c>
      <c r="S280" s="181">
        <v>0</v>
      </c>
      <c r="T280" s="182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3" t="s">
        <v>2862</v>
      </c>
      <c r="AT280" s="183" t="s">
        <v>238</v>
      </c>
      <c r="AU280" s="183" t="s">
        <v>79</v>
      </c>
      <c r="AY280" s="18" t="s">
        <v>234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79</v>
      </c>
      <c r="BK280" s="184">
        <f>ROUND(I280*H280,2)</f>
        <v>0</v>
      </c>
      <c r="BL280" s="18" t="s">
        <v>2862</v>
      </c>
      <c r="BM280" s="183" t="s">
        <v>4090</v>
      </c>
    </row>
    <row r="281" s="2" customFormat="1" ht="16.5" customHeight="1">
      <c r="A281" s="37"/>
      <c r="B281" s="171"/>
      <c r="C281" s="172" t="s">
        <v>1027</v>
      </c>
      <c r="D281" s="172" t="s">
        <v>238</v>
      </c>
      <c r="E281" s="173" t="s">
        <v>4091</v>
      </c>
      <c r="F281" s="174" t="s">
        <v>3669</v>
      </c>
      <c r="G281" s="175" t="s">
        <v>427</v>
      </c>
      <c r="H281" s="176">
        <v>4</v>
      </c>
      <c r="I281" s="177"/>
      <c r="J281" s="178">
        <f>ROUND(I281*H281,2)</f>
        <v>0</v>
      </c>
      <c r="K281" s="174" t="s">
        <v>428</v>
      </c>
      <c r="L281" s="38"/>
      <c r="M281" s="179" t="s">
        <v>3</v>
      </c>
      <c r="N281" s="180" t="s">
        <v>43</v>
      </c>
      <c r="O281" s="71"/>
      <c r="P281" s="181">
        <f>O281*H281</f>
        <v>0</v>
      </c>
      <c r="Q281" s="181">
        <v>0</v>
      </c>
      <c r="R281" s="181">
        <f>Q281*H281</f>
        <v>0</v>
      </c>
      <c r="S281" s="181">
        <v>0</v>
      </c>
      <c r="T281" s="182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3" t="s">
        <v>2862</v>
      </c>
      <c r="AT281" s="183" t="s">
        <v>238</v>
      </c>
      <c r="AU281" s="183" t="s">
        <v>79</v>
      </c>
      <c r="AY281" s="18" t="s">
        <v>234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8" t="s">
        <v>79</v>
      </c>
      <c r="BK281" s="184">
        <f>ROUND(I281*H281,2)</f>
        <v>0</v>
      </c>
      <c r="BL281" s="18" t="s">
        <v>2862</v>
      </c>
      <c r="BM281" s="183" t="s">
        <v>4092</v>
      </c>
    </row>
    <row r="282" s="2" customFormat="1" ht="16.5" customHeight="1">
      <c r="A282" s="37"/>
      <c r="B282" s="171"/>
      <c r="C282" s="172" t="s">
        <v>1032</v>
      </c>
      <c r="D282" s="172" t="s">
        <v>238</v>
      </c>
      <c r="E282" s="173" t="s">
        <v>4093</v>
      </c>
      <c r="F282" s="174" t="s">
        <v>3672</v>
      </c>
      <c r="G282" s="175" t="s">
        <v>427</v>
      </c>
      <c r="H282" s="176">
        <v>3</v>
      </c>
      <c r="I282" s="177"/>
      <c r="J282" s="178">
        <f>ROUND(I282*H282,2)</f>
        <v>0</v>
      </c>
      <c r="K282" s="174" t="s">
        <v>428</v>
      </c>
      <c r="L282" s="38"/>
      <c r="M282" s="179" t="s">
        <v>3</v>
      </c>
      <c r="N282" s="180" t="s">
        <v>43</v>
      </c>
      <c r="O282" s="71"/>
      <c r="P282" s="181">
        <f>O282*H282</f>
        <v>0</v>
      </c>
      <c r="Q282" s="181">
        <v>0</v>
      </c>
      <c r="R282" s="181">
        <f>Q282*H282</f>
        <v>0</v>
      </c>
      <c r="S282" s="181">
        <v>0</v>
      </c>
      <c r="T282" s="182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3" t="s">
        <v>2862</v>
      </c>
      <c r="AT282" s="183" t="s">
        <v>238</v>
      </c>
      <c r="AU282" s="183" t="s">
        <v>79</v>
      </c>
      <c r="AY282" s="18" t="s">
        <v>234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8" t="s">
        <v>79</v>
      </c>
      <c r="BK282" s="184">
        <f>ROUND(I282*H282,2)</f>
        <v>0</v>
      </c>
      <c r="BL282" s="18" t="s">
        <v>2862</v>
      </c>
      <c r="BM282" s="183" t="s">
        <v>4094</v>
      </c>
    </row>
    <row r="283" s="2" customFormat="1" ht="16.5" customHeight="1">
      <c r="A283" s="37"/>
      <c r="B283" s="171"/>
      <c r="C283" s="172" t="s">
        <v>1037</v>
      </c>
      <c r="D283" s="172" t="s">
        <v>238</v>
      </c>
      <c r="E283" s="173" t="s">
        <v>4095</v>
      </c>
      <c r="F283" s="174" t="s">
        <v>3675</v>
      </c>
      <c r="G283" s="175" t="s">
        <v>427</v>
      </c>
      <c r="H283" s="176">
        <v>12</v>
      </c>
      <c r="I283" s="177"/>
      <c r="J283" s="178">
        <f>ROUND(I283*H283,2)</f>
        <v>0</v>
      </c>
      <c r="K283" s="174" t="s">
        <v>428</v>
      </c>
      <c r="L283" s="38"/>
      <c r="M283" s="179" t="s">
        <v>3</v>
      </c>
      <c r="N283" s="180" t="s">
        <v>43</v>
      </c>
      <c r="O283" s="71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3" t="s">
        <v>2862</v>
      </c>
      <c r="AT283" s="183" t="s">
        <v>238</v>
      </c>
      <c r="AU283" s="183" t="s">
        <v>79</v>
      </c>
      <c r="AY283" s="18" t="s">
        <v>234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79</v>
      </c>
      <c r="BK283" s="184">
        <f>ROUND(I283*H283,2)</f>
        <v>0</v>
      </c>
      <c r="BL283" s="18" t="s">
        <v>2862</v>
      </c>
      <c r="BM283" s="183" t="s">
        <v>4096</v>
      </c>
    </row>
    <row r="284" s="2" customFormat="1" ht="16.5" customHeight="1">
      <c r="A284" s="37"/>
      <c r="B284" s="171"/>
      <c r="C284" s="172" t="s">
        <v>1044</v>
      </c>
      <c r="D284" s="172" t="s">
        <v>238</v>
      </c>
      <c r="E284" s="173" t="s">
        <v>4097</v>
      </c>
      <c r="F284" s="174" t="s">
        <v>4098</v>
      </c>
      <c r="G284" s="175" t="s">
        <v>427</v>
      </c>
      <c r="H284" s="176">
        <v>4</v>
      </c>
      <c r="I284" s="177"/>
      <c r="J284" s="178">
        <f>ROUND(I284*H284,2)</f>
        <v>0</v>
      </c>
      <c r="K284" s="174" t="s">
        <v>428</v>
      </c>
      <c r="L284" s="38"/>
      <c r="M284" s="179" t="s">
        <v>3</v>
      </c>
      <c r="N284" s="180" t="s">
        <v>43</v>
      </c>
      <c r="O284" s="71"/>
      <c r="P284" s="181">
        <f>O284*H284</f>
        <v>0</v>
      </c>
      <c r="Q284" s="181">
        <v>0</v>
      </c>
      <c r="R284" s="181">
        <f>Q284*H284</f>
        <v>0</v>
      </c>
      <c r="S284" s="181">
        <v>0</v>
      </c>
      <c r="T284" s="182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3" t="s">
        <v>2862</v>
      </c>
      <c r="AT284" s="183" t="s">
        <v>238</v>
      </c>
      <c r="AU284" s="183" t="s">
        <v>79</v>
      </c>
      <c r="AY284" s="18" t="s">
        <v>234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8" t="s">
        <v>79</v>
      </c>
      <c r="BK284" s="184">
        <f>ROUND(I284*H284,2)</f>
        <v>0</v>
      </c>
      <c r="BL284" s="18" t="s">
        <v>2862</v>
      </c>
      <c r="BM284" s="183" t="s">
        <v>4099</v>
      </c>
    </row>
    <row r="285" s="2" customFormat="1" ht="16.5" customHeight="1">
      <c r="A285" s="37"/>
      <c r="B285" s="171"/>
      <c r="C285" s="172" t="s">
        <v>1049</v>
      </c>
      <c r="D285" s="172" t="s">
        <v>238</v>
      </c>
      <c r="E285" s="173" t="s">
        <v>4100</v>
      </c>
      <c r="F285" s="174" t="s">
        <v>3681</v>
      </c>
      <c r="G285" s="175" t="s">
        <v>427</v>
      </c>
      <c r="H285" s="176">
        <v>2</v>
      </c>
      <c r="I285" s="177"/>
      <c r="J285" s="178">
        <f>ROUND(I285*H285,2)</f>
        <v>0</v>
      </c>
      <c r="K285" s="174" t="s">
        <v>428</v>
      </c>
      <c r="L285" s="38"/>
      <c r="M285" s="179" t="s">
        <v>3</v>
      </c>
      <c r="N285" s="180" t="s">
        <v>43</v>
      </c>
      <c r="O285" s="71"/>
      <c r="P285" s="181">
        <f>O285*H285</f>
        <v>0</v>
      </c>
      <c r="Q285" s="181">
        <v>0</v>
      </c>
      <c r="R285" s="181">
        <f>Q285*H285</f>
        <v>0</v>
      </c>
      <c r="S285" s="181">
        <v>0</v>
      </c>
      <c r="T285" s="18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3" t="s">
        <v>2862</v>
      </c>
      <c r="AT285" s="183" t="s">
        <v>238</v>
      </c>
      <c r="AU285" s="183" t="s">
        <v>79</v>
      </c>
      <c r="AY285" s="18" t="s">
        <v>234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79</v>
      </c>
      <c r="BK285" s="184">
        <f>ROUND(I285*H285,2)</f>
        <v>0</v>
      </c>
      <c r="BL285" s="18" t="s">
        <v>2862</v>
      </c>
      <c r="BM285" s="183" t="s">
        <v>4101</v>
      </c>
    </row>
    <row r="286" s="2" customFormat="1" ht="16.5" customHeight="1">
      <c r="A286" s="37"/>
      <c r="B286" s="171"/>
      <c r="C286" s="172" t="s">
        <v>1055</v>
      </c>
      <c r="D286" s="172" t="s">
        <v>238</v>
      </c>
      <c r="E286" s="173" t="s">
        <v>4102</v>
      </c>
      <c r="F286" s="174" t="s">
        <v>4103</v>
      </c>
      <c r="G286" s="175" t="s">
        <v>427</v>
      </c>
      <c r="H286" s="176">
        <v>2</v>
      </c>
      <c r="I286" s="177"/>
      <c r="J286" s="178">
        <f>ROUND(I286*H286,2)</f>
        <v>0</v>
      </c>
      <c r="K286" s="174" t="s">
        <v>428</v>
      </c>
      <c r="L286" s="38"/>
      <c r="M286" s="179" t="s">
        <v>3</v>
      </c>
      <c r="N286" s="180" t="s">
        <v>43</v>
      </c>
      <c r="O286" s="71"/>
      <c r="P286" s="181">
        <f>O286*H286</f>
        <v>0</v>
      </c>
      <c r="Q286" s="181">
        <v>0</v>
      </c>
      <c r="R286" s="181">
        <f>Q286*H286</f>
        <v>0</v>
      </c>
      <c r="S286" s="181">
        <v>0</v>
      </c>
      <c r="T286" s="182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3" t="s">
        <v>2862</v>
      </c>
      <c r="AT286" s="183" t="s">
        <v>238</v>
      </c>
      <c r="AU286" s="183" t="s">
        <v>79</v>
      </c>
      <c r="AY286" s="18" t="s">
        <v>234</v>
      </c>
      <c r="BE286" s="184">
        <f>IF(N286="základní",J286,0)</f>
        <v>0</v>
      </c>
      <c r="BF286" s="184">
        <f>IF(N286="snížená",J286,0)</f>
        <v>0</v>
      </c>
      <c r="BG286" s="184">
        <f>IF(N286="zákl. přenesená",J286,0)</f>
        <v>0</v>
      </c>
      <c r="BH286" s="184">
        <f>IF(N286="sníž. přenesená",J286,0)</f>
        <v>0</v>
      </c>
      <c r="BI286" s="184">
        <f>IF(N286="nulová",J286,0)</f>
        <v>0</v>
      </c>
      <c r="BJ286" s="18" t="s">
        <v>79</v>
      </c>
      <c r="BK286" s="184">
        <f>ROUND(I286*H286,2)</f>
        <v>0</v>
      </c>
      <c r="BL286" s="18" t="s">
        <v>2862</v>
      </c>
      <c r="BM286" s="183" t="s">
        <v>4104</v>
      </c>
    </row>
    <row r="287" s="2" customFormat="1" ht="16.5" customHeight="1">
      <c r="A287" s="37"/>
      <c r="B287" s="171"/>
      <c r="C287" s="172" t="s">
        <v>1060</v>
      </c>
      <c r="D287" s="172" t="s">
        <v>238</v>
      </c>
      <c r="E287" s="173" t="s">
        <v>4105</v>
      </c>
      <c r="F287" s="174" t="s">
        <v>4106</v>
      </c>
      <c r="G287" s="175" t="s">
        <v>427</v>
      </c>
      <c r="H287" s="176">
        <v>2</v>
      </c>
      <c r="I287" s="177"/>
      <c r="J287" s="178">
        <f>ROUND(I287*H287,2)</f>
        <v>0</v>
      </c>
      <c r="K287" s="174" t="s">
        <v>428</v>
      </c>
      <c r="L287" s="38"/>
      <c r="M287" s="179" t="s">
        <v>3</v>
      </c>
      <c r="N287" s="180" t="s">
        <v>43</v>
      </c>
      <c r="O287" s="71"/>
      <c r="P287" s="181">
        <f>O287*H287</f>
        <v>0</v>
      </c>
      <c r="Q287" s="181">
        <v>0</v>
      </c>
      <c r="R287" s="181">
        <f>Q287*H287</f>
        <v>0</v>
      </c>
      <c r="S287" s="181">
        <v>0</v>
      </c>
      <c r="T287" s="18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3" t="s">
        <v>2862</v>
      </c>
      <c r="AT287" s="183" t="s">
        <v>238</v>
      </c>
      <c r="AU287" s="183" t="s">
        <v>79</v>
      </c>
      <c r="AY287" s="18" t="s">
        <v>234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79</v>
      </c>
      <c r="BK287" s="184">
        <f>ROUND(I287*H287,2)</f>
        <v>0</v>
      </c>
      <c r="BL287" s="18" t="s">
        <v>2862</v>
      </c>
      <c r="BM287" s="183" t="s">
        <v>4107</v>
      </c>
    </row>
    <row r="288" s="2" customFormat="1" ht="16.5" customHeight="1">
      <c r="A288" s="37"/>
      <c r="B288" s="171"/>
      <c r="C288" s="172" t="s">
        <v>1064</v>
      </c>
      <c r="D288" s="172" t="s">
        <v>238</v>
      </c>
      <c r="E288" s="173" t="s">
        <v>4108</v>
      </c>
      <c r="F288" s="174" t="s">
        <v>4109</v>
      </c>
      <c r="G288" s="175" t="s">
        <v>427</v>
      </c>
      <c r="H288" s="176">
        <v>2</v>
      </c>
      <c r="I288" s="177"/>
      <c r="J288" s="178">
        <f>ROUND(I288*H288,2)</f>
        <v>0</v>
      </c>
      <c r="K288" s="174" t="s">
        <v>428</v>
      </c>
      <c r="L288" s="38"/>
      <c r="M288" s="179" t="s">
        <v>3</v>
      </c>
      <c r="N288" s="180" t="s">
        <v>43</v>
      </c>
      <c r="O288" s="71"/>
      <c r="P288" s="181">
        <f>O288*H288</f>
        <v>0</v>
      </c>
      <c r="Q288" s="181">
        <v>0</v>
      </c>
      <c r="R288" s="181">
        <f>Q288*H288</f>
        <v>0</v>
      </c>
      <c r="S288" s="181">
        <v>0</v>
      </c>
      <c r="T288" s="182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3" t="s">
        <v>2862</v>
      </c>
      <c r="AT288" s="183" t="s">
        <v>238</v>
      </c>
      <c r="AU288" s="183" t="s">
        <v>79</v>
      </c>
      <c r="AY288" s="18" t="s">
        <v>234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8" t="s">
        <v>79</v>
      </c>
      <c r="BK288" s="184">
        <f>ROUND(I288*H288,2)</f>
        <v>0</v>
      </c>
      <c r="BL288" s="18" t="s">
        <v>2862</v>
      </c>
      <c r="BM288" s="183" t="s">
        <v>4110</v>
      </c>
    </row>
    <row r="289" s="2" customFormat="1" ht="16.5" customHeight="1">
      <c r="A289" s="37"/>
      <c r="B289" s="171"/>
      <c r="C289" s="172" t="s">
        <v>1069</v>
      </c>
      <c r="D289" s="172" t="s">
        <v>238</v>
      </c>
      <c r="E289" s="173" t="s">
        <v>4111</v>
      </c>
      <c r="F289" s="174" t="s">
        <v>4112</v>
      </c>
      <c r="G289" s="175" t="s">
        <v>427</v>
      </c>
      <c r="H289" s="176">
        <v>41</v>
      </c>
      <c r="I289" s="177"/>
      <c r="J289" s="178">
        <f>ROUND(I289*H289,2)</f>
        <v>0</v>
      </c>
      <c r="K289" s="174" t="s">
        <v>428</v>
      </c>
      <c r="L289" s="38"/>
      <c r="M289" s="179" t="s">
        <v>3</v>
      </c>
      <c r="N289" s="180" t="s">
        <v>43</v>
      </c>
      <c r="O289" s="71"/>
      <c r="P289" s="181">
        <f>O289*H289</f>
        <v>0</v>
      </c>
      <c r="Q289" s="181">
        <v>0</v>
      </c>
      <c r="R289" s="181">
        <f>Q289*H289</f>
        <v>0</v>
      </c>
      <c r="S289" s="181">
        <v>0</v>
      </c>
      <c r="T289" s="18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3" t="s">
        <v>2862</v>
      </c>
      <c r="AT289" s="183" t="s">
        <v>238</v>
      </c>
      <c r="AU289" s="183" t="s">
        <v>79</v>
      </c>
      <c r="AY289" s="18" t="s">
        <v>234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8" t="s">
        <v>79</v>
      </c>
      <c r="BK289" s="184">
        <f>ROUND(I289*H289,2)</f>
        <v>0</v>
      </c>
      <c r="BL289" s="18" t="s">
        <v>2862</v>
      </c>
      <c r="BM289" s="183" t="s">
        <v>4113</v>
      </c>
    </row>
    <row r="290" s="2" customFormat="1" ht="16.5" customHeight="1">
      <c r="A290" s="37"/>
      <c r="B290" s="171"/>
      <c r="C290" s="172" t="s">
        <v>1074</v>
      </c>
      <c r="D290" s="172" t="s">
        <v>238</v>
      </c>
      <c r="E290" s="173" t="s">
        <v>4114</v>
      </c>
      <c r="F290" s="174" t="s">
        <v>4115</v>
      </c>
      <c r="G290" s="175" t="s">
        <v>427</v>
      </c>
      <c r="H290" s="176">
        <v>20</v>
      </c>
      <c r="I290" s="177"/>
      <c r="J290" s="178">
        <f>ROUND(I290*H290,2)</f>
        <v>0</v>
      </c>
      <c r="K290" s="174" t="s">
        <v>428</v>
      </c>
      <c r="L290" s="38"/>
      <c r="M290" s="179" t="s">
        <v>3</v>
      </c>
      <c r="N290" s="180" t="s">
        <v>43</v>
      </c>
      <c r="O290" s="71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3" t="s">
        <v>2862</v>
      </c>
      <c r="AT290" s="183" t="s">
        <v>238</v>
      </c>
      <c r="AU290" s="183" t="s">
        <v>79</v>
      </c>
      <c r="AY290" s="18" t="s">
        <v>234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79</v>
      </c>
      <c r="BK290" s="184">
        <f>ROUND(I290*H290,2)</f>
        <v>0</v>
      </c>
      <c r="BL290" s="18" t="s">
        <v>2862</v>
      </c>
      <c r="BM290" s="183" t="s">
        <v>4116</v>
      </c>
    </row>
    <row r="291" s="2" customFormat="1" ht="16.5" customHeight="1">
      <c r="A291" s="37"/>
      <c r="B291" s="171"/>
      <c r="C291" s="172" t="s">
        <v>1078</v>
      </c>
      <c r="D291" s="172" t="s">
        <v>238</v>
      </c>
      <c r="E291" s="173" t="s">
        <v>4117</v>
      </c>
      <c r="F291" s="174" t="s">
        <v>4118</v>
      </c>
      <c r="G291" s="175" t="s">
        <v>427</v>
      </c>
      <c r="H291" s="176">
        <v>1</v>
      </c>
      <c r="I291" s="177"/>
      <c r="J291" s="178">
        <f>ROUND(I291*H291,2)</f>
        <v>0</v>
      </c>
      <c r="K291" s="174" t="s">
        <v>428</v>
      </c>
      <c r="L291" s="38"/>
      <c r="M291" s="179" t="s">
        <v>3</v>
      </c>
      <c r="N291" s="180" t="s">
        <v>43</v>
      </c>
      <c r="O291" s="71"/>
      <c r="P291" s="181">
        <f>O291*H291</f>
        <v>0</v>
      </c>
      <c r="Q291" s="181">
        <v>0</v>
      </c>
      <c r="R291" s="181">
        <f>Q291*H291</f>
        <v>0</v>
      </c>
      <c r="S291" s="181">
        <v>0</v>
      </c>
      <c r="T291" s="182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3" t="s">
        <v>2862</v>
      </c>
      <c r="AT291" s="183" t="s">
        <v>238</v>
      </c>
      <c r="AU291" s="183" t="s">
        <v>79</v>
      </c>
      <c r="AY291" s="18" t="s">
        <v>234</v>
      </c>
      <c r="BE291" s="184">
        <f>IF(N291="základní",J291,0)</f>
        <v>0</v>
      </c>
      <c r="BF291" s="184">
        <f>IF(N291="snížená",J291,0)</f>
        <v>0</v>
      </c>
      <c r="BG291" s="184">
        <f>IF(N291="zákl. přenesená",J291,0)</f>
        <v>0</v>
      </c>
      <c r="BH291" s="184">
        <f>IF(N291="sníž. přenesená",J291,0)</f>
        <v>0</v>
      </c>
      <c r="BI291" s="184">
        <f>IF(N291="nulová",J291,0)</f>
        <v>0</v>
      </c>
      <c r="BJ291" s="18" t="s">
        <v>79</v>
      </c>
      <c r="BK291" s="184">
        <f>ROUND(I291*H291,2)</f>
        <v>0</v>
      </c>
      <c r="BL291" s="18" t="s">
        <v>2862</v>
      </c>
      <c r="BM291" s="183" t="s">
        <v>4119</v>
      </c>
    </row>
    <row r="292" s="2" customFormat="1" ht="16.5" customHeight="1">
      <c r="A292" s="37"/>
      <c r="B292" s="171"/>
      <c r="C292" s="172" t="s">
        <v>1082</v>
      </c>
      <c r="D292" s="172" t="s">
        <v>238</v>
      </c>
      <c r="E292" s="173" t="s">
        <v>4120</v>
      </c>
      <c r="F292" s="174" t="s">
        <v>4121</v>
      </c>
      <c r="G292" s="175" t="s">
        <v>427</v>
      </c>
      <c r="H292" s="176">
        <v>10</v>
      </c>
      <c r="I292" s="177"/>
      <c r="J292" s="178">
        <f>ROUND(I292*H292,2)</f>
        <v>0</v>
      </c>
      <c r="K292" s="174" t="s">
        <v>428</v>
      </c>
      <c r="L292" s="38"/>
      <c r="M292" s="179" t="s">
        <v>3</v>
      </c>
      <c r="N292" s="180" t="s">
        <v>43</v>
      </c>
      <c r="O292" s="71"/>
      <c r="P292" s="181">
        <f>O292*H292</f>
        <v>0</v>
      </c>
      <c r="Q292" s="181">
        <v>0</v>
      </c>
      <c r="R292" s="181">
        <f>Q292*H292</f>
        <v>0</v>
      </c>
      <c r="S292" s="181">
        <v>0</v>
      </c>
      <c r="T292" s="182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3" t="s">
        <v>2862</v>
      </c>
      <c r="AT292" s="183" t="s">
        <v>238</v>
      </c>
      <c r="AU292" s="183" t="s">
        <v>79</v>
      </c>
      <c r="AY292" s="18" t="s">
        <v>234</v>
      </c>
      <c r="BE292" s="184">
        <f>IF(N292="základní",J292,0)</f>
        <v>0</v>
      </c>
      <c r="BF292" s="184">
        <f>IF(N292="snížená",J292,0)</f>
        <v>0</v>
      </c>
      <c r="BG292" s="184">
        <f>IF(N292="zákl. přenesená",J292,0)</f>
        <v>0</v>
      </c>
      <c r="BH292" s="184">
        <f>IF(N292="sníž. přenesená",J292,0)</f>
        <v>0</v>
      </c>
      <c r="BI292" s="184">
        <f>IF(N292="nulová",J292,0)</f>
        <v>0</v>
      </c>
      <c r="BJ292" s="18" t="s">
        <v>79</v>
      </c>
      <c r="BK292" s="184">
        <f>ROUND(I292*H292,2)</f>
        <v>0</v>
      </c>
      <c r="BL292" s="18" t="s">
        <v>2862</v>
      </c>
      <c r="BM292" s="183" t="s">
        <v>4122</v>
      </c>
    </row>
    <row r="293" s="2" customFormat="1" ht="16.5" customHeight="1">
      <c r="A293" s="37"/>
      <c r="B293" s="171"/>
      <c r="C293" s="172" t="s">
        <v>1086</v>
      </c>
      <c r="D293" s="172" t="s">
        <v>238</v>
      </c>
      <c r="E293" s="173" t="s">
        <v>4123</v>
      </c>
      <c r="F293" s="174" t="s">
        <v>4124</v>
      </c>
      <c r="G293" s="175" t="s">
        <v>427</v>
      </c>
      <c r="H293" s="176">
        <v>6</v>
      </c>
      <c r="I293" s="177"/>
      <c r="J293" s="178">
        <f>ROUND(I293*H293,2)</f>
        <v>0</v>
      </c>
      <c r="K293" s="174" t="s">
        <v>428</v>
      </c>
      <c r="L293" s="38"/>
      <c r="M293" s="179" t="s">
        <v>3</v>
      </c>
      <c r="N293" s="180" t="s">
        <v>43</v>
      </c>
      <c r="O293" s="71"/>
      <c r="P293" s="181">
        <f>O293*H293</f>
        <v>0</v>
      </c>
      <c r="Q293" s="181">
        <v>0</v>
      </c>
      <c r="R293" s="181">
        <f>Q293*H293</f>
        <v>0</v>
      </c>
      <c r="S293" s="181">
        <v>0</v>
      </c>
      <c r="T293" s="182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3" t="s">
        <v>2862</v>
      </c>
      <c r="AT293" s="183" t="s">
        <v>238</v>
      </c>
      <c r="AU293" s="183" t="s">
        <v>79</v>
      </c>
      <c r="AY293" s="18" t="s">
        <v>234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8" t="s">
        <v>79</v>
      </c>
      <c r="BK293" s="184">
        <f>ROUND(I293*H293,2)</f>
        <v>0</v>
      </c>
      <c r="BL293" s="18" t="s">
        <v>2862</v>
      </c>
      <c r="BM293" s="183" t="s">
        <v>4125</v>
      </c>
    </row>
    <row r="294" s="2" customFormat="1" ht="16.5" customHeight="1">
      <c r="A294" s="37"/>
      <c r="B294" s="171"/>
      <c r="C294" s="172" t="s">
        <v>1090</v>
      </c>
      <c r="D294" s="172" t="s">
        <v>238</v>
      </c>
      <c r="E294" s="173" t="s">
        <v>4126</v>
      </c>
      <c r="F294" s="174" t="s">
        <v>4127</v>
      </c>
      <c r="G294" s="175" t="s">
        <v>427</v>
      </c>
      <c r="H294" s="176">
        <v>74</v>
      </c>
      <c r="I294" s="177"/>
      <c r="J294" s="178">
        <f>ROUND(I294*H294,2)</f>
        <v>0</v>
      </c>
      <c r="K294" s="174" t="s">
        <v>428</v>
      </c>
      <c r="L294" s="38"/>
      <c r="M294" s="179" t="s">
        <v>3</v>
      </c>
      <c r="N294" s="180" t="s">
        <v>43</v>
      </c>
      <c r="O294" s="71"/>
      <c r="P294" s="181">
        <f>O294*H294</f>
        <v>0</v>
      </c>
      <c r="Q294" s="181">
        <v>0</v>
      </c>
      <c r="R294" s="181">
        <f>Q294*H294</f>
        <v>0</v>
      </c>
      <c r="S294" s="181">
        <v>0</v>
      </c>
      <c r="T294" s="182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3" t="s">
        <v>2862</v>
      </c>
      <c r="AT294" s="183" t="s">
        <v>238</v>
      </c>
      <c r="AU294" s="183" t="s">
        <v>79</v>
      </c>
      <c r="AY294" s="18" t="s">
        <v>234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8" t="s">
        <v>79</v>
      </c>
      <c r="BK294" s="184">
        <f>ROUND(I294*H294,2)</f>
        <v>0</v>
      </c>
      <c r="BL294" s="18" t="s">
        <v>2862</v>
      </c>
      <c r="BM294" s="183" t="s">
        <v>4128</v>
      </c>
    </row>
    <row r="295" s="2" customFormat="1" ht="16.5" customHeight="1">
      <c r="A295" s="37"/>
      <c r="B295" s="171"/>
      <c r="C295" s="172" t="s">
        <v>1094</v>
      </c>
      <c r="D295" s="172" t="s">
        <v>238</v>
      </c>
      <c r="E295" s="173" t="s">
        <v>4129</v>
      </c>
      <c r="F295" s="174" t="s">
        <v>4130</v>
      </c>
      <c r="G295" s="175" t="s">
        <v>427</v>
      </c>
      <c r="H295" s="176">
        <v>60</v>
      </c>
      <c r="I295" s="177"/>
      <c r="J295" s="178">
        <f>ROUND(I295*H295,2)</f>
        <v>0</v>
      </c>
      <c r="K295" s="174" t="s">
        <v>428</v>
      </c>
      <c r="L295" s="38"/>
      <c r="M295" s="179" t="s">
        <v>3</v>
      </c>
      <c r="N295" s="180" t="s">
        <v>43</v>
      </c>
      <c r="O295" s="71"/>
      <c r="P295" s="181">
        <f>O295*H295</f>
        <v>0</v>
      </c>
      <c r="Q295" s="181">
        <v>0</v>
      </c>
      <c r="R295" s="181">
        <f>Q295*H295</f>
        <v>0</v>
      </c>
      <c r="S295" s="181">
        <v>0</v>
      </c>
      <c r="T295" s="182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3" t="s">
        <v>2862</v>
      </c>
      <c r="AT295" s="183" t="s">
        <v>238</v>
      </c>
      <c r="AU295" s="183" t="s">
        <v>79</v>
      </c>
      <c r="AY295" s="18" t="s">
        <v>234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8" t="s">
        <v>79</v>
      </c>
      <c r="BK295" s="184">
        <f>ROUND(I295*H295,2)</f>
        <v>0</v>
      </c>
      <c r="BL295" s="18" t="s">
        <v>2862</v>
      </c>
      <c r="BM295" s="183" t="s">
        <v>4131</v>
      </c>
    </row>
    <row r="296" s="2" customFormat="1" ht="16.5" customHeight="1">
      <c r="A296" s="37"/>
      <c r="B296" s="171"/>
      <c r="C296" s="172" t="s">
        <v>1098</v>
      </c>
      <c r="D296" s="172" t="s">
        <v>238</v>
      </c>
      <c r="E296" s="173" t="s">
        <v>4132</v>
      </c>
      <c r="F296" s="174" t="s">
        <v>4133</v>
      </c>
      <c r="G296" s="175" t="s">
        <v>427</v>
      </c>
      <c r="H296" s="176">
        <v>185</v>
      </c>
      <c r="I296" s="177"/>
      <c r="J296" s="178">
        <f>ROUND(I296*H296,2)</f>
        <v>0</v>
      </c>
      <c r="K296" s="174" t="s">
        <v>428</v>
      </c>
      <c r="L296" s="38"/>
      <c r="M296" s="179" t="s">
        <v>3</v>
      </c>
      <c r="N296" s="180" t="s">
        <v>43</v>
      </c>
      <c r="O296" s="71"/>
      <c r="P296" s="181">
        <f>O296*H296</f>
        <v>0</v>
      </c>
      <c r="Q296" s="181">
        <v>0</v>
      </c>
      <c r="R296" s="181">
        <f>Q296*H296</f>
        <v>0</v>
      </c>
      <c r="S296" s="181">
        <v>0</v>
      </c>
      <c r="T296" s="18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3" t="s">
        <v>2862</v>
      </c>
      <c r="AT296" s="183" t="s">
        <v>238</v>
      </c>
      <c r="AU296" s="183" t="s">
        <v>79</v>
      </c>
      <c r="AY296" s="18" t="s">
        <v>234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8" t="s">
        <v>79</v>
      </c>
      <c r="BK296" s="184">
        <f>ROUND(I296*H296,2)</f>
        <v>0</v>
      </c>
      <c r="BL296" s="18" t="s">
        <v>2862</v>
      </c>
      <c r="BM296" s="183" t="s">
        <v>4134</v>
      </c>
    </row>
    <row r="297" s="2" customFormat="1" ht="16.5" customHeight="1">
      <c r="A297" s="37"/>
      <c r="B297" s="171"/>
      <c r="C297" s="172" t="s">
        <v>1102</v>
      </c>
      <c r="D297" s="172" t="s">
        <v>238</v>
      </c>
      <c r="E297" s="173" t="s">
        <v>4132</v>
      </c>
      <c r="F297" s="174" t="s">
        <v>4133</v>
      </c>
      <c r="G297" s="175" t="s">
        <v>427</v>
      </c>
      <c r="H297" s="176">
        <v>35</v>
      </c>
      <c r="I297" s="177"/>
      <c r="J297" s="178">
        <f>ROUND(I297*H297,2)</f>
        <v>0</v>
      </c>
      <c r="K297" s="174" t="s">
        <v>428</v>
      </c>
      <c r="L297" s="38"/>
      <c r="M297" s="179" t="s">
        <v>3</v>
      </c>
      <c r="N297" s="180" t="s">
        <v>43</v>
      </c>
      <c r="O297" s="71"/>
      <c r="P297" s="181">
        <f>O297*H297</f>
        <v>0</v>
      </c>
      <c r="Q297" s="181">
        <v>0</v>
      </c>
      <c r="R297" s="181">
        <f>Q297*H297</f>
        <v>0</v>
      </c>
      <c r="S297" s="181">
        <v>0</v>
      </c>
      <c r="T297" s="182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3" t="s">
        <v>2862</v>
      </c>
      <c r="AT297" s="183" t="s">
        <v>238</v>
      </c>
      <c r="AU297" s="183" t="s">
        <v>79</v>
      </c>
      <c r="AY297" s="18" t="s">
        <v>234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8" t="s">
        <v>79</v>
      </c>
      <c r="BK297" s="184">
        <f>ROUND(I297*H297,2)</f>
        <v>0</v>
      </c>
      <c r="BL297" s="18" t="s">
        <v>2862</v>
      </c>
      <c r="BM297" s="183" t="s">
        <v>4135</v>
      </c>
    </row>
    <row r="298" s="2" customFormat="1" ht="16.5" customHeight="1">
      <c r="A298" s="37"/>
      <c r="B298" s="171"/>
      <c r="C298" s="172" t="s">
        <v>1106</v>
      </c>
      <c r="D298" s="172" t="s">
        <v>238</v>
      </c>
      <c r="E298" s="173" t="s">
        <v>4136</v>
      </c>
      <c r="F298" s="174" t="s">
        <v>4137</v>
      </c>
      <c r="G298" s="175" t="s">
        <v>427</v>
      </c>
      <c r="H298" s="176">
        <v>2</v>
      </c>
      <c r="I298" s="177"/>
      <c r="J298" s="178">
        <f>ROUND(I298*H298,2)</f>
        <v>0</v>
      </c>
      <c r="K298" s="174" t="s">
        <v>428</v>
      </c>
      <c r="L298" s="38"/>
      <c r="M298" s="179" t="s">
        <v>3</v>
      </c>
      <c r="N298" s="180" t="s">
        <v>43</v>
      </c>
      <c r="O298" s="71"/>
      <c r="P298" s="181">
        <f>O298*H298</f>
        <v>0</v>
      </c>
      <c r="Q298" s="181">
        <v>0</v>
      </c>
      <c r="R298" s="181">
        <f>Q298*H298</f>
        <v>0</v>
      </c>
      <c r="S298" s="181">
        <v>0</v>
      </c>
      <c r="T298" s="182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3" t="s">
        <v>2862</v>
      </c>
      <c r="AT298" s="183" t="s">
        <v>238</v>
      </c>
      <c r="AU298" s="183" t="s">
        <v>79</v>
      </c>
      <c r="AY298" s="18" t="s">
        <v>234</v>
      </c>
      <c r="BE298" s="184">
        <f>IF(N298="základní",J298,0)</f>
        <v>0</v>
      </c>
      <c r="BF298" s="184">
        <f>IF(N298="snížená",J298,0)</f>
        <v>0</v>
      </c>
      <c r="BG298" s="184">
        <f>IF(N298="zákl. přenesená",J298,0)</f>
        <v>0</v>
      </c>
      <c r="BH298" s="184">
        <f>IF(N298="sníž. přenesená",J298,0)</f>
        <v>0</v>
      </c>
      <c r="BI298" s="184">
        <f>IF(N298="nulová",J298,0)</f>
        <v>0</v>
      </c>
      <c r="BJ298" s="18" t="s">
        <v>79</v>
      </c>
      <c r="BK298" s="184">
        <f>ROUND(I298*H298,2)</f>
        <v>0</v>
      </c>
      <c r="BL298" s="18" t="s">
        <v>2862</v>
      </c>
      <c r="BM298" s="183" t="s">
        <v>4138</v>
      </c>
    </row>
    <row r="299" s="2" customFormat="1" ht="16.5" customHeight="1">
      <c r="A299" s="37"/>
      <c r="B299" s="171"/>
      <c r="C299" s="172" t="s">
        <v>1110</v>
      </c>
      <c r="D299" s="172" t="s">
        <v>238</v>
      </c>
      <c r="E299" s="173" t="s">
        <v>4139</v>
      </c>
      <c r="F299" s="174" t="s">
        <v>4140</v>
      </c>
      <c r="G299" s="175" t="s">
        <v>427</v>
      </c>
      <c r="H299" s="176">
        <v>4</v>
      </c>
      <c r="I299" s="177"/>
      <c r="J299" s="178">
        <f>ROUND(I299*H299,2)</f>
        <v>0</v>
      </c>
      <c r="K299" s="174" t="s">
        <v>428</v>
      </c>
      <c r="L299" s="38"/>
      <c r="M299" s="179" t="s">
        <v>3</v>
      </c>
      <c r="N299" s="180" t="s">
        <v>43</v>
      </c>
      <c r="O299" s="71"/>
      <c r="P299" s="181">
        <f>O299*H299</f>
        <v>0</v>
      </c>
      <c r="Q299" s="181">
        <v>0</v>
      </c>
      <c r="R299" s="181">
        <f>Q299*H299</f>
        <v>0</v>
      </c>
      <c r="S299" s="181">
        <v>0</v>
      </c>
      <c r="T299" s="182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3" t="s">
        <v>2862</v>
      </c>
      <c r="AT299" s="183" t="s">
        <v>238</v>
      </c>
      <c r="AU299" s="183" t="s">
        <v>79</v>
      </c>
      <c r="AY299" s="18" t="s">
        <v>234</v>
      </c>
      <c r="BE299" s="184">
        <f>IF(N299="základní",J299,0)</f>
        <v>0</v>
      </c>
      <c r="BF299" s="184">
        <f>IF(N299="snížená",J299,0)</f>
        <v>0</v>
      </c>
      <c r="BG299" s="184">
        <f>IF(N299="zákl. přenesená",J299,0)</f>
        <v>0</v>
      </c>
      <c r="BH299" s="184">
        <f>IF(N299="sníž. přenesená",J299,0)</f>
        <v>0</v>
      </c>
      <c r="BI299" s="184">
        <f>IF(N299="nulová",J299,0)</f>
        <v>0</v>
      </c>
      <c r="BJ299" s="18" t="s">
        <v>79</v>
      </c>
      <c r="BK299" s="184">
        <f>ROUND(I299*H299,2)</f>
        <v>0</v>
      </c>
      <c r="BL299" s="18" t="s">
        <v>2862</v>
      </c>
      <c r="BM299" s="183" t="s">
        <v>4141</v>
      </c>
    </row>
    <row r="300" s="2" customFormat="1" ht="16.5" customHeight="1">
      <c r="A300" s="37"/>
      <c r="B300" s="171"/>
      <c r="C300" s="172" t="s">
        <v>1114</v>
      </c>
      <c r="D300" s="172" t="s">
        <v>238</v>
      </c>
      <c r="E300" s="173" t="s">
        <v>4126</v>
      </c>
      <c r="F300" s="174" t="s">
        <v>4127</v>
      </c>
      <c r="G300" s="175" t="s">
        <v>427</v>
      </c>
      <c r="H300" s="176">
        <v>252</v>
      </c>
      <c r="I300" s="177"/>
      <c r="J300" s="178">
        <f>ROUND(I300*H300,2)</f>
        <v>0</v>
      </c>
      <c r="K300" s="174" t="s">
        <v>428</v>
      </c>
      <c r="L300" s="38"/>
      <c r="M300" s="179" t="s">
        <v>3</v>
      </c>
      <c r="N300" s="180" t="s">
        <v>43</v>
      </c>
      <c r="O300" s="71"/>
      <c r="P300" s="181">
        <f>O300*H300</f>
        <v>0</v>
      </c>
      <c r="Q300" s="181">
        <v>0</v>
      </c>
      <c r="R300" s="181">
        <f>Q300*H300</f>
        <v>0</v>
      </c>
      <c r="S300" s="181">
        <v>0</v>
      </c>
      <c r="T300" s="182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3" t="s">
        <v>2862</v>
      </c>
      <c r="AT300" s="183" t="s">
        <v>238</v>
      </c>
      <c r="AU300" s="183" t="s">
        <v>79</v>
      </c>
      <c r="AY300" s="18" t="s">
        <v>234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8" t="s">
        <v>79</v>
      </c>
      <c r="BK300" s="184">
        <f>ROUND(I300*H300,2)</f>
        <v>0</v>
      </c>
      <c r="BL300" s="18" t="s">
        <v>2862</v>
      </c>
      <c r="BM300" s="183" t="s">
        <v>4142</v>
      </c>
    </row>
    <row r="301" s="2" customFormat="1" ht="16.5" customHeight="1">
      <c r="A301" s="37"/>
      <c r="B301" s="171"/>
      <c r="C301" s="172" t="s">
        <v>1118</v>
      </c>
      <c r="D301" s="172" t="s">
        <v>238</v>
      </c>
      <c r="E301" s="173" t="s">
        <v>4129</v>
      </c>
      <c r="F301" s="174" t="s">
        <v>4130</v>
      </c>
      <c r="G301" s="175" t="s">
        <v>427</v>
      </c>
      <c r="H301" s="176">
        <v>64</v>
      </c>
      <c r="I301" s="177"/>
      <c r="J301" s="178">
        <f>ROUND(I301*H301,2)</f>
        <v>0</v>
      </c>
      <c r="K301" s="174" t="s">
        <v>428</v>
      </c>
      <c r="L301" s="38"/>
      <c r="M301" s="179" t="s">
        <v>3</v>
      </c>
      <c r="N301" s="180" t="s">
        <v>43</v>
      </c>
      <c r="O301" s="71"/>
      <c r="P301" s="181">
        <f>O301*H301</f>
        <v>0</v>
      </c>
      <c r="Q301" s="181">
        <v>0</v>
      </c>
      <c r="R301" s="181">
        <f>Q301*H301</f>
        <v>0</v>
      </c>
      <c r="S301" s="181">
        <v>0</v>
      </c>
      <c r="T301" s="182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3" t="s">
        <v>2862</v>
      </c>
      <c r="AT301" s="183" t="s">
        <v>238</v>
      </c>
      <c r="AU301" s="183" t="s">
        <v>79</v>
      </c>
      <c r="AY301" s="18" t="s">
        <v>234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8" t="s">
        <v>79</v>
      </c>
      <c r="BK301" s="184">
        <f>ROUND(I301*H301,2)</f>
        <v>0</v>
      </c>
      <c r="BL301" s="18" t="s">
        <v>2862</v>
      </c>
      <c r="BM301" s="183" t="s">
        <v>4143</v>
      </c>
    </row>
    <row r="302" s="2" customFormat="1" ht="16.5" customHeight="1">
      <c r="A302" s="37"/>
      <c r="B302" s="171"/>
      <c r="C302" s="172" t="s">
        <v>1122</v>
      </c>
      <c r="D302" s="172" t="s">
        <v>238</v>
      </c>
      <c r="E302" s="173" t="s">
        <v>4144</v>
      </c>
      <c r="F302" s="174" t="s">
        <v>4145</v>
      </c>
      <c r="G302" s="175" t="s">
        <v>416</v>
      </c>
      <c r="H302" s="176">
        <v>160</v>
      </c>
      <c r="I302" s="177"/>
      <c r="J302" s="178">
        <f>ROUND(I302*H302,2)</f>
        <v>0</v>
      </c>
      <c r="K302" s="174" t="s">
        <v>428</v>
      </c>
      <c r="L302" s="38"/>
      <c r="M302" s="179" t="s">
        <v>3</v>
      </c>
      <c r="N302" s="180" t="s">
        <v>43</v>
      </c>
      <c r="O302" s="71"/>
      <c r="P302" s="181">
        <f>O302*H302</f>
        <v>0</v>
      </c>
      <c r="Q302" s="181">
        <v>0</v>
      </c>
      <c r="R302" s="181">
        <f>Q302*H302</f>
        <v>0</v>
      </c>
      <c r="S302" s="181">
        <v>0</v>
      </c>
      <c r="T302" s="18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3" t="s">
        <v>2862</v>
      </c>
      <c r="AT302" s="183" t="s">
        <v>238</v>
      </c>
      <c r="AU302" s="183" t="s">
        <v>79</v>
      </c>
      <c r="AY302" s="18" t="s">
        <v>234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8" t="s">
        <v>79</v>
      </c>
      <c r="BK302" s="184">
        <f>ROUND(I302*H302,2)</f>
        <v>0</v>
      </c>
      <c r="BL302" s="18" t="s">
        <v>2862</v>
      </c>
      <c r="BM302" s="183" t="s">
        <v>4146</v>
      </c>
    </row>
    <row r="303" s="2" customFormat="1" ht="16.5" customHeight="1">
      <c r="A303" s="37"/>
      <c r="B303" s="171"/>
      <c r="C303" s="172" t="s">
        <v>1126</v>
      </c>
      <c r="D303" s="172" t="s">
        <v>238</v>
      </c>
      <c r="E303" s="173" t="s">
        <v>4144</v>
      </c>
      <c r="F303" s="174" t="s">
        <v>4145</v>
      </c>
      <c r="G303" s="175" t="s">
        <v>416</v>
      </c>
      <c r="H303" s="176">
        <v>90</v>
      </c>
      <c r="I303" s="177"/>
      <c r="J303" s="178">
        <f>ROUND(I303*H303,2)</f>
        <v>0</v>
      </c>
      <c r="K303" s="174" t="s">
        <v>428</v>
      </c>
      <c r="L303" s="38"/>
      <c r="M303" s="179" t="s">
        <v>3</v>
      </c>
      <c r="N303" s="180" t="s">
        <v>43</v>
      </c>
      <c r="O303" s="71"/>
      <c r="P303" s="181">
        <f>O303*H303</f>
        <v>0</v>
      </c>
      <c r="Q303" s="181">
        <v>0</v>
      </c>
      <c r="R303" s="181">
        <f>Q303*H303</f>
        <v>0</v>
      </c>
      <c r="S303" s="181">
        <v>0</v>
      </c>
      <c r="T303" s="182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3" t="s">
        <v>2862</v>
      </c>
      <c r="AT303" s="183" t="s">
        <v>238</v>
      </c>
      <c r="AU303" s="183" t="s">
        <v>79</v>
      </c>
      <c r="AY303" s="18" t="s">
        <v>234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8" t="s">
        <v>79</v>
      </c>
      <c r="BK303" s="184">
        <f>ROUND(I303*H303,2)</f>
        <v>0</v>
      </c>
      <c r="BL303" s="18" t="s">
        <v>2862</v>
      </c>
      <c r="BM303" s="183" t="s">
        <v>4147</v>
      </c>
    </row>
    <row r="304" s="2" customFormat="1" ht="16.5" customHeight="1">
      <c r="A304" s="37"/>
      <c r="B304" s="171"/>
      <c r="C304" s="172" t="s">
        <v>1130</v>
      </c>
      <c r="D304" s="172" t="s">
        <v>238</v>
      </c>
      <c r="E304" s="173" t="s">
        <v>4144</v>
      </c>
      <c r="F304" s="174" t="s">
        <v>4145</v>
      </c>
      <c r="G304" s="175" t="s">
        <v>416</v>
      </c>
      <c r="H304" s="176">
        <v>80</v>
      </c>
      <c r="I304" s="177"/>
      <c r="J304" s="178">
        <f>ROUND(I304*H304,2)</f>
        <v>0</v>
      </c>
      <c r="K304" s="174" t="s">
        <v>428</v>
      </c>
      <c r="L304" s="38"/>
      <c r="M304" s="179" t="s">
        <v>3</v>
      </c>
      <c r="N304" s="180" t="s">
        <v>43</v>
      </c>
      <c r="O304" s="71"/>
      <c r="P304" s="181">
        <f>O304*H304</f>
        <v>0</v>
      </c>
      <c r="Q304" s="181">
        <v>0</v>
      </c>
      <c r="R304" s="181">
        <f>Q304*H304</f>
        <v>0</v>
      </c>
      <c r="S304" s="181">
        <v>0</v>
      </c>
      <c r="T304" s="18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3" t="s">
        <v>2862</v>
      </c>
      <c r="AT304" s="183" t="s">
        <v>238</v>
      </c>
      <c r="AU304" s="183" t="s">
        <v>79</v>
      </c>
      <c r="AY304" s="18" t="s">
        <v>234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8" t="s">
        <v>79</v>
      </c>
      <c r="BK304" s="184">
        <f>ROUND(I304*H304,2)</f>
        <v>0</v>
      </c>
      <c r="BL304" s="18" t="s">
        <v>2862</v>
      </c>
      <c r="BM304" s="183" t="s">
        <v>4148</v>
      </c>
    </row>
    <row r="305" s="2" customFormat="1" ht="16.5" customHeight="1">
      <c r="A305" s="37"/>
      <c r="B305" s="171"/>
      <c r="C305" s="172" t="s">
        <v>1135</v>
      </c>
      <c r="D305" s="172" t="s">
        <v>238</v>
      </c>
      <c r="E305" s="173" t="s">
        <v>4144</v>
      </c>
      <c r="F305" s="174" t="s">
        <v>4145</v>
      </c>
      <c r="G305" s="175" t="s">
        <v>416</v>
      </c>
      <c r="H305" s="176">
        <v>50</v>
      </c>
      <c r="I305" s="177"/>
      <c r="J305" s="178">
        <f>ROUND(I305*H305,2)</f>
        <v>0</v>
      </c>
      <c r="K305" s="174" t="s">
        <v>428</v>
      </c>
      <c r="L305" s="38"/>
      <c r="M305" s="179" t="s">
        <v>3</v>
      </c>
      <c r="N305" s="180" t="s">
        <v>43</v>
      </c>
      <c r="O305" s="71"/>
      <c r="P305" s="181">
        <f>O305*H305</f>
        <v>0</v>
      </c>
      <c r="Q305" s="181">
        <v>0</v>
      </c>
      <c r="R305" s="181">
        <f>Q305*H305</f>
        <v>0</v>
      </c>
      <c r="S305" s="181">
        <v>0</v>
      </c>
      <c r="T305" s="182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3" t="s">
        <v>2862</v>
      </c>
      <c r="AT305" s="183" t="s">
        <v>238</v>
      </c>
      <c r="AU305" s="183" t="s">
        <v>79</v>
      </c>
      <c r="AY305" s="18" t="s">
        <v>234</v>
      </c>
      <c r="BE305" s="184">
        <f>IF(N305="základní",J305,0)</f>
        <v>0</v>
      </c>
      <c r="BF305" s="184">
        <f>IF(N305="snížená",J305,0)</f>
        <v>0</v>
      </c>
      <c r="BG305" s="184">
        <f>IF(N305="zákl. přenesená",J305,0)</f>
        <v>0</v>
      </c>
      <c r="BH305" s="184">
        <f>IF(N305="sníž. přenesená",J305,0)</f>
        <v>0</v>
      </c>
      <c r="BI305" s="184">
        <f>IF(N305="nulová",J305,0)</f>
        <v>0</v>
      </c>
      <c r="BJ305" s="18" t="s">
        <v>79</v>
      </c>
      <c r="BK305" s="184">
        <f>ROUND(I305*H305,2)</f>
        <v>0</v>
      </c>
      <c r="BL305" s="18" t="s">
        <v>2862</v>
      </c>
      <c r="BM305" s="183" t="s">
        <v>4149</v>
      </c>
    </row>
    <row r="306" s="2" customFormat="1" ht="16.5" customHeight="1">
      <c r="A306" s="37"/>
      <c r="B306" s="171"/>
      <c r="C306" s="172" t="s">
        <v>1139</v>
      </c>
      <c r="D306" s="172" t="s">
        <v>238</v>
      </c>
      <c r="E306" s="173" t="s">
        <v>4150</v>
      </c>
      <c r="F306" s="174" t="s">
        <v>4151</v>
      </c>
      <c r="G306" s="175" t="s">
        <v>416</v>
      </c>
      <c r="H306" s="176">
        <v>160</v>
      </c>
      <c r="I306" s="177"/>
      <c r="J306" s="178">
        <f>ROUND(I306*H306,2)</f>
        <v>0</v>
      </c>
      <c r="K306" s="174" t="s">
        <v>428</v>
      </c>
      <c r="L306" s="38"/>
      <c r="M306" s="179" t="s">
        <v>3</v>
      </c>
      <c r="N306" s="180" t="s">
        <v>43</v>
      </c>
      <c r="O306" s="71"/>
      <c r="P306" s="181">
        <f>O306*H306</f>
        <v>0</v>
      </c>
      <c r="Q306" s="181">
        <v>0</v>
      </c>
      <c r="R306" s="181">
        <f>Q306*H306</f>
        <v>0</v>
      </c>
      <c r="S306" s="181">
        <v>0</v>
      </c>
      <c r="T306" s="182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3" t="s">
        <v>2862</v>
      </c>
      <c r="AT306" s="183" t="s">
        <v>238</v>
      </c>
      <c r="AU306" s="183" t="s">
        <v>79</v>
      </c>
      <c r="AY306" s="18" t="s">
        <v>234</v>
      </c>
      <c r="BE306" s="184">
        <f>IF(N306="základní",J306,0)</f>
        <v>0</v>
      </c>
      <c r="BF306" s="184">
        <f>IF(N306="snížená",J306,0)</f>
        <v>0</v>
      </c>
      <c r="BG306" s="184">
        <f>IF(N306="zákl. přenesená",J306,0)</f>
        <v>0</v>
      </c>
      <c r="BH306" s="184">
        <f>IF(N306="sníž. přenesená",J306,0)</f>
        <v>0</v>
      </c>
      <c r="BI306" s="184">
        <f>IF(N306="nulová",J306,0)</f>
        <v>0</v>
      </c>
      <c r="BJ306" s="18" t="s">
        <v>79</v>
      </c>
      <c r="BK306" s="184">
        <f>ROUND(I306*H306,2)</f>
        <v>0</v>
      </c>
      <c r="BL306" s="18" t="s">
        <v>2862</v>
      </c>
      <c r="BM306" s="183" t="s">
        <v>4152</v>
      </c>
    </row>
    <row r="307" s="2" customFormat="1" ht="16.5" customHeight="1">
      <c r="A307" s="37"/>
      <c r="B307" s="171"/>
      <c r="C307" s="172" t="s">
        <v>1143</v>
      </c>
      <c r="D307" s="172" t="s">
        <v>238</v>
      </c>
      <c r="E307" s="173" t="s">
        <v>4150</v>
      </c>
      <c r="F307" s="174" t="s">
        <v>4151</v>
      </c>
      <c r="G307" s="175" t="s">
        <v>416</v>
      </c>
      <c r="H307" s="176">
        <v>540</v>
      </c>
      <c r="I307" s="177"/>
      <c r="J307" s="178">
        <f>ROUND(I307*H307,2)</f>
        <v>0</v>
      </c>
      <c r="K307" s="174" t="s">
        <v>428</v>
      </c>
      <c r="L307" s="38"/>
      <c r="M307" s="179" t="s">
        <v>3</v>
      </c>
      <c r="N307" s="180" t="s">
        <v>43</v>
      </c>
      <c r="O307" s="71"/>
      <c r="P307" s="181">
        <f>O307*H307</f>
        <v>0</v>
      </c>
      <c r="Q307" s="181">
        <v>0</v>
      </c>
      <c r="R307" s="181">
        <f>Q307*H307</f>
        <v>0</v>
      </c>
      <c r="S307" s="181">
        <v>0</v>
      </c>
      <c r="T307" s="182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3" t="s">
        <v>2862</v>
      </c>
      <c r="AT307" s="183" t="s">
        <v>238</v>
      </c>
      <c r="AU307" s="183" t="s">
        <v>79</v>
      </c>
      <c r="AY307" s="18" t="s">
        <v>234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8" t="s">
        <v>79</v>
      </c>
      <c r="BK307" s="184">
        <f>ROUND(I307*H307,2)</f>
        <v>0</v>
      </c>
      <c r="BL307" s="18" t="s">
        <v>2862</v>
      </c>
      <c r="BM307" s="183" t="s">
        <v>4153</v>
      </c>
    </row>
    <row r="308" s="2" customFormat="1" ht="16.5" customHeight="1">
      <c r="A308" s="37"/>
      <c r="B308" s="171"/>
      <c r="C308" s="172" t="s">
        <v>1148</v>
      </c>
      <c r="D308" s="172" t="s">
        <v>238</v>
      </c>
      <c r="E308" s="173" t="s">
        <v>4150</v>
      </c>
      <c r="F308" s="174" t="s">
        <v>4151</v>
      </c>
      <c r="G308" s="175" t="s">
        <v>416</v>
      </c>
      <c r="H308" s="176">
        <v>120</v>
      </c>
      <c r="I308" s="177"/>
      <c r="J308" s="178">
        <f>ROUND(I308*H308,2)</f>
        <v>0</v>
      </c>
      <c r="K308" s="174" t="s">
        <v>428</v>
      </c>
      <c r="L308" s="38"/>
      <c r="M308" s="179" t="s">
        <v>3</v>
      </c>
      <c r="N308" s="180" t="s">
        <v>43</v>
      </c>
      <c r="O308" s="71"/>
      <c r="P308" s="181">
        <f>O308*H308</f>
        <v>0</v>
      </c>
      <c r="Q308" s="181">
        <v>0</v>
      </c>
      <c r="R308" s="181">
        <f>Q308*H308</f>
        <v>0</v>
      </c>
      <c r="S308" s="181">
        <v>0</v>
      </c>
      <c r="T308" s="182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3" t="s">
        <v>2862</v>
      </c>
      <c r="AT308" s="183" t="s">
        <v>238</v>
      </c>
      <c r="AU308" s="183" t="s">
        <v>79</v>
      </c>
      <c r="AY308" s="18" t="s">
        <v>234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8" t="s">
        <v>79</v>
      </c>
      <c r="BK308" s="184">
        <f>ROUND(I308*H308,2)</f>
        <v>0</v>
      </c>
      <c r="BL308" s="18" t="s">
        <v>2862</v>
      </c>
      <c r="BM308" s="183" t="s">
        <v>4154</v>
      </c>
    </row>
    <row r="309" s="2" customFormat="1" ht="16.5" customHeight="1">
      <c r="A309" s="37"/>
      <c r="B309" s="171"/>
      <c r="C309" s="172" t="s">
        <v>4155</v>
      </c>
      <c r="D309" s="172" t="s">
        <v>238</v>
      </c>
      <c r="E309" s="173" t="s">
        <v>4156</v>
      </c>
      <c r="F309" s="174" t="s">
        <v>4157</v>
      </c>
      <c r="G309" s="175" t="s">
        <v>416</v>
      </c>
      <c r="H309" s="176">
        <v>80</v>
      </c>
      <c r="I309" s="177"/>
      <c r="J309" s="178">
        <f>ROUND(I309*H309,2)</f>
        <v>0</v>
      </c>
      <c r="K309" s="174" t="s">
        <v>428</v>
      </c>
      <c r="L309" s="38"/>
      <c r="M309" s="179" t="s">
        <v>3</v>
      </c>
      <c r="N309" s="180" t="s">
        <v>43</v>
      </c>
      <c r="O309" s="71"/>
      <c r="P309" s="181">
        <f>O309*H309</f>
        <v>0</v>
      </c>
      <c r="Q309" s="181">
        <v>0</v>
      </c>
      <c r="R309" s="181">
        <f>Q309*H309</f>
        <v>0</v>
      </c>
      <c r="S309" s="181">
        <v>0</v>
      </c>
      <c r="T309" s="182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83" t="s">
        <v>2862</v>
      </c>
      <c r="AT309" s="183" t="s">
        <v>238</v>
      </c>
      <c r="AU309" s="183" t="s">
        <v>79</v>
      </c>
      <c r="AY309" s="18" t="s">
        <v>234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8" t="s">
        <v>79</v>
      </c>
      <c r="BK309" s="184">
        <f>ROUND(I309*H309,2)</f>
        <v>0</v>
      </c>
      <c r="BL309" s="18" t="s">
        <v>2862</v>
      </c>
      <c r="BM309" s="183" t="s">
        <v>4158</v>
      </c>
    </row>
    <row r="310" s="2" customFormat="1" ht="16.5" customHeight="1">
      <c r="A310" s="37"/>
      <c r="B310" s="171"/>
      <c r="C310" s="172" t="s">
        <v>1154</v>
      </c>
      <c r="D310" s="172" t="s">
        <v>238</v>
      </c>
      <c r="E310" s="173" t="s">
        <v>4150</v>
      </c>
      <c r="F310" s="174" t="s">
        <v>4151</v>
      </c>
      <c r="G310" s="175" t="s">
        <v>416</v>
      </c>
      <c r="H310" s="176">
        <v>450</v>
      </c>
      <c r="I310" s="177"/>
      <c r="J310" s="178">
        <f>ROUND(I310*H310,2)</f>
        <v>0</v>
      </c>
      <c r="K310" s="174" t="s">
        <v>428</v>
      </c>
      <c r="L310" s="38"/>
      <c r="M310" s="179" t="s">
        <v>3</v>
      </c>
      <c r="N310" s="180" t="s">
        <v>43</v>
      </c>
      <c r="O310" s="71"/>
      <c r="P310" s="181">
        <f>O310*H310</f>
        <v>0</v>
      </c>
      <c r="Q310" s="181">
        <v>0</v>
      </c>
      <c r="R310" s="181">
        <f>Q310*H310</f>
        <v>0</v>
      </c>
      <c r="S310" s="181">
        <v>0</v>
      </c>
      <c r="T310" s="182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3" t="s">
        <v>2862</v>
      </c>
      <c r="AT310" s="183" t="s">
        <v>238</v>
      </c>
      <c r="AU310" s="183" t="s">
        <v>79</v>
      </c>
      <c r="AY310" s="18" t="s">
        <v>234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8" t="s">
        <v>79</v>
      </c>
      <c r="BK310" s="184">
        <f>ROUND(I310*H310,2)</f>
        <v>0</v>
      </c>
      <c r="BL310" s="18" t="s">
        <v>2862</v>
      </c>
      <c r="BM310" s="183" t="s">
        <v>4159</v>
      </c>
    </row>
    <row r="311" s="2" customFormat="1" ht="16.5" customHeight="1">
      <c r="A311" s="37"/>
      <c r="B311" s="171"/>
      <c r="C311" s="172" t="s">
        <v>1159</v>
      </c>
      <c r="D311" s="172" t="s">
        <v>238</v>
      </c>
      <c r="E311" s="173" t="s">
        <v>4160</v>
      </c>
      <c r="F311" s="174" t="s">
        <v>4161</v>
      </c>
      <c r="G311" s="175" t="s">
        <v>416</v>
      </c>
      <c r="H311" s="176">
        <v>260</v>
      </c>
      <c r="I311" s="177"/>
      <c r="J311" s="178">
        <f>ROUND(I311*H311,2)</f>
        <v>0</v>
      </c>
      <c r="K311" s="174" t="s">
        <v>428</v>
      </c>
      <c r="L311" s="38"/>
      <c r="M311" s="179" t="s">
        <v>3</v>
      </c>
      <c r="N311" s="180" t="s">
        <v>43</v>
      </c>
      <c r="O311" s="71"/>
      <c r="P311" s="181">
        <f>O311*H311</f>
        <v>0</v>
      </c>
      <c r="Q311" s="181">
        <v>0</v>
      </c>
      <c r="R311" s="181">
        <f>Q311*H311</f>
        <v>0</v>
      </c>
      <c r="S311" s="181">
        <v>0</v>
      </c>
      <c r="T311" s="182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83" t="s">
        <v>2862</v>
      </c>
      <c r="AT311" s="183" t="s">
        <v>238</v>
      </c>
      <c r="AU311" s="183" t="s">
        <v>79</v>
      </c>
      <c r="AY311" s="18" t="s">
        <v>234</v>
      </c>
      <c r="BE311" s="184">
        <f>IF(N311="základní",J311,0)</f>
        <v>0</v>
      </c>
      <c r="BF311" s="184">
        <f>IF(N311="snížená",J311,0)</f>
        <v>0</v>
      </c>
      <c r="BG311" s="184">
        <f>IF(N311="zákl. přenesená",J311,0)</f>
        <v>0</v>
      </c>
      <c r="BH311" s="184">
        <f>IF(N311="sníž. přenesená",J311,0)</f>
        <v>0</v>
      </c>
      <c r="BI311" s="184">
        <f>IF(N311="nulová",J311,0)</f>
        <v>0</v>
      </c>
      <c r="BJ311" s="18" t="s">
        <v>79</v>
      </c>
      <c r="BK311" s="184">
        <f>ROUND(I311*H311,2)</f>
        <v>0</v>
      </c>
      <c r="BL311" s="18" t="s">
        <v>2862</v>
      </c>
      <c r="BM311" s="183" t="s">
        <v>4162</v>
      </c>
    </row>
    <row r="312" s="2" customFormat="1" ht="16.5" customHeight="1">
      <c r="A312" s="37"/>
      <c r="B312" s="171"/>
      <c r="C312" s="172" t="s">
        <v>1163</v>
      </c>
      <c r="D312" s="172" t="s">
        <v>238</v>
      </c>
      <c r="E312" s="173" t="s">
        <v>4160</v>
      </c>
      <c r="F312" s="174" t="s">
        <v>4161</v>
      </c>
      <c r="G312" s="175" t="s">
        <v>416</v>
      </c>
      <c r="H312" s="176">
        <v>90</v>
      </c>
      <c r="I312" s="177"/>
      <c r="J312" s="178">
        <f>ROUND(I312*H312,2)</f>
        <v>0</v>
      </c>
      <c r="K312" s="174" t="s">
        <v>428</v>
      </c>
      <c r="L312" s="38"/>
      <c r="M312" s="179" t="s">
        <v>3</v>
      </c>
      <c r="N312" s="180" t="s">
        <v>43</v>
      </c>
      <c r="O312" s="71"/>
      <c r="P312" s="181">
        <f>O312*H312</f>
        <v>0</v>
      </c>
      <c r="Q312" s="181">
        <v>0</v>
      </c>
      <c r="R312" s="181">
        <f>Q312*H312</f>
        <v>0</v>
      </c>
      <c r="S312" s="181">
        <v>0</v>
      </c>
      <c r="T312" s="182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3" t="s">
        <v>2862</v>
      </c>
      <c r="AT312" s="183" t="s">
        <v>238</v>
      </c>
      <c r="AU312" s="183" t="s">
        <v>79</v>
      </c>
      <c r="AY312" s="18" t="s">
        <v>234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8" t="s">
        <v>79</v>
      </c>
      <c r="BK312" s="184">
        <f>ROUND(I312*H312,2)</f>
        <v>0</v>
      </c>
      <c r="BL312" s="18" t="s">
        <v>2862</v>
      </c>
      <c r="BM312" s="183" t="s">
        <v>4163</v>
      </c>
    </row>
    <row r="313" s="2" customFormat="1" ht="16.5" customHeight="1">
      <c r="A313" s="37"/>
      <c r="B313" s="171"/>
      <c r="C313" s="172" t="s">
        <v>1168</v>
      </c>
      <c r="D313" s="172" t="s">
        <v>238</v>
      </c>
      <c r="E313" s="173" t="s">
        <v>4164</v>
      </c>
      <c r="F313" s="174" t="s">
        <v>4165</v>
      </c>
      <c r="G313" s="175" t="s">
        <v>416</v>
      </c>
      <c r="H313" s="176">
        <v>150</v>
      </c>
      <c r="I313" s="177"/>
      <c r="J313" s="178">
        <f>ROUND(I313*H313,2)</f>
        <v>0</v>
      </c>
      <c r="K313" s="174" t="s">
        <v>428</v>
      </c>
      <c r="L313" s="38"/>
      <c r="M313" s="179" t="s">
        <v>3</v>
      </c>
      <c r="N313" s="180" t="s">
        <v>43</v>
      </c>
      <c r="O313" s="71"/>
      <c r="P313" s="181">
        <f>O313*H313</f>
        <v>0</v>
      </c>
      <c r="Q313" s="181">
        <v>0</v>
      </c>
      <c r="R313" s="181">
        <f>Q313*H313</f>
        <v>0</v>
      </c>
      <c r="S313" s="181">
        <v>0</v>
      </c>
      <c r="T313" s="182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3" t="s">
        <v>2862</v>
      </c>
      <c r="AT313" s="183" t="s">
        <v>238</v>
      </c>
      <c r="AU313" s="183" t="s">
        <v>79</v>
      </c>
      <c r="AY313" s="18" t="s">
        <v>234</v>
      </c>
      <c r="BE313" s="184">
        <f>IF(N313="základní",J313,0)</f>
        <v>0</v>
      </c>
      <c r="BF313" s="184">
        <f>IF(N313="snížená",J313,0)</f>
        <v>0</v>
      </c>
      <c r="BG313" s="184">
        <f>IF(N313="zákl. přenesená",J313,0)</f>
        <v>0</v>
      </c>
      <c r="BH313" s="184">
        <f>IF(N313="sníž. přenesená",J313,0)</f>
        <v>0</v>
      </c>
      <c r="BI313" s="184">
        <f>IF(N313="nulová",J313,0)</f>
        <v>0</v>
      </c>
      <c r="BJ313" s="18" t="s">
        <v>79</v>
      </c>
      <c r="BK313" s="184">
        <f>ROUND(I313*H313,2)</f>
        <v>0</v>
      </c>
      <c r="BL313" s="18" t="s">
        <v>2862</v>
      </c>
      <c r="BM313" s="183" t="s">
        <v>4166</v>
      </c>
    </row>
    <row r="314" s="2" customFormat="1" ht="16.5" customHeight="1">
      <c r="A314" s="37"/>
      <c r="B314" s="171"/>
      <c r="C314" s="172" t="s">
        <v>1173</v>
      </c>
      <c r="D314" s="172" t="s">
        <v>238</v>
      </c>
      <c r="E314" s="173" t="s">
        <v>4167</v>
      </c>
      <c r="F314" s="174" t="s">
        <v>4168</v>
      </c>
      <c r="G314" s="175" t="s">
        <v>416</v>
      </c>
      <c r="H314" s="176">
        <v>30</v>
      </c>
      <c r="I314" s="177"/>
      <c r="J314" s="178">
        <f>ROUND(I314*H314,2)</f>
        <v>0</v>
      </c>
      <c r="K314" s="174" t="s">
        <v>428</v>
      </c>
      <c r="L314" s="38"/>
      <c r="M314" s="179" t="s">
        <v>3</v>
      </c>
      <c r="N314" s="180" t="s">
        <v>43</v>
      </c>
      <c r="O314" s="71"/>
      <c r="P314" s="181">
        <f>O314*H314</f>
        <v>0</v>
      </c>
      <c r="Q314" s="181">
        <v>0</v>
      </c>
      <c r="R314" s="181">
        <f>Q314*H314</f>
        <v>0</v>
      </c>
      <c r="S314" s="181">
        <v>0</v>
      </c>
      <c r="T314" s="182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3" t="s">
        <v>2862</v>
      </c>
      <c r="AT314" s="183" t="s">
        <v>238</v>
      </c>
      <c r="AU314" s="183" t="s">
        <v>79</v>
      </c>
      <c r="AY314" s="18" t="s">
        <v>234</v>
      </c>
      <c r="BE314" s="184">
        <f>IF(N314="základní",J314,0)</f>
        <v>0</v>
      </c>
      <c r="BF314" s="184">
        <f>IF(N314="snížená",J314,0)</f>
        <v>0</v>
      </c>
      <c r="BG314" s="184">
        <f>IF(N314="zákl. přenesená",J314,0)</f>
        <v>0</v>
      </c>
      <c r="BH314" s="184">
        <f>IF(N314="sníž. přenesená",J314,0)</f>
        <v>0</v>
      </c>
      <c r="BI314" s="184">
        <f>IF(N314="nulová",J314,0)</f>
        <v>0</v>
      </c>
      <c r="BJ314" s="18" t="s">
        <v>79</v>
      </c>
      <c r="BK314" s="184">
        <f>ROUND(I314*H314,2)</f>
        <v>0</v>
      </c>
      <c r="BL314" s="18" t="s">
        <v>2862</v>
      </c>
      <c r="BM314" s="183" t="s">
        <v>4169</v>
      </c>
    </row>
    <row r="315" s="2" customFormat="1" ht="16.5" customHeight="1">
      <c r="A315" s="37"/>
      <c r="B315" s="171"/>
      <c r="C315" s="172" t="s">
        <v>1177</v>
      </c>
      <c r="D315" s="172" t="s">
        <v>238</v>
      </c>
      <c r="E315" s="173" t="s">
        <v>4170</v>
      </c>
      <c r="F315" s="174" t="s">
        <v>4171</v>
      </c>
      <c r="G315" s="175" t="s">
        <v>416</v>
      </c>
      <c r="H315" s="176">
        <v>35</v>
      </c>
      <c r="I315" s="177"/>
      <c r="J315" s="178">
        <f>ROUND(I315*H315,2)</f>
        <v>0</v>
      </c>
      <c r="K315" s="174" t="s">
        <v>428</v>
      </c>
      <c r="L315" s="38"/>
      <c r="M315" s="179" t="s">
        <v>3</v>
      </c>
      <c r="N315" s="180" t="s">
        <v>43</v>
      </c>
      <c r="O315" s="71"/>
      <c r="P315" s="181">
        <f>O315*H315</f>
        <v>0</v>
      </c>
      <c r="Q315" s="181">
        <v>0</v>
      </c>
      <c r="R315" s="181">
        <f>Q315*H315</f>
        <v>0</v>
      </c>
      <c r="S315" s="181">
        <v>0</v>
      </c>
      <c r="T315" s="182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3" t="s">
        <v>2862</v>
      </c>
      <c r="AT315" s="183" t="s">
        <v>238</v>
      </c>
      <c r="AU315" s="183" t="s">
        <v>79</v>
      </c>
      <c r="AY315" s="18" t="s">
        <v>234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8" t="s">
        <v>79</v>
      </c>
      <c r="BK315" s="184">
        <f>ROUND(I315*H315,2)</f>
        <v>0</v>
      </c>
      <c r="BL315" s="18" t="s">
        <v>2862</v>
      </c>
      <c r="BM315" s="183" t="s">
        <v>4172</v>
      </c>
    </row>
    <row r="316" s="2" customFormat="1" ht="16.5" customHeight="1">
      <c r="A316" s="37"/>
      <c r="B316" s="171"/>
      <c r="C316" s="172" t="s">
        <v>1182</v>
      </c>
      <c r="D316" s="172" t="s">
        <v>238</v>
      </c>
      <c r="E316" s="173" t="s">
        <v>4173</v>
      </c>
      <c r="F316" s="174" t="s">
        <v>4174</v>
      </c>
      <c r="G316" s="175" t="s">
        <v>416</v>
      </c>
      <c r="H316" s="176">
        <v>540</v>
      </c>
      <c r="I316" s="177"/>
      <c r="J316" s="178">
        <f>ROUND(I316*H316,2)</f>
        <v>0</v>
      </c>
      <c r="K316" s="174" t="s">
        <v>428</v>
      </c>
      <c r="L316" s="38"/>
      <c r="M316" s="179" t="s">
        <v>3</v>
      </c>
      <c r="N316" s="180" t="s">
        <v>43</v>
      </c>
      <c r="O316" s="71"/>
      <c r="P316" s="181">
        <f>O316*H316</f>
        <v>0</v>
      </c>
      <c r="Q316" s="181">
        <v>0</v>
      </c>
      <c r="R316" s="181">
        <f>Q316*H316</f>
        <v>0</v>
      </c>
      <c r="S316" s="181">
        <v>0</v>
      </c>
      <c r="T316" s="182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3" t="s">
        <v>2862</v>
      </c>
      <c r="AT316" s="183" t="s">
        <v>238</v>
      </c>
      <c r="AU316" s="183" t="s">
        <v>79</v>
      </c>
      <c r="AY316" s="18" t="s">
        <v>234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8" t="s">
        <v>79</v>
      </c>
      <c r="BK316" s="184">
        <f>ROUND(I316*H316,2)</f>
        <v>0</v>
      </c>
      <c r="BL316" s="18" t="s">
        <v>2862</v>
      </c>
      <c r="BM316" s="183" t="s">
        <v>4175</v>
      </c>
    </row>
    <row r="317" s="2" customFormat="1" ht="16.5" customHeight="1">
      <c r="A317" s="37"/>
      <c r="B317" s="171"/>
      <c r="C317" s="172" t="s">
        <v>1187</v>
      </c>
      <c r="D317" s="172" t="s">
        <v>238</v>
      </c>
      <c r="E317" s="173" t="s">
        <v>4176</v>
      </c>
      <c r="F317" s="174" t="s">
        <v>4177</v>
      </c>
      <c r="G317" s="175" t="s">
        <v>427</v>
      </c>
      <c r="H317" s="176">
        <v>4</v>
      </c>
      <c r="I317" s="177"/>
      <c r="J317" s="178">
        <f>ROUND(I317*H317,2)</f>
        <v>0</v>
      </c>
      <c r="K317" s="174" t="s">
        <v>428</v>
      </c>
      <c r="L317" s="38"/>
      <c r="M317" s="179" t="s">
        <v>3</v>
      </c>
      <c r="N317" s="180" t="s">
        <v>43</v>
      </c>
      <c r="O317" s="71"/>
      <c r="P317" s="181">
        <f>O317*H317</f>
        <v>0</v>
      </c>
      <c r="Q317" s="181">
        <v>0</v>
      </c>
      <c r="R317" s="181">
        <f>Q317*H317</f>
        <v>0</v>
      </c>
      <c r="S317" s="181">
        <v>0</v>
      </c>
      <c r="T317" s="182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3" t="s">
        <v>2862</v>
      </c>
      <c r="AT317" s="183" t="s">
        <v>238</v>
      </c>
      <c r="AU317" s="183" t="s">
        <v>79</v>
      </c>
      <c r="AY317" s="18" t="s">
        <v>234</v>
      </c>
      <c r="BE317" s="184">
        <f>IF(N317="základní",J317,0)</f>
        <v>0</v>
      </c>
      <c r="BF317" s="184">
        <f>IF(N317="snížená",J317,0)</f>
        <v>0</v>
      </c>
      <c r="BG317" s="184">
        <f>IF(N317="zákl. přenesená",J317,0)</f>
        <v>0</v>
      </c>
      <c r="BH317" s="184">
        <f>IF(N317="sníž. přenesená",J317,0)</f>
        <v>0</v>
      </c>
      <c r="BI317" s="184">
        <f>IF(N317="nulová",J317,0)</f>
        <v>0</v>
      </c>
      <c r="BJ317" s="18" t="s">
        <v>79</v>
      </c>
      <c r="BK317" s="184">
        <f>ROUND(I317*H317,2)</f>
        <v>0</v>
      </c>
      <c r="BL317" s="18" t="s">
        <v>2862</v>
      </c>
      <c r="BM317" s="183" t="s">
        <v>4178</v>
      </c>
    </row>
    <row r="318" s="2" customFormat="1" ht="16.5" customHeight="1">
      <c r="A318" s="37"/>
      <c r="B318" s="171"/>
      <c r="C318" s="172" t="s">
        <v>1191</v>
      </c>
      <c r="D318" s="172" t="s">
        <v>238</v>
      </c>
      <c r="E318" s="173" t="s">
        <v>4179</v>
      </c>
      <c r="F318" s="174" t="s">
        <v>4180</v>
      </c>
      <c r="G318" s="175" t="s">
        <v>427</v>
      </c>
      <c r="H318" s="176">
        <v>8</v>
      </c>
      <c r="I318" s="177"/>
      <c r="J318" s="178">
        <f>ROUND(I318*H318,2)</f>
        <v>0</v>
      </c>
      <c r="K318" s="174" t="s">
        <v>428</v>
      </c>
      <c r="L318" s="38"/>
      <c r="M318" s="179" t="s">
        <v>3</v>
      </c>
      <c r="N318" s="180" t="s">
        <v>43</v>
      </c>
      <c r="O318" s="71"/>
      <c r="P318" s="181">
        <f>O318*H318</f>
        <v>0</v>
      </c>
      <c r="Q318" s="181">
        <v>0</v>
      </c>
      <c r="R318" s="181">
        <f>Q318*H318</f>
        <v>0</v>
      </c>
      <c r="S318" s="181">
        <v>0</v>
      </c>
      <c r="T318" s="182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3" t="s">
        <v>2862</v>
      </c>
      <c r="AT318" s="183" t="s">
        <v>238</v>
      </c>
      <c r="AU318" s="183" t="s">
        <v>79</v>
      </c>
      <c r="AY318" s="18" t="s">
        <v>234</v>
      </c>
      <c r="BE318" s="184">
        <f>IF(N318="základní",J318,0)</f>
        <v>0</v>
      </c>
      <c r="BF318" s="184">
        <f>IF(N318="snížená",J318,0)</f>
        <v>0</v>
      </c>
      <c r="BG318" s="184">
        <f>IF(N318="zákl. přenesená",J318,0)</f>
        <v>0</v>
      </c>
      <c r="BH318" s="184">
        <f>IF(N318="sníž. přenesená",J318,0)</f>
        <v>0</v>
      </c>
      <c r="BI318" s="184">
        <f>IF(N318="nulová",J318,0)</f>
        <v>0</v>
      </c>
      <c r="BJ318" s="18" t="s">
        <v>79</v>
      </c>
      <c r="BK318" s="184">
        <f>ROUND(I318*H318,2)</f>
        <v>0</v>
      </c>
      <c r="BL318" s="18" t="s">
        <v>2862</v>
      </c>
      <c r="BM318" s="183" t="s">
        <v>4181</v>
      </c>
    </row>
    <row r="319" s="2" customFormat="1" ht="16.5" customHeight="1">
      <c r="A319" s="37"/>
      <c r="B319" s="171"/>
      <c r="C319" s="172" t="s">
        <v>1195</v>
      </c>
      <c r="D319" s="172" t="s">
        <v>238</v>
      </c>
      <c r="E319" s="173" t="s">
        <v>4182</v>
      </c>
      <c r="F319" s="174" t="s">
        <v>4183</v>
      </c>
      <c r="G319" s="175" t="s">
        <v>241</v>
      </c>
      <c r="H319" s="176">
        <v>3</v>
      </c>
      <c r="I319" s="177"/>
      <c r="J319" s="178">
        <f>ROUND(I319*H319,2)</f>
        <v>0</v>
      </c>
      <c r="K319" s="174" t="s">
        <v>428</v>
      </c>
      <c r="L319" s="38"/>
      <c r="M319" s="179" t="s">
        <v>3</v>
      </c>
      <c r="N319" s="180" t="s">
        <v>43</v>
      </c>
      <c r="O319" s="71"/>
      <c r="P319" s="181">
        <f>O319*H319</f>
        <v>0</v>
      </c>
      <c r="Q319" s="181">
        <v>0</v>
      </c>
      <c r="R319" s="181">
        <f>Q319*H319</f>
        <v>0</v>
      </c>
      <c r="S319" s="181">
        <v>0</v>
      </c>
      <c r="T319" s="182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3" t="s">
        <v>2862</v>
      </c>
      <c r="AT319" s="183" t="s">
        <v>238</v>
      </c>
      <c r="AU319" s="183" t="s">
        <v>79</v>
      </c>
      <c r="AY319" s="18" t="s">
        <v>234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8" t="s">
        <v>79</v>
      </c>
      <c r="BK319" s="184">
        <f>ROUND(I319*H319,2)</f>
        <v>0</v>
      </c>
      <c r="BL319" s="18" t="s">
        <v>2862</v>
      </c>
      <c r="BM319" s="183" t="s">
        <v>4184</v>
      </c>
    </row>
    <row r="320" s="2" customFormat="1" ht="16.5" customHeight="1">
      <c r="A320" s="37"/>
      <c r="B320" s="171"/>
      <c r="C320" s="172" t="s">
        <v>1200</v>
      </c>
      <c r="D320" s="172" t="s">
        <v>238</v>
      </c>
      <c r="E320" s="173" t="s">
        <v>4185</v>
      </c>
      <c r="F320" s="174" t="s">
        <v>4186</v>
      </c>
      <c r="G320" s="175" t="s">
        <v>427</v>
      </c>
      <c r="H320" s="176">
        <v>350</v>
      </c>
      <c r="I320" s="177"/>
      <c r="J320" s="178">
        <f>ROUND(I320*H320,2)</f>
        <v>0</v>
      </c>
      <c r="K320" s="174" t="s">
        <v>428</v>
      </c>
      <c r="L320" s="38"/>
      <c r="M320" s="179" t="s">
        <v>3</v>
      </c>
      <c r="N320" s="180" t="s">
        <v>43</v>
      </c>
      <c r="O320" s="71"/>
      <c r="P320" s="181">
        <f>O320*H320</f>
        <v>0</v>
      </c>
      <c r="Q320" s="181">
        <v>0</v>
      </c>
      <c r="R320" s="181">
        <f>Q320*H320</f>
        <v>0</v>
      </c>
      <c r="S320" s="181">
        <v>0</v>
      </c>
      <c r="T320" s="182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3" t="s">
        <v>2862</v>
      </c>
      <c r="AT320" s="183" t="s">
        <v>238</v>
      </c>
      <c r="AU320" s="183" t="s">
        <v>79</v>
      </c>
      <c r="AY320" s="18" t="s">
        <v>234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8" t="s">
        <v>79</v>
      </c>
      <c r="BK320" s="184">
        <f>ROUND(I320*H320,2)</f>
        <v>0</v>
      </c>
      <c r="BL320" s="18" t="s">
        <v>2862</v>
      </c>
      <c r="BM320" s="183" t="s">
        <v>4187</v>
      </c>
    </row>
    <row r="321" s="12" customFormat="1" ht="22.8" customHeight="1">
      <c r="A321" s="12"/>
      <c r="B321" s="158"/>
      <c r="C321" s="12"/>
      <c r="D321" s="159" t="s">
        <v>71</v>
      </c>
      <c r="E321" s="169" t="s">
        <v>444</v>
      </c>
      <c r="F321" s="169" t="s">
        <v>3864</v>
      </c>
      <c r="G321" s="12"/>
      <c r="H321" s="12"/>
      <c r="I321" s="161"/>
      <c r="J321" s="170">
        <f>BK321</f>
        <v>0</v>
      </c>
      <c r="K321" s="12"/>
      <c r="L321" s="158"/>
      <c r="M321" s="163"/>
      <c r="N321" s="164"/>
      <c r="O321" s="164"/>
      <c r="P321" s="165">
        <f>SUM(P322:P331)</f>
        <v>0</v>
      </c>
      <c r="Q321" s="164"/>
      <c r="R321" s="165">
        <f>SUM(R322:R331)</f>
        <v>0</v>
      </c>
      <c r="S321" s="164"/>
      <c r="T321" s="166">
        <f>SUM(T322:T331)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59" t="s">
        <v>104</v>
      </c>
      <c r="AT321" s="167" t="s">
        <v>71</v>
      </c>
      <c r="AU321" s="167" t="s">
        <v>79</v>
      </c>
      <c r="AY321" s="159" t="s">
        <v>234</v>
      </c>
      <c r="BK321" s="168">
        <f>SUM(BK322:BK331)</f>
        <v>0</v>
      </c>
    </row>
    <row r="322" s="2" customFormat="1" ht="16.5" customHeight="1">
      <c r="A322" s="37"/>
      <c r="B322" s="171"/>
      <c r="C322" s="172" t="s">
        <v>1205</v>
      </c>
      <c r="D322" s="172" t="s">
        <v>238</v>
      </c>
      <c r="E322" s="173" t="s">
        <v>4188</v>
      </c>
      <c r="F322" s="174" t="s">
        <v>4189</v>
      </c>
      <c r="G322" s="175" t="s">
        <v>427</v>
      </c>
      <c r="H322" s="176">
        <v>2</v>
      </c>
      <c r="I322" s="177"/>
      <c r="J322" s="178">
        <f>ROUND(I322*H322,2)</f>
        <v>0</v>
      </c>
      <c r="K322" s="174" t="s">
        <v>428</v>
      </c>
      <c r="L322" s="38"/>
      <c r="M322" s="179" t="s">
        <v>3</v>
      </c>
      <c r="N322" s="180" t="s">
        <v>43</v>
      </c>
      <c r="O322" s="71"/>
      <c r="P322" s="181">
        <f>O322*H322</f>
        <v>0</v>
      </c>
      <c r="Q322" s="181">
        <v>0</v>
      </c>
      <c r="R322" s="181">
        <f>Q322*H322</f>
        <v>0</v>
      </c>
      <c r="S322" s="181">
        <v>0</v>
      </c>
      <c r="T322" s="182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3" t="s">
        <v>2862</v>
      </c>
      <c r="AT322" s="183" t="s">
        <v>238</v>
      </c>
      <c r="AU322" s="183" t="s">
        <v>76</v>
      </c>
      <c r="AY322" s="18" t="s">
        <v>234</v>
      </c>
      <c r="BE322" s="184">
        <f>IF(N322="základní",J322,0)</f>
        <v>0</v>
      </c>
      <c r="BF322" s="184">
        <f>IF(N322="snížená",J322,0)</f>
        <v>0</v>
      </c>
      <c r="BG322" s="184">
        <f>IF(N322="zákl. přenesená",J322,0)</f>
        <v>0</v>
      </c>
      <c r="BH322" s="184">
        <f>IF(N322="sníž. přenesená",J322,0)</f>
        <v>0</v>
      </c>
      <c r="BI322" s="184">
        <f>IF(N322="nulová",J322,0)</f>
        <v>0</v>
      </c>
      <c r="BJ322" s="18" t="s">
        <v>79</v>
      </c>
      <c r="BK322" s="184">
        <f>ROUND(I322*H322,2)</f>
        <v>0</v>
      </c>
      <c r="BL322" s="18" t="s">
        <v>2862</v>
      </c>
      <c r="BM322" s="183" t="s">
        <v>4190</v>
      </c>
    </row>
    <row r="323" s="2" customFormat="1" ht="16.5" customHeight="1">
      <c r="A323" s="37"/>
      <c r="B323" s="171"/>
      <c r="C323" s="172" t="s">
        <v>1211</v>
      </c>
      <c r="D323" s="172" t="s">
        <v>238</v>
      </c>
      <c r="E323" s="173" t="s">
        <v>4191</v>
      </c>
      <c r="F323" s="174" t="s">
        <v>4192</v>
      </c>
      <c r="G323" s="175" t="s">
        <v>427</v>
      </c>
      <c r="H323" s="176">
        <v>4</v>
      </c>
      <c r="I323" s="177"/>
      <c r="J323" s="178">
        <f>ROUND(I323*H323,2)</f>
        <v>0</v>
      </c>
      <c r="K323" s="174" t="s">
        <v>428</v>
      </c>
      <c r="L323" s="38"/>
      <c r="M323" s="179" t="s">
        <v>3</v>
      </c>
      <c r="N323" s="180" t="s">
        <v>43</v>
      </c>
      <c r="O323" s="71"/>
      <c r="P323" s="181">
        <f>O323*H323</f>
        <v>0</v>
      </c>
      <c r="Q323" s="181">
        <v>0</v>
      </c>
      <c r="R323" s="181">
        <f>Q323*H323</f>
        <v>0</v>
      </c>
      <c r="S323" s="181">
        <v>0</v>
      </c>
      <c r="T323" s="182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3" t="s">
        <v>2862</v>
      </c>
      <c r="AT323" s="183" t="s">
        <v>238</v>
      </c>
      <c r="AU323" s="183" t="s">
        <v>76</v>
      </c>
      <c r="AY323" s="18" t="s">
        <v>234</v>
      </c>
      <c r="BE323" s="184">
        <f>IF(N323="základní",J323,0)</f>
        <v>0</v>
      </c>
      <c r="BF323" s="184">
        <f>IF(N323="snížená",J323,0)</f>
        <v>0</v>
      </c>
      <c r="BG323" s="184">
        <f>IF(N323="zákl. přenesená",J323,0)</f>
        <v>0</v>
      </c>
      <c r="BH323" s="184">
        <f>IF(N323="sníž. přenesená",J323,0)</f>
        <v>0</v>
      </c>
      <c r="BI323" s="184">
        <f>IF(N323="nulová",J323,0)</f>
        <v>0</v>
      </c>
      <c r="BJ323" s="18" t="s">
        <v>79</v>
      </c>
      <c r="BK323" s="184">
        <f>ROUND(I323*H323,2)</f>
        <v>0</v>
      </c>
      <c r="BL323" s="18" t="s">
        <v>2862</v>
      </c>
      <c r="BM323" s="183" t="s">
        <v>4193</v>
      </c>
    </row>
    <row r="324" s="2" customFormat="1" ht="16.5" customHeight="1">
      <c r="A324" s="37"/>
      <c r="B324" s="171"/>
      <c r="C324" s="172" t="s">
        <v>1216</v>
      </c>
      <c r="D324" s="172" t="s">
        <v>238</v>
      </c>
      <c r="E324" s="173" t="s">
        <v>4191</v>
      </c>
      <c r="F324" s="174" t="s">
        <v>4192</v>
      </c>
      <c r="G324" s="175" t="s">
        <v>427</v>
      </c>
      <c r="H324" s="176">
        <v>2</v>
      </c>
      <c r="I324" s="177"/>
      <c r="J324" s="178">
        <f>ROUND(I324*H324,2)</f>
        <v>0</v>
      </c>
      <c r="K324" s="174" t="s">
        <v>428</v>
      </c>
      <c r="L324" s="38"/>
      <c r="M324" s="179" t="s">
        <v>3</v>
      </c>
      <c r="N324" s="180" t="s">
        <v>43</v>
      </c>
      <c r="O324" s="71"/>
      <c r="P324" s="181">
        <f>O324*H324</f>
        <v>0</v>
      </c>
      <c r="Q324" s="181">
        <v>0</v>
      </c>
      <c r="R324" s="181">
        <f>Q324*H324</f>
        <v>0</v>
      </c>
      <c r="S324" s="181">
        <v>0</v>
      </c>
      <c r="T324" s="182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3" t="s">
        <v>2862</v>
      </c>
      <c r="AT324" s="183" t="s">
        <v>238</v>
      </c>
      <c r="AU324" s="183" t="s">
        <v>76</v>
      </c>
      <c r="AY324" s="18" t="s">
        <v>234</v>
      </c>
      <c r="BE324" s="184">
        <f>IF(N324="základní",J324,0)</f>
        <v>0</v>
      </c>
      <c r="BF324" s="184">
        <f>IF(N324="snížená",J324,0)</f>
        <v>0</v>
      </c>
      <c r="BG324" s="184">
        <f>IF(N324="zákl. přenesená",J324,0)</f>
        <v>0</v>
      </c>
      <c r="BH324" s="184">
        <f>IF(N324="sníž. přenesená",J324,0)</f>
        <v>0</v>
      </c>
      <c r="BI324" s="184">
        <f>IF(N324="nulová",J324,0)</f>
        <v>0</v>
      </c>
      <c r="BJ324" s="18" t="s">
        <v>79</v>
      </c>
      <c r="BK324" s="184">
        <f>ROUND(I324*H324,2)</f>
        <v>0</v>
      </c>
      <c r="BL324" s="18" t="s">
        <v>2862</v>
      </c>
      <c r="BM324" s="183" t="s">
        <v>4194</v>
      </c>
    </row>
    <row r="325" s="2" customFormat="1" ht="16.5" customHeight="1">
      <c r="A325" s="37"/>
      <c r="B325" s="171"/>
      <c r="C325" s="172" t="s">
        <v>1221</v>
      </c>
      <c r="D325" s="172" t="s">
        <v>238</v>
      </c>
      <c r="E325" s="173" t="s">
        <v>4191</v>
      </c>
      <c r="F325" s="174" t="s">
        <v>4192</v>
      </c>
      <c r="G325" s="175" t="s">
        <v>427</v>
      </c>
      <c r="H325" s="176">
        <v>2</v>
      </c>
      <c r="I325" s="177"/>
      <c r="J325" s="178">
        <f>ROUND(I325*H325,2)</f>
        <v>0</v>
      </c>
      <c r="K325" s="174" t="s">
        <v>428</v>
      </c>
      <c r="L325" s="38"/>
      <c r="M325" s="179" t="s">
        <v>3</v>
      </c>
      <c r="N325" s="180" t="s">
        <v>43</v>
      </c>
      <c r="O325" s="71"/>
      <c r="P325" s="181">
        <f>O325*H325</f>
        <v>0</v>
      </c>
      <c r="Q325" s="181">
        <v>0</v>
      </c>
      <c r="R325" s="181">
        <f>Q325*H325</f>
        <v>0</v>
      </c>
      <c r="S325" s="181">
        <v>0</v>
      </c>
      <c r="T325" s="182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83" t="s">
        <v>2862</v>
      </c>
      <c r="AT325" s="183" t="s">
        <v>238</v>
      </c>
      <c r="AU325" s="183" t="s">
        <v>76</v>
      </c>
      <c r="AY325" s="18" t="s">
        <v>234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8" t="s">
        <v>79</v>
      </c>
      <c r="BK325" s="184">
        <f>ROUND(I325*H325,2)</f>
        <v>0</v>
      </c>
      <c r="BL325" s="18" t="s">
        <v>2862</v>
      </c>
      <c r="BM325" s="183" t="s">
        <v>4195</v>
      </c>
    </row>
    <row r="326" s="2" customFormat="1" ht="16.5" customHeight="1">
      <c r="A326" s="37"/>
      <c r="B326" s="171"/>
      <c r="C326" s="172" t="s">
        <v>1226</v>
      </c>
      <c r="D326" s="172" t="s">
        <v>238</v>
      </c>
      <c r="E326" s="173" t="s">
        <v>4191</v>
      </c>
      <c r="F326" s="174" t="s">
        <v>4192</v>
      </c>
      <c r="G326" s="175" t="s">
        <v>427</v>
      </c>
      <c r="H326" s="176">
        <v>2</v>
      </c>
      <c r="I326" s="177"/>
      <c r="J326" s="178">
        <f>ROUND(I326*H326,2)</f>
        <v>0</v>
      </c>
      <c r="K326" s="174" t="s">
        <v>428</v>
      </c>
      <c r="L326" s="38"/>
      <c r="M326" s="179" t="s">
        <v>3</v>
      </c>
      <c r="N326" s="180" t="s">
        <v>43</v>
      </c>
      <c r="O326" s="71"/>
      <c r="P326" s="181">
        <f>O326*H326</f>
        <v>0</v>
      </c>
      <c r="Q326" s="181">
        <v>0</v>
      </c>
      <c r="R326" s="181">
        <f>Q326*H326</f>
        <v>0</v>
      </c>
      <c r="S326" s="181">
        <v>0</v>
      </c>
      <c r="T326" s="182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3" t="s">
        <v>2862</v>
      </c>
      <c r="AT326" s="183" t="s">
        <v>238</v>
      </c>
      <c r="AU326" s="183" t="s">
        <v>76</v>
      </c>
      <c r="AY326" s="18" t="s">
        <v>234</v>
      </c>
      <c r="BE326" s="184">
        <f>IF(N326="základní",J326,0)</f>
        <v>0</v>
      </c>
      <c r="BF326" s="184">
        <f>IF(N326="snížená",J326,0)</f>
        <v>0</v>
      </c>
      <c r="BG326" s="184">
        <f>IF(N326="zákl. přenesená",J326,0)</f>
        <v>0</v>
      </c>
      <c r="BH326" s="184">
        <f>IF(N326="sníž. přenesená",J326,0)</f>
        <v>0</v>
      </c>
      <c r="BI326" s="184">
        <f>IF(N326="nulová",J326,0)</f>
        <v>0</v>
      </c>
      <c r="BJ326" s="18" t="s">
        <v>79</v>
      </c>
      <c r="BK326" s="184">
        <f>ROUND(I326*H326,2)</f>
        <v>0</v>
      </c>
      <c r="BL326" s="18" t="s">
        <v>2862</v>
      </c>
      <c r="BM326" s="183" t="s">
        <v>4196</v>
      </c>
    </row>
    <row r="327" s="2" customFormat="1" ht="16.5" customHeight="1">
      <c r="A327" s="37"/>
      <c r="B327" s="171"/>
      <c r="C327" s="172" t="s">
        <v>1231</v>
      </c>
      <c r="D327" s="172" t="s">
        <v>238</v>
      </c>
      <c r="E327" s="173" t="s">
        <v>4197</v>
      </c>
      <c r="F327" s="174" t="s">
        <v>4198</v>
      </c>
      <c r="G327" s="175" t="s">
        <v>427</v>
      </c>
      <c r="H327" s="176">
        <v>2</v>
      </c>
      <c r="I327" s="177"/>
      <c r="J327" s="178">
        <f>ROUND(I327*H327,2)</f>
        <v>0</v>
      </c>
      <c r="K327" s="174" t="s">
        <v>428</v>
      </c>
      <c r="L327" s="38"/>
      <c r="M327" s="179" t="s">
        <v>3</v>
      </c>
      <c r="N327" s="180" t="s">
        <v>43</v>
      </c>
      <c r="O327" s="71"/>
      <c r="P327" s="181">
        <f>O327*H327</f>
        <v>0</v>
      </c>
      <c r="Q327" s="181">
        <v>0</v>
      </c>
      <c r="R327" s="181">
        <f>Q327*H327</f>
        <v>0</v>
      </c>
      <c r="S327" s="181">
        <v>0</v>
      </c>
      <c r="T327" s="182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3" t="s">
        <v>2862</v>
      </c>
      <c r="AT327" s="183" t="s">
        <v>238</v>
      </c>
      <c r="AU327" s="183" t="s">
        <v>76</v>
      </c>
      <c r="AY327" s="18" t="s">
        <v>234</v>
      </c>
      <c r="BE327" s="184">
        <f>IF(N327="základní",J327,0)</f>
        <v>0</v>
      </c>
      <c r="BF327" s="184">
        <f>IF(N327="snížená",J327,0)</f>
        <v>0</v>
      </c>
      <c r="BG327" s="184">
        <f>IF(N327="zákl. přenesená",J327,0)</f>
        <v>0</v>
      </c>
      <c r="BH327" s="184">
        <f>IF(N327="sníž. přenesená",J327,0)</f>
        <v>0</v>
      </c>
      <c r="BI327" s="184">
        <f>IF(N327="nulová",J327,0)</f>
        <v>0</v>
      </c>
      <c r="BJ327" s="18" t="s">
        <v>79</v>
      </c>
      <c r="BK327" s="184">
        <f>ROUND(I327*H327,2)</f>
        <v>0</v>
      </c>
      <c r="BL327" s="18" t="s">
        <v>2862</v>
      </c>
      <c r="BM327" s="183" t="s">
        <v>4199</v>
      </c>
    </row>
    <row r="328" s="2" customFormat="1" ht="16.5" customHeight="1">
      <c r="A328" s="37"/>
      <c r="B328" s="171"/>
      <c r="C328" s="172" t="s">
        <v>1236</v>
      </c>
      <c r="D328" s="172" t="s">
        <v>238</v>
      </c>
      <c r="E328" s="173" t="s">
        <v>4200</v>
      </c>
      <c r="F328" s="174" t="s">
        <v>4201</v>
      </c>
      <c r="G328" s="175" t="s">
        <v>427</v>
      </c>
      <c r="H328" s="176">
        <v>6</v>
      </c>
      <c r="I328" s="177"/>
      <c r="J328" s="178">
        <f>ROUND(I328*H328,2)</f>
        <v>0</v>
      </c>
      <c r="K328" s="174" t="s">
        <v>428</v>
      </c>
      <c r="L328" s="38"/>
      <c r="M328" s="179" t="s">
        <v>3</v>
      </c>
      <c r="N328" s="180" t="s">
        <v>43</v>
      </c>
      <c r="O328" s="71"/>
      <c r="P328" s="181">
        <f>O328*H328</f>
        <v>0</v>
      </c>
      <c r="Q328" s="181">
        <v>0</v>
      </c>
      <c r="R328" s="181">
        <f>Q328*H328</f>
        <v>0</v>
      </c>
      <c r="S328" s="181">
        <v>0</v>
      </c>
      <c r="T328" s="182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3" t="s">
        <v>2862</v>
      </c>
      <c r="AT328" s="183" t="s">
        <v>238</v>
      </c>
      <c r="AU328" s="183" t="s">
        <v>76</v>
      </c>
      <c r="AY328" s="18" t="s">
        <v>234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8" t="s">
        <v>79</v>
      </c>
      <c r="BK328" s="184">
        <f>ROUND(I328*H328,2)</f>
        <v>0</v>
      </c>
      <c r="BL328" s="18" t="s">
        <v>2862</v>
      </c>
      <c r="BM328" s="183" t="s">
        <v>4202</v>
      </c>
    </row>
    <row r="329" s="2" customFormat="1" ht="16.5" customHeight="1">
      <c r="A329" s="37"/>
      <c r="B329" s="171"/>
      <c r="C329" s="172" t="s">
        <v>1241</v>
      </c>
      <c r="D329" s="172" t="s">
        <v>238</v>
      </c>
      <c r="E329" s="173" t="s">
        <v>4203</v>
      </c>
      <c r="F329" s="174" t="s">
        <v>4204</v>
      </c>
      <c r="G329" s="175" t="s">
        <v>416</v>
      </c>
      <c r="H329" s="176">
        <v>2</v>
      </c>
      <c r="I329" s="177"/>
      <c r="J329" s="178">
        <f>ROUND(I329*H329,2)</f>
        <v>0</v>
      </c>
      <c r="K329" s="174" t="s">
        <v>428</v>
      </c>
      <c r="L329" s="38"/>
      <c r="M329" s="179" t="s">
        <v>3</v>
      </c>
      <c r="N329" s="180" t="s">
        <v>43</v>
      </c>
      <c r="O329" s="71"/>
      <c r="P329" s="181">
        <f>O329*H329</f>
        <v>0</v>
      </c>
      <c r="Q329" s="181">
        <v>0</v>
      </c>
      <c r="R329" s="181">
        <f>Q329*H329</f>
        <v>0</v>
      </c>
      <c r="S329" s="181">
        <v>0</v>
      </c>
      <c r="T329" s="182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3" t="s">
        <v>2862</v>
      </c>
      <c r="AT329" s="183" t="s">
        <v>238</v>
      </c>
      <c r="AU329" s="183" t="s">
        <v>76</v>
      </c>
      <c r="AY329" s="18" t="s">
        <v>234</v>
      </c>
      <c r="BE329" s="184">
        <f>IF(N329="základní",J329,0)</f>
        <v>0</v>
      </c>
      <c r="BF329" s="184">
        <f>IF(N329="snížená",J329,0)</f>
        <v>0</v>
      </c>
      <c r="BG329" s="184">
        <f>IF(N329="zákl. přenesená",J329,0)</f>
        <v>0</v>
      </c>
      <c r="BH329" s="184">
        <f>IF(N329="sníž. přenesená",J329,0)</f>
        <v>0</v>
      </c>
      <c r="BI329" s="184">
        <f>IF(N329="nulová",J329,0)</f>
        <v>0</v>
      </c>
      <c r="BJ329" s="18" t="s">
        <v>79</v>
      </c>
      <c r="BK329" s="184">
        <f>ROUND(I329*H329,2)</f>
        <v>0</v>
      </c>
      <c r="BL329" s="18" t="s">
        <v>2862</v>
      </c>
      <c r="BM329" s="183" t="s">
        <v>4205</v>
      </c>
    </row>
    <row r="330" s="2" customFormat="1" ht="16.5" customHeight="1">
      <c r="A330" s="37"/>
      <c r="B330" s="171"/>
      <c r="C330" s="172" t="s">
        <v>1248</v>
      </c>
      <c r="D330" s="172" t="s">
        <v>238</v>
      </c>
      <c r="E330" s="173" t="s">
        <v>4206</v>
      </c>
      <c r="F330" s="174" t="s">
        <v>4207</v>
      </c>
      <c r="G330" s="175" t="s">
        <v>416</v>
      </c>
      <c r="H330" s="176">
        <v>12</v>
      </c>
      <c r="I330" s="177"/>
      <c r="J330" s="178">
        <f>ROUND(I330*H330,2)</f>
        <v>0</v>
      </c>
      <c r="K330" s="174" t="s">
        <v>428</v>
      </c>
      <c r="L330" s="38"/>
      <c r="M330" s="179" t="s">
        <v>3</v>
      </c>
      <c r="N330" s="180" t="s">
        <v>43</v>
      </c>
      <c r="O330" s="71"/>
      <c r="P330" s="181">
        <f>O330*H330</f>
        <v>0</v>
      </c>
      <c r="Q330" s="181">
        <v>0</v>
      </c>
      <c r="R330" s="181">
        <f>Q330*H330</f>
        <v>0</v>
      </c>
      <c r="S330" s="181">
        <v>0</v>
      </c>
      <c r="T330" s="182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3" t="s">
        <v>2862</v>
      </c>
      <c r="AT330" s="183" t="s">
        <v>238</v>
      </c>
      <c r="AU330" s="183" t="s">
        <v>76</v>
      </c>
      <c r="AY330" s="18" t="s">
        <v>234</v>
      </c>
      <c r="BE330" s="184">
        <f>IF(N330="základní",J330,0)</f>
        <v>0</v>
      </c>
      <c r="BF330" s="184">
        <f>IF(N330="snížená",J330,0)</f>
        <v>0</v>
      </c>
      <c r="BG330" s="184">
        <f>IF(N330="zákl. přenesená",J330,0)</f>
        <v>0</v>
      </c>
      <c r="BH330" s="184">
        <f>IF(N330="sníž. přenesená",J330,0)</f>
        <v>0</v>
      </c>
      <c r="BI330" s="184">
        <f>IF(N330="nulová",J330,0)</f>
        <v>0</v>
      </c>
      <c r="BJ330" s="18" t="s">
        <v>79</v>
      </c>
      <c r="BK330" s="184">
        <f>ROUND(I330*H330,2)</f>
        <v>0</v>
      </c>
      <c r="BL330" s="18" t="s">
        <v>2862</v>
      </c>
      <c r="BM330" s="183" t="s">
        <v>4208</v>
      </c>
    </row>
    <row r="331" s="2" customFormat="1" ht="16.5" customHeight="1">
      <c r="A331" s="37"/>
      <c r="B331" s="171"/>
      <c r="C331" s="172" t="s">
        <v>1257</v>
      </c>
      <c r="D331" s="172" t="s">
        <v>238</v>
      </c>
      <c r="E331" s="173" t="s">
        <v>4209</v>
      </c>
      <c r="F331" s="174" t="s">
        <v>4210</v>
      </c>
      <c r="G331" s="175" t="s">
        <v>427</v>
      </c>
      <c r="H331" s="176">
        <v>4</v>
      </c>
      <c r="I331" s="177"/>
      <c r="J331" s="178">
        <f>ROUND(I331*H331,2)</f>
        <v>0</v>
      </c>
      <c r="K331" s="174" t="s">
        <v>428</v>
      </c>
      <c r="L331" s="38"/>
      <c r="M331" s="179" t="s">
        <v>3</v>
      </c>
      <c r="N331" s="180" t="s">
        <v>43</v>
      </c>
      <c r="O331" s="71"/>
      <c r="P331" s="181">
        <f>O331*H331</f>
        <v>0</v>
      </c>
      <c r="Q331" s="181">
        <v>0</v>
      </c>
      <c r="R331" s="181">
        <f>Q331*H331</f>
        <v>0</v>
      </c>
      <c r="S331" s="181">
        <v>0</v>
      </c>
      <c r="T331" s="182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83" t="s">
        <v>2862</v>
      </c>
      <c r="AT331" s="183" t="s">
        <v>238</v>
      </c>
      <c r="AU331" s="183" t="s">
        <v>76</v>
      </c>
      <c r="AY331" s="18" t="s">
        <v>234</v>
      </c>
      <c r="BE331" s="184">
        <f>IF(N331="základní",J331,0)</f>
        <v>0</v>
      </c>
      <c r="BF331" s="184">
        <f>IF(N331="snížená",J331,0)</f>
        <v>0</v>
      </c>
      <c r="BG331" s="184">
        <f>IF(N331="zákl. přenesená",J331,0)</f>
        <v>0</v>
      </c>
      <c r="BH331" s="184">
        <f>IF(N331="sníž. přenesená",J331,0)</f>
        <v>0</v>
      </c>
      <c r="BI331" s="184">
        <f>IF(N331="nulová",J331,0)</f>
        <v>0</v>
      </c>
      <c r="BJ331" s="18" t="s">
        <v>79</v>
      </c>
      <c r="BK331" s="184">
        <f>ROUND(I331*H331,2)</f>
        <v>0</v>
      </c>
      <c r="BL331" s="18" t="s">
        <v>2862</v>
      </c>
      <c r="BM331" s="183" t="s">
        <v>4211</v>
      </c>
    </row>
    <row r="332" s="12" customFormat="1" ht="22.8" customHeight="1">
      <c r="A332" s="12"/>
      <c r="B332" s="158"/>
      <c r="C332" s="12"/>
      <c r="D332" s="159" t="s">
        <v>71</v>
      </c>
      <c r="E332" s="169" t="s">
        <v>449</v>
      </c>
      <c r="F332" s="169" t="s">
        <v>3895</v>
      </c>
      <c r="G332" s="12"/>
      <c r="H332" s="12"/>
      <c r="I332" s="161"/>
      <c r="J332" s="170">
        <f>BK332</f>
        <v>0</v>
      </c>
      <c r="K332" s="12"/>
      <c r="L332" s="158"/>
      <c r="M332" s="163"/>
      <c r="N332" s="164"/>
      <c r="O332" s="164"/>
      <c r="P332" s="165">
        <f>SUM(P333:P336)</f>
        <v>0</v>
      </c>
      <c r="Q332" s="164"/>
      <c r="R332" s="165">
        <f>SUM(R333:R336)</f>
        <v>0</v>
      </c>
      <c r="S332" s="164"/>
      <c r="T332" s="166">
        <f>SUM(T333:T336)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59" t="s">
        <v>104</v>
      </c>
      <c r="AT332" s="167" t="s">
        <v>71</v>
      </c>
      <c r="AU332" s="167" t="s">
        <v>79</v>
      </c>
      <c r="AY332" s="159" t="s">
        <v>234</v>
      </c>
      <c r="BK332" s="168">
        <f>SUM(BK333:BK336)</f>
        <v>0</v>
      </c>
    </row>
    <row r="333" s="2" customFormat="1" ht="24.15" customHeight="1">
      <c r="A333" s="37"/>
      <c r="B333" s="171"/>
      <c r="C333" s="172" t="s">
        <v>1262</v>
      </c>
      <c r="D333" s="172" t="s">
        <v>238</v>
      </c>
      <c r="E333" s="173" t="s">
        <v>4212</v>
      </c>
      <c r="F333" s="174" t="s">
        <v>4213</v>
      </c>
      <c r="G333" s="175" t="s">
        <v>416</v>
      </c>
      <c r="H333" s="176">
        <v>96</v>
      </c>
      <c r="I333" s="177"/>
      <c r="J333" s="178">
        <f>ROUND(I333*H333,2)</f>
        <v>0</v>
      </c>
      <c r="K333" s="174" t="s">
        <v>428</v>
      </c>
      <c r="L333" s="38"/>
      <c r="M333" s="179" t="s">
        <v>3</v>
      </c>
      <c r="N333" s="180" t="s">
        <v>43</v>
      </c>
      <c r="O333" s="71"/>
      <c r="P333" s="181">
        <f>O333*H333</f>
        <v>0</v>
      </c>
      <c r="Q333" s="181">
        <v>0</v>
      </c>
      <c r="R333" s="181">
        <f>Q333*H333</f>
        <v>0</v>
      </c>
      <c r="S333" s="181">
        <v>0</v>
      </c>
      <c r="T333" s="182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83" t="s">
        <v>2862</v>
      </c>
      <c r="AT333" s="183" t="s">
        <v>238</v>
      </c>
      <c r="AU333" s="183" t="s">
        <v>76</v>
      </c>
      <c r="AY333" s="18" t="s">
        <v>234</v>
      </c>
      <c r="BE333" s="184">
        <f>IF(N333="základní",J333,0)</f>
        <v>0</v>
      </c>
      <c r="BF333" s="184">
        <f>IF(N333="snížená",J333,0)</f>
        <v>0</v>
      </c>
      <c r="BG333" s="184">
        <f>IF(N333="zákl. přenesená",J333,0)</f>
        <v>0</v>
      </c>
      <c r="BH333" s="184">
        <f>IF(N333="sníž. přenesená",J333,0)</f>
        <v>0</v>
      </c>
      <c r="BI333" s="184">
        <f>IF(N333="nulová",J333,0)</f>
        <v>0</v>
      </c>
      <c r="BJ333" s="18" t="s">
        <v>79</v>
      </c>
      <c r="BK333" s="184">
        <f>ROUND(I333*H333,2)</f>
        <v>0</v>
      </c>
      <c r="BL333" s="18" t="s">
        <v>2862</v>
      </c>
      <c r="BM333" s="183" t="s">
        <v>4214</v>
      </c>
    </row>
    <row r="334" s="2" customFormat="1" ht="21.75" customHeight="1">
      <c r="A334" s="37"/>
      <c r="B334" s="171"/>
      <c r="C334" s="172" t="s">
        <v>1269</v>
      </c>
      <c r="D334" s="172" t="s">
        <v>238</v>
      </c>
      <c r="E334" s="173" t="s">
        <v>4215</v>
      </c>
      <c r="F334" s="174" t="s">
        <v>4216</v>
      </c>
      <c r="G334" s="175" t="s">
        <v>427</v>
      </c>
      <c r="H334" s="176">
        <v>7</v>
      </c>
      <c r="I334" s="177"/>
      <c r="J334" s="178">
        <f>ROUND(I334*H334,2)</f>
        <v>0</v>
      </c>
      <c r="K334" s="174" t="s">
        <v>428</v>
      </c>
      <c r="L334" s="38"/>
      <c r="M334" s="179" t="s">
        <v>3</v>
      </c>
      <c r="N334" s="180" t="s">
        <v>43</v>
      </c>
      <c r="O334" s="71"/>
      <c r="P334" s="181">
        <f>O334*H334</f>
        <v>0</v>
      </c>
      <c r="Q334" s="181">
        <v>0</v>
      </c>
      <c r="R334" s="181">
        <f>Q334*H334</f>
        <v>0</v>
      </c>
      <c r="S334" s="181">
        <v>0</v>
      </c>
      <c r="T334" s="182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3" t="s">
        <v>2862</v>
      </c>
      <c r="AT334" s="183" t="s">
        <v>238</v>
      </c>
      <c r="AU334" s="183" t="s">
        <v>76</v>
      </c>
      <c r="AY334" s="18" t="s">
        <v>234</v>
      </c>
      <c r="BE334" s="184">
        <f>IF(N334="základní",J334,0)</f>
        <v>0</v>
      </c>
      <c r="BF334" s="184">
        <f>IF(N334="snížená",J334,0)</f>
        <v>0</v>
      </c>
      <c r="BG334" s="184">
        <f>IF(N334="zákl. přenesená",J334,0)</f>
        <v>0</v>
      </c>
      <c r="BH334" s="184">
        <f>IF(N334="sníž. přenesená",J334,0)</f>
        <v>0</v>
      </c>
      <c r="BI334" s="184">
        <f>IF(N334="nulová",J334,0)</f>
        <v>0</v>
      </c>
      <c r="BJ334" s="18" t="s">
        <v>79</v>
      </c>
      <c r="BK334" s="184">
        <f>ROUND(I334*H334,2)</f>
        <v>0</v>
      </c>
      <c r="BL334" s="18" t="s">
        <v>2862</v>
      </c>
      <c r="BM334" s="183" t="s">
        <v>4217</v>
      </c>
    </row>
    <row r="335" s="2" customFormat="1" ht="16.5" customHeight="1">
      <c r="A335" s="37"/>
      <c r="B335" s="171"/>
      <c r="C335" s="172" t="s">
        <v>1274</v>
      </c>
      <c r="D335" s="172" t="s">
        <v>238</v>
      </c>
      <c r="E335" s="173" t="s">
        <v>4218</v>
      </c>
      <c r="F335" s="174" t="s">
        <v>4219</v>
      </c>
      <c r="G335" s="175" t="s">
        <v>427</v>
      </c>
      <c r="H335" s="176">
        <v>30</v>
      </c>
      <c r="I335" s="177"/>
      <c r="J335" s="178">
        <f>ROUND(I335*H335,2)</f>
        <v>0</v>
      </c>
      <c r="K335" s="174" t="s">
        <v>428</v>
      </c>
      <c r="L335" s="38"/>
      <c r="M335" s="179" t="s">
        <v>3</v>
      </c>
      <c r="N335" s="180" t="s">
        <v>43</v>
      </c>
      <c r="O335" s="71"/>
      <c r="P335" s="181">
        <f>O335*H335</f>
        <v>0</v>
      </c>
      <c r="Q335" s="181">
        <v>0</v>
      </c>
      <c r="R335" s="181">
        <f>Q335*H335</f>
        <v>0</v>
      </c>
      <c r="S335" s="181">
        <v>0</v>
      </c>
      <c r="T335" s="182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3" t="s">
        <v>2862</v>
      </c>
      <c r="AT335" s="183" t="s">
        <v>238</v>
      </c>
      <c r="AU335" s="183" t="s">
        <v>76</v>
      </c>
      <c r="AY335" s="18" t="s">
        <v>234</v>
      </c>
      <c r="BE335" s="184">
        <f>IF(N335="základní",J335,0)</f>
        <v>0</v>
      </c>
      <c r="BF335" s="184">
        <f>IF(N335="snížená",J335,0)</f>
        <v>0</v>
      </c>
      <c r="BG335" s="184">
        <f>IF(N335="zákl. přenesená",J335,0)</f>
        <v>0</v>
      </c>
      <c r="BH335" s="184">
        <f>IF(N335="sníž. přenesená",J335,0)</f>
        <v>0</v>
      </c>
      <c r="BI335" s="184">
        <f>IF(N335="nulová",J335,0)</f>
        <v>0</v>
      </c>
      <c r="BJ335" s="18" t="s">
        <v>79</v>
      </c>
      <c r="BK335" s="184">
        <f>ROUND(I335*H335,2)</f>
        <v>0</v>
      </c>
      <c r="BL335" s="18" t="s">
        <v>2862</v>
      </c>
      <c r="BM335" s="183" t="s">
        <v>4220</v>
      </c>
    </row>
    <row r="336" s="2" customFormat="1" ht="16.5" customHeight="1">
      <c r="A336" s="37"/>
      <c r="B336" s="171"/>
      <c r="C336" s="172" t="s">
        <v>1279</v>
      </c>
      <c r="D336" s="172" t="s">
        <v>238</v>
      </c>
      <c r="E336" s="173" t="s">
        <v>4221</v>
      </c>
      <c r="F336" s="174" t="s">
        <v>4222</v>
      </c>
      <c r="G336" s="175" t="s">
        <v>427</v>
      </c>
      <c r="H336" s="176">
        <v>10</v>
      </c>
      <c r="I336" s="177"/>
      <c r="J336" s="178">
        <f>ROUND(I336*H336,2)</f>
        <v>0</v>
      </c>
      <c r="K336" s="174" t="s">
        <v>428</v>
      </c>
      <c r="L336" s="38"/>
      <c r="M336" s="179" t="s">
        <v>3</v>
      </c>
      <c r="N336" s="180" t="s">
        <v>43</v>
      </c>
      <c r="O336" s="71"/>
      <c r="P336" s="181">
        <f>O336*H336</f>
        <v>0</v>
      </c>
      <c r="Q336" s="181">
        <v>0</v>
      </c>
      <c r="R336" s="181">
        <f>Q336*H336</f>
        <v>0</v>
      </c>
      <c r="S336" s="181">
        <v>0</v>
      </c>
      <c r="T336" s="182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3" t="s">
        <v>2862</v>
      </c>
      <c r="AT336" s="183" t="s">
        <v>238</v>
      </c>
      <c r="AU336" s="183" t="s">
        <v>76</v>
      </c>
      <c r="AY336" s="18" t="s">
        <v>234</v>
      </c>
      <c r="BE336" s="184">
        <f>IF(N336="základní",J336,0)</f>
        <v>0</v>
      </c>
      <c r="BF336" s="184">
        <f>IF(N336="snížená",J336,0)</f>
        <v>0</v>
      </c>
      <c r="BG336" s="184">
        <f>IF(N336="zákl. přenesená",J336,0)</f>
        <v>0</v>
      </c>
      <c r="BH336" s="184">
        <f>IF(N336="sníž. přenesená",J336,0)</f>
        <v>0</v>
      </c>
      <c r="BI336" s="184">
        <f>IF(N336="nulová",J336,0)</f>
        <v>0</v>
      </c>
      <c r="BJ336" s="18" t="s">
        <v>79</v>
      </c>
      <c r="BK336" s="184">
        <f>ROUND(I336*H336,2)</f>
        <v>0</v>
      </c>
      <c r="BL336" s="18" t="s">
        <v>2862</v>
      </c>
      <c r="BM336" s="183" t="s">
        <v>4223</v>
      </c>
    </row>
    <row r="337" s="12" customFormat="1" ht="22.8" customHeight="1">
      <c r="A337" s="12"/>
      <c r="B337" s="158"/>
      <c r="C337" s="12"/>
      <c r="D337" s="159" t="s">
        <v>71</v>
      </c>
      <c r="E337" s="169" t="s">
        <v>451</v>
      </c>
      <c r="F337" s="169" t="s">
        <v>3693</v>
      </c>
      <c r="G337" s="12"/>
      <c r="H337" s="12"/>
      <c r="I337" s="161"/>
      <c r="J337" s="170">
        <f>BK337</f>
        <v>0</v>
      </c>
      <c r="K337" s="12"/>
      <c r="L337" s="158"/>
      <c r="M337" s="163"/>
      <c r="N337" s="164"/>
      <c r="O337" s="164"/>
      <c r="P337" s="165">
        <f>SUM(P338:P345)</f>
        <v>0</v>
      </c>
      <c r="Q337" s="164"/>
      <c r="R337" s="165">
        <f>SUM(R338:R345)</f>
        <v>0</v>
      </c>
      <c r="S337" s="164"/>
      <c r="T337" s="166">
        <f>SUM(T338:T345)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59" t="s">
        <v>104</v>
      </c>
      <c r="AT337" s="167" t="s">
        <v>71</v>
      </c>
      <c r="AU337" s="167" t="s">
        <v>79</v>
      </c>
      <c r="AY337" s="159" t="s">
        <v>234</v>
      </c>
      <c r="BK337" s="168">
        <f>SUM(BK338:BK345)</f>
        <v>0</v>
      </c>
    </row>
    <row r="338" s="2" customFormat="1" ht="16.5" customHeight="1">
      <c r="A338" s="37"/>
      <c r="B338" s="171"/>
      <c r="C338" s="172" t="s">
        <v>1284</v>
      </c>
      <c r="D338" s="172" t="s">
        <v>238</v>
      </c>
      <c r="E338" s="173" t="s">
        <v>4224</v>
      </c>
      <c r="F338" s="174" t="s">
        <v>4225</v>
      </c>
      <c r="G338" s="175" t="s">
        <v>427</v>
      </c>
      <c r="H338" s="176">
        <v>23</v>
      </c>
      <c r="I338" s="177"/>
      <c r="J338" s="178">
        <f>ROUND(I338*H338,2)</f>
        <v>0</v>
      </c>
      <c r="K338" s="174" t="s">
        <v>428</v>
      </c>
      <c r="L338" s="38"/>
      <c r="M338" s="179" t="s">
        <v>3</v>
      </c>
      <c r="N338" s="180" t="s">
        <v>43</v>
      </c>
      <c r="O338" s="71"/>
      <c r="P338" s="181">
        <f>O338*H338</f>
        <v>0</v>
      </c>
      <c r="Q338" s="181">
        <v>0</v>
      </c>
      <c r="R338" s="181">
        <f>Q338*H338</f>
        <v>0</v>
      </c>
      <c r="S338" s="181">
        <v>0</v>
      </c>
      <c r="T338" s="182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3" t="s">
        <v>2862</v>
      </c>
      <c r="AT338" s="183" t="s">
        <v>238</v>
      </c>
      <c r="AU338" s="183" t="s">
        <v>76</v>
      </c>
      <c r="AY338" s="18" t="s">
        <v>234</v>
      </c>
      <c r="BE338" s="184">
        <f>IF(N338="základní",J338,0)</f>
        <v>0</v>
      </c>
      <c r="BF338" s="184">
        <f>IF(N338="snížená",J338,0)</f>
        <v>0</v>
      </c>
      <c r="BG338" s="184">
        <f>IF(N338="zákl. přenesená",J338,0)</f>
        <v>0</v>
      </c>
      <c r="BH338" s="184">
        <f>IF(N338="sníž. přenesená",J338,0)</f>
        <v>0</v>
      </c>
      <c r="BI338" s="184">
        <f>IF(N338="nulová",J338,0)</f>
        <v>0</v>
      </c>
      <c r="BJ338" s="18" t="s">
        <v>79</v>
      </c>
      <c r="BK338" s="184">
        <f>ROUND(I338*H338,2)</f>
        <v>0</v>
      </c>
      <c r="BL338" s="18" t="s">
        <v>2862</v>
      </c>
      <c r="BM338" s="183" t="s">
        <v>4226</v>
      </c>
    </row>
    <row r="339" s="2" customFormat="1" ht="16.5" customHeight="1">
      <c r="A339" s="37"/>
      <c r="B339" s="171"/>
      <c r="C339" s="172" t="s">
        <v>1289</v>
      </c>
      <c r="D339" s="172" t="s">
        <v>238</v>
      </c>
      <c r="E339" s="173" t="s">
        <v>4227</v>
      </c>
      <c r="F339" s="174" t="s">
        <v>4228</v>
      </c>
      <c r="G339" s="175" t="s">
        <v>427</v>
      </c>
      <c r="H339" s="176">
        <v>9</v>
      </c>
      <c r="I339" s="177"/>
      <c r="J339" s="178">
        <f>ROUND(I339*H339,2)</f>
        <v>0</v>
      </c>
      <c r="K339" s="174" t="s">
        <v>428</v>
      </c>
      <c r="L339" s="38"/>
      <c r="M339" s="179" t="s">
        <v>3</v>
      </c>
      <c r="N339" s="180" t="s">
        <v>43</v>
      </c>
      <c r="O339" s="71"/>
      <c r="P339" s="181">
        <f>O339*H339</f>
        <v>0</v>
      </c>
      <c r="Q339" s="181">
        <v>0</v>
      </c>
      <c r="R339" s="181">
        <f>Q339*H339</f>
        <v>0</v>
      </c>
      <c r="S339" s="181">
        <v>0</v>
      </c>
      <c r="T339" s="182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3" t="s">
        <v>2862</v>
      </c>
      <c r="AT339" s="183" t="s">
        <v>238</v>
      </c>
      <c r="AU339" s="183" t="s">
        <v>76</v>
      </c>
      <c r="AY339" s="18" t="s">
        <v>234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8" t="s">
        <v>79</v>
      </c>
      <c r="BK339" s="184">
        <f>ROUND(I339*H339,2)</f>
        <v>0</v>
      </c>
      <c r="BL339" s="18" t="s">
        <v>2862</v>
      </c>
      <c r="BM339" s="183" t="s">
        <v>4229</v>
      </c>
    </row>
    <row r="340" s="2" customFormat="1" ht="21.75" customHeight="1">
      <c r="A340" s="37"/>
      <c r="B340" s="171"/>
      <c r="C340" s="172" t="s">
        <v>1294</v>
      </c>
      <c r="D340" s="172" t="s">
        <v>238</v>
      </c>
      <c r="E340" s="173" t="s">
        <v>4230</v>
      </c>
      <c r="F340" s="174" t="s">
        <v>4231</v>
      </c>
      <c r="G340" s="175" t="s">
        <v>416</v>
      </c>
      <c r="H340" s="176">
        <v>610</v>
      </c>
      <c r="I340" s="177"/>
      <c r="J340" s="178">
        <f>ROUND(I340*H340,2)</f>
        <v>0</v>
      </c>
      <c r="K340" s="174" t="s">
        <v>428</v>
      </c>
      <c r="L340" s="38"/>
      <c r="M340" s="179" t="s">
        <v>3</v>
      </c>
      <c r="N340" s="180" t="s">
        <v>43</v>
      </c>
      <c r="O340" s="71"/>
      <c r="P340" s="181">
        <f>O340*H340</f>
        <v>0</v>
      </c>
      <c r="Q340" s="181">
        <v>0</v>
      </c>
      <c r="R340" s="181">
        <f>Q340*H340</f>
        <v>0</v>
      </c>
      <c r="S340" s="181">
        <v>0</v>
      </c>
      <c r="T340" s="182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3" t="s">
        <v>2862</v>
      </c>
      <c r="AT340" s="183" t="s">
        <v>238</v>
      </c>
      <c r="AU340" s="183" t="s">
        <v>76</v>
      </c>
      <c r="AY340" s="18" t="s">
        <v>234</v>
      </c>
      <c r="BE340" s="184">
        <f>IF(N340="základní",J340,0)</f>
        <v>0</v>
      </c>
      <c r="BF340" s="184">
        <f>IF(N340="snížená",J340,0)</f>
        <v>0</v>
      </c>
      <c r="BG340" s="184">
        <f>IF(N340="zákl. přenesená",J340,0)</f>
        <v>0</v>
      </c>
      <c r="BH340" s="184">
        <f>IF(N340="sníž. přenesená",J340,0)</f>
        <v>0</v>
      </c>
      <c r="BI340" s="184">
        <f>IF(N340="nulová",J340,0)</f>
        <v>0</v>
      </c>
      <c r="BJ340" s="18" t="s">
        <v>79</v>
      </c>
      <c r="BK340" s="184">
        <f>ROUND(I340*H340,2)</f>
        <v>0</v>
      </c>
      <c r="BL340" s="18" t="s">
        <v>2862</v>
      </c>
      <c r="BM340" s="183" t="s">
        <v>4232</v>
      </c>
    </row>
    <row r="341" s="2" customFormat="1" ht="21.75" customHeight="1">
      <c r="A341" s="37"/>
      <c r="B341" s="171"/>
      <c r="C341" s="172" t="s">
        <v>1298</v>
      </c>
      <c r="D341" s="172" t="s">
        <v>238</v>
      </c>
      <c r="E341" s="173" t="s">
        <v>4230</v>
      </c>
      <c r="F341" s="174" t="s">
        <v>4231</v>
      </c>
      <c r="G341" s="175" t="s">
        <v>416</v>
      </c>
      <c r="H341" s="176">
        <v>220</v>
      </c>
      <c r="I341" s="177"/>
      <c r="J341" s="178">
        <f>ROUND(I341*H341,2)</f>
        <v>0</v>
      </c>
      <c r="K341" s="174" t="s">
        <v>428</v>
      </c>
      <c r="L341" s="38"/>
      <c r="M341" s="179" t="s">
        <v>3</v>
      </c>
      <c r="N341" s="180" t="s">
        <v>43</v>
      </c>
      <c r="O341" s="71"/>
      <c r="P341" s="181">
        <f>O341*H341</f>
        <v>0</v>
      </c>
      <c r="Q341" s="181">
        <v>0</v>
      </c>
      <c r="R341" s="181">
        <f>Q341*H341</f>
        <v>0</v>
      </c>
      <c r="S341" s="181">
        <v>0</v>
      </c>
      <c r="T341" s="182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3" t="s">
        <v>2862</v>
      </c>
      <c r="AT341" s="183" t="s">
        <v>238</v>
      </c>
      <c r="AU341" s="183" t="s">
        <v>76</v>
      </c>
      <c r="AY341" s="18" t="s">
        <v>234</v>
      </c>
      <c r="BE341" s="184">
        <f>IF(N341="základní",J341,0)</f>
        <v>0</v>
      </c>
      <c r="BF341" s="184">
        <f>IF(N341="snížená",J341,0)</f>
        <v>0</v>
      </c>
      <c r="BG341" s="184">
        <f>IF(N341="zákl. přenesená",J341,0)</f>
        <v>0</v>
      </c>
      <c r="BH341" s="184">
        <f>IF(N341="sníž. přenesená",J341,0)</f>
        <v>0</v>
      </c>
      <c r="BI341" s="184">
        <f>IF(N341="nulová",J341,0)</f>
        <v>0</v>
      </c>
      <c r="BJ341" s="18" t="s">
        <v>79</v>
      </c>
      <c r="BK341" s="184">
        <f>ROUND(I341*H341,2)</f>
        <v>0</v>
      </c>
      <c r="BL341" s="18" t="s">
        <v>2862</v>
      </c>
      <c r="BM341" s="183" t="s">
        <v>4233</v>
      </c>
    </row>
    <row r="342" s="2" customFormat="1" ht="16.5" customHeight="1">
      <c r="A342" s="37"/>
      <c r="B342" s="171"/>
      <c r="C342" s="172" t="s">
        <v>1302</v>
      </c>
      <c r="D342" s="172" t="s">
        <v>238</v>
      </c>
      <c r="E342" s="173" t="s">
        <v>4234</v>
      </c>
      <c r="F342" s="174" t="s">
        <v>4235</v>
      </c>
      <c r="G342" s="175" t="s">
        <v>427</v>
      </c>
      <c r="H342" s="176">
        <v>1</v>
      </c>
      <c r="I342" s="177"/>
      <c r="J342" s="178">
        <f>ROUND(I342*H342,2)</f>
        <v>0</v>
      </c>
      <c r="K342" s="174" t="s">
        <v>428</v>
      </c>
      <c r="L342" s="38"/>
      <c r="M342" s="179" t="s">
        <v>3</v>
      </c>
      <c r="N342" s="180" t="s">
        <v>43</v>
      </c>
      <c r="O342" s="71"/>
      <c r="P342" s="181">
        <f>O342*H342</f>
        <v>0</v>
      </c>
      <c r="Q342" s="181">
        <v>0</v>
      </c>
      <c r="R342" s="181">
        <f>Q342*H342</f>
        <v>0</v>
      </c>
      <c r="S342" s="181">
        <v>0</v>
      </c>
      <c r="T342" s="182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3" t="s">
        <v>2862</v>
      </c>
      <c r="AT342" s="183" t="s">
        <v>238</v>
      </c>
      <c r="AU342" s="183" t="s">
        <v>76</v>
      </c>
      <c r="AY342" s="18" t="s">
        <v>234</v>
      </c>
      <c r="BE342" s="184">
        <f>IF(N342="základní",J342,0)</f>
        <v>0</v>
      </c>
      <c r="BF342" s="184">
        <f>IF(N342="snížená",J342,0)</f>
        <v>0</v>
      </c>
      <c r="BG342" s="184">
        <f>IF(N342="zákl. přenesená",J342,0)</f>
        <v>0</v>
      </c>
      <c r="BH342" s="184">
        <f>IF(N342="sníž. přenesená",J342,0)</f>
        <v>0</v>
      </c>
      <c r="BI342" s="184">
        <f>IF(N342="nulová",J342,0)</f>
        <v>0</v>
      </c>
      <c r="BJ342" s="18" t="s">
        <v>79</v>
      </c>
      <c r="BK342" s="184">
        <f>ROUND(I342*H342,2)</f>
        <v>0</v>
      </c>
      <c r="BL342" s="18" t="s">
        <v>2862</v>
      </c>
      <c r="BM342" s="183" t="s">
        <v>4236</v>
      </c>
    </row>
    <row r="343" s="2" customFormat="1" ht="16.5" customHeight="1">
      <c r="A343" s="37"/>
      <c r="B343" s="171"/>
      <c r="C343" s="172" t="s">
        <v>1307</v>
      </c>
      <c r="D343" s="172" t="s">
        <v>238</v>
      </c>
      <c r="E343" s="173" t="s">
        <v>4237</v>
      </c>
      <c r="F343" s="174" t="s">
        <v>4235</v>
      </c>
      <c r="G343" s="175" t="s">
        <v>427</v>
      </c>
      <c r="H343" s="176">
        <v>1</v>
      </c>
      <c r="I343" s="177"/>
      <c r="J343" s="178">
        <f>ROUND(I343*H343,2)</f>
        <v>0</v>
      </c>
      <c r="K343" s="174" t="s">
        <v>428</v>
      </c>
      <c r="L343" s="38"/>
      <c r="M343" s="179" t="s">
        <v>3</v>
      </c>
      <c r="N343" s="180" t="s">
        <v>43</v>
      </c>
      <c r="O343" s="71"/>
      <c r="P343" s="181">
        <f>O343*H343</f>
        <v>0</v>
      </c>
      <c r="Q343" s="181">
        <v>0</v>
      </c>
      <c r="R343" s="181">
        <f>Q343*H343</f>
        <v>0</v>
      </c>
      <c r="S343" s="181">
        <v>0</v>
      </c>
      <c r="T343" s="182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3" t="s">
        <v>2862</v>
      </c>
      <c r="AT343" s="183" t="s">
        <v>238</v>
      </c>
      <c r="AU343" s="183" t="s">
        <v>76</v>
      </c>
      <c r="AY343" s="18" t="s">
        <v>234</v>
      </c>
      <c r="BE343" s="184">
        <f>IF(N343="základní",J343,0)</f>
        <v>0</v>
      </c>
      <c r="BF343" s="184">
        <f>IF(N343="snížená",J343,0)</f>
        <v>0</v>
      </c>
      <c r="BG343" s="184">
        <f>IF(N343="zákl. přenesená",J343,0)</f>
        <v>0</v>
      </c>
      <c r="BH343" s="184">
        <f>IF(N343="sníž. přenesená",J343,0)</f>
        <v>0</v>
      </c>
      <c r="BI343" s="184">
        <f>IF(N343="nulová",J343,0)</f>
        <v>0</v>
      </c>
      <c r="BJ343" s="18" t="s">
        <v>79</v>
      </c>
      <c r="BK343" s="184">
        <f>ROUND(I343*H343,2)</f>
        <v>0</v>
      </c>
      <c r="BL343" s="18" t="s">
        <v>2862</v>
      </c>
      <c r="BM343" s="183" t="s">
        <v>4238</v>
      </c>
    </row>
    <row r="344" s="2" customFormat="1" ht="16.5" customHeight="1">
      <c r="A344" s="37"/>
      <c r="B344" s="171"/>
      <c r="C344" s="172" t="s">
        <v>1312</v>
      </c>
      <c r="D344" s="172" t="s">
        <v>238</v>
      </c>
      <c r="E344" s="173" t="s">
        <v>4239</v>
      </c>
      <c r="F344" s="174" t="s">
        <v>4235</v>
      </c>
      <c r="G344" s="175" t="s">
        <v>427</v>
      </c>
      <c r="H344" s="176">
        <v>1</v>
      </c>
      <c r="I344" s="177"/>
      <c r="J344" s="178">
        <f>ROUND(I344*H344,2)</f>
        <v>0</v>
      </c>
      <c r="K344" s="174" t="s">
        <v>428</v>
      </c>
      <c r="L344" s="38"/>
      <c r="M344" s="179" t="s">
        <v>3</v>
      </c>
      <c r="N344" s="180" t="s">
        <v>43</v>
      </c>
      <c r="O344" s="71"/>
      <c r="P344" s="181">
        <f>O344*H344</f>
        <v>0</v>
      </c>
      <c r="Q344" s="181">
        <v>0</v>
      </c>
      <c r="R344" s="181">
        <f>Q344*H344</f>
        <v>0</v>
      </c>
      <c r="S344" s="181">
        <v>0</v>
      </c>
      <c r="T344" s="182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3" t="s">
        <v>2862</v>
      </c>
      <c r="AT344" s="183" t="s">
        <v>238</v>
      </c>
      <c r="AU344" s="183" t="s">
        <v>76</v>
      </c>
      <c r="AY344" s="18" t="s">
        <v>234</v>
      </c>
      <c r="BE344" s="184">
        <f>IF(N344="základní",J344,0)</f>
        <v>0</v>
      </c>
      <c r="BF344" s="184">
        <f>IF(N344="snížená",J344,0)</f>
        <v>0</v>
      </c>
      <c r="BG344" s="184">
        <f>IF(N344="zákl. přenesená",J344,0)</f>
        <v>0</v>
      </c>
      <c r="BH344" s="184">
        <f>IF(N344="sníž. přenesená",J344,0)</f>
        <v>0</v>
      </c>
      <c r="BI344" s="184">
        <f>IF(N344="nulová",J344,0)</f>
        <v>0</v>
      </c>
      <c r="BJ344" s="18" t="s">
        <v>79</v>
      </c>
      <c r="BK344" s="184">
        <f>ROUND(I344*H344,2)</f>
        <v>0</v>
      </c>
      <c r="BL344" s="18" t="s">
        <v>2862</v>
      </c>
      <c r="BM344" s="183" t="s">
        <v>4240</v>
      </c>
    </row>
    <row r="345" s="2" customFormat="1" ht="16.5" customHeight="1">
      <c r="A345" s="37"/>
      <c r="B345" s="171"/>
      <c r="C345" s="172" t="s">
        <v>1318</v>
      </c>
      <c r="D345" s="172" t="s">
        <v>238</v>
      </c>
      <c r="E345" s="173" t="s">
        <v>4241</v>
      </c>
      <c r="F345" s="174" t="s">
        <v>4235</v>
      </c>
      <c r="G345" s="175" t="s">
        <v>427</v>
      </c>
      <c r="H345" s="176">
        <v>2</v>
      </c>
      <c r="I345" s="177"/>
      <c r="J345" s="178">
        <f>ROUND(I345*H345,2)</f>
        <v>0</v>
      </c>
      <c r="K345" s="174" t="s">
        <v>428</v>
      </c>
      <c r="L345" s="38"/>
      <c r="M345" s="179" t="s">
        <v>3</v>
      </c>
      <c r="N345" s="180" t="s">
        <v>43</v>
      </c>
      <c r="O345" s="71"/>
      <c r="P345" s="181">
        <f>O345*H345</f>
        <v>0</v>
      </c>
      <c r="Q345" s="181">
        <v>0</v>
      </c>
      <c r="R345" s="181">
        <f>Q345*H345</f>
        <v>0</v>
      </c>
      <c r="S345" s="181">
        <v>0</v>
      </c>
      <c r="T345" s="182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3" t="s">
        <v>2862</v>
      </c>
      <c r="AT345" s="183" t="s">
        <v>238</v>
      </c>
      <c r="AU345" s="183" t="s">
        <v>76</v>
      </c>
      <c r="AY345" s="18" t="s">
        <v>234</v>
      </c>
      <c r="BE345" s="184">
        <f>IF(N345="základní",J345,0)</f>
        <v>0</v>
      </c>
      <c r="BF345" s="184">
        <f>IF(N345="snížená",J345,0)</f>
        <v>0</v>
      </c>
      <c r="BG345" s="184">
        <f>IF(N345="zákl. přenesená",J345,0)</f>
        <v>0</v>
      </c>
      <c r="BH345" s="184">
        <f>IF(N345="sníž. přenesená",J345,0)</f>
        <v>0</v>
      </c>
      <c r="BI345" s="184">
        <f>IF(N345="nulová",J345,0)</f>
        <v>0</v>
      </c>
      <c r="BJ345" s="18" t="s">
        <v>79</v>
      </c>
      <c r="BK345" s="184">
        <f>ROUND(I345*H345,2)</f>
        <v>0</v>
      </c>
      <c r="BL345" s="18" t="s">
        <v>2862</v>
      </c>
      <c r="BM345" s="183" t="s">
        <v>4242</v>
      </c>
    </row>
    <row r="346" s="12" customFormat="1" ht="22.8" customHeight="1">
      <c r="A346" s="12"/>
      <c r="B346" s="158"/>
      <c r="C346" s="12"/>
      <c r="D346" s="159" t="s">
        <v>71</v>
      </c>
      <c r="E346" s="169" t="s">
        <v>456</v>
      </c>
      <c r="F346" s="169" t="s">
        <v>3958</v>
      </c>
      <c r="G346" s="12"/>
      <c r="H346" s="12"/>
      <c r="I346" s="161"/>
      <c r="J346" s="170">
        <f>BK346</f>
        <v>0</v>
      </c>
      <c r="K346" s="12"/>
      <c r="L346" s="158"/>
      <c r="M346" s="163"/>
      <c r="N346" s="164"/>
      <c r="O346" s="164"/>
      <c r="P346" s="165">
        <f>SUM(P347:P353)</f>
        <v>0</v>
      </c>
      <c r="Q346" s="164"/>
      <c r="R346" s="165">
        <f>SUM(R347:R353)</f>
        <v>0</v>
      </c>
      <c r="S346" s="164"/>
      <c r="T346" s="166">
        <f>SUM(T347:T353)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59" t="s">
        <v>104</v>
      </c>
      <c r="AT346" s="167" t="s">
        <v>71</v>
      </c>
      <c r="AU346" s="167" t="s">
        <v>79</v>
      </c>
      <c r="AY346" s="159" t="s">
        <v>234</v>
      </c>
      <c r="BK346" s="168">
        <f>SUM(BK347:BK353)</f>
        <v>0</v>
      </c>
    </row>
    <row r="347" s="2" customFormat="1" ht="16.5" customHeight="1">
      <c r="A347" s="37"/>
      <c r="B347" s="171"/>
      <c r="C347" s="172" t="s">
        <v>1323</v>
      </c>
      <c r="D347" s="172" t="s">
        <v>238</v>
      </c>
      <c r="E347" s="173" t="s">
        <v>4243</v>
      </c>
      <c r="F347" s="174" t="s">
        <v>4244</v>
      </c>
      <c r="G347" s="175" t="s">
        <v>427</v>
      </c>
      <c r="H347" s="176">
        <v>4</v>
      </c>
      <c r="I347" s="177"/>
      <c r="J347" s="178">
        <f>ROUND(I347*H347,2)</f>
        <v>0</v>
      </c>
      <c r="K347" s="174" t="s">
        <v>428</v>
      </c>
      <c r="L347" s="38"/>
      <c r="M347" s="179" t="s">
        <v>3</v>
      </c>
      <c r="N347" s="180" t="s">
        <v>43</v>
      </c>
      <c r="O347" s="71"/>
      <c r="P347" s="181">
        <f>O347*H347</f>
        <v>0</v>
      </c>
      <c r="Q347" s="181">
        <v>0</v>
      </c>
      <c r="R347" s="181">
        <f>Q347*H347</f>
        <v>0</v>
      </c>
      <c r="S347" s="181">
        <v>0</v>
      </c>
      <c r="T347" s="182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3" t="s">
        <v>2862</v>
      </c>
      <c r="AT347" s="183" t="s">
        <v>238</v>
      </c>
      <c r="AU347" s="183" t="s">
        <v>76</v>
      </c>
      <c r="AY347" s="18" t="s">
        <v>234</v>
      </c>
      <c r="BE347" s="184">
        <f>IF(N347="základní",J347,0)</f>
        <v>0</v>
      </c>
      <c r="BF347" s="184">
        <f>IF(N347="snížená",J347,0)</f>
        <v>0</v>
      </c>
      <c r="BG347" s="184">
        <f>IF(N347="zákl. přenesená",J347,0)</f>
        <v>0</v>
      </c>
      <c r="BH347" s="184">
        <f>IF(N347="sníž. přenesená",J347,0)</f>
        <v>0</v>
      </c>
      <c r="BI347" s="184">
        <f>IF(N347="nulová",J347,0)</f>
        <v>0</v>
      </c>
      <c r="BJ347" s="18" t="s">
        <v>79</v>
      </c>
      <c r="BK347" s="184">
        <f>ROUND(I347*H347,2)</f>
        <v>0</v>
      </c>
      <c r="BL347" s="18" t="s">
        <v>2862</v>
      </c>
      <c r="BM347" s="183" t="s">
        <v>4245</v>
      </c>
    </row>
    <row r="348" s="2" customFormat="1" ht="16.5" customHeight="1">
      <c r="A348" s="37"/>
      <c r="B348" s="171"/>
      <c r="C348" s="172" t="s">
        <v>1327</v>
      </c>
      <c r="D348" s="172" t="s">
        <v>238</v>
      </c>
      <c r="E348" s="173" t="s">
        <v>4246</v>
      </c>
      <c r="F348" s="174" t="s">
        <v>4244</v>
      </c>
      <c r="G348" s="175" t="s">
        <v>427</v>
      </c>
      <c r="H348" s="176">
        <v>4</v>
      </c>
      <c r="I348" s="177"/>
      <c r="J348" s="178">
        <f>ROUND(I348*H348,2)</f>
        <v>0</v>
      </c>
      <c r="K348" s="174" t="s">
        <v>428</v>
      </c>
      <c r="L348" s="38"/>
      <c r="M348" s="179" t="s">
        <v>3</v>
      </c>
      <c r="N348" s="180" t="s">
        <v>43</v>
      </c>
      <c r="O348" s="71"/>
      <c r="P348" s="181">
        <f>O348*H348</f>
        <v>0</v>
      </c>
      <c r="Q348" s="181">
        <v>0</v>
      </c>
      <c r="R348" s="181">
        <f>Q348*H348</f>
        <v>0</v>
      </c>
      <c r="S348" s="181">
        <v>0</v>
      </c>
      <c r="T348" s="182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3" t="s">
        <v>2862</v>
      </c>
      <c r="AT348" s="183" t="s">
        <v>238</v>
      </c>
      <c r="AU348" s="183" t="s">
        <v>76</v>
      </c>
      <c r="AY348" s="18" t="s">
        <v>234</v>
      </c>
      <c r="BE348" s="184">
        <f>IF(N348="základní",J348,0)</f>
        <v>0</v>
      </c>
      <c r="BF348" s="184">
        <f>IF(N348="snížená",J348,0)</f>
        <v>0</v>
      </c>
      <c r="BG348" s="184">
        <f>IF(N348="zákl. přenesená",J348,0)</f>
        <v>0</v>
      </c>
      <c r="BH348" s="184">
        <f>IF(N348="sníž. přenesená",J348,0)</f>
        <v>0</v>
      </c>
      <c r="BI348" s="184">
        <f>IF(N348="nulová",J348,0)</f>
        <v>0</v>
      </c>
      <c r="BJ348" s="18" t="s">
        <v>79</v>
      </c>
      <c r="BK348" s="184">
        <f>ROUND(I348*H348,2)</f>
        <v>0</v>
      </c>
      <c r="BL348" s="18" t="s">
        <v>2862</v>
      </c>
      <c r="BM348" s="183" t="s">
        <v>4247</v>
      </c>
    </row>
    <row r="349" s="2" customFormat="1" ht="16.5" customHeight="1">
      <c r="A349" s="37"/>
      <c r="B349" s="171"/>
      <c r="C349" s="172" t="s">
        <v>1334</v>
      </c>
      <c r="D349" s="172" t="s">
        <v>238</v>
      </c>
      <c r="E349" s="173" t="s">
        <v>4248</v>
      </c>
      <c r="F349" s="174" t="s">
        <v>4249</v>
      </c>
      <c r="G349" s="175" t="s">
        <v>427</v>
      </c>
      <c r="H349" s="176">
        <v>6</v>
      </c>
      <c r="I349" s="177"/>
      <c r="J349" s="178">
        <f>ROUND(I349*H349,2)</f>
        <v>0</v>
      </c>
      <c r="K349" s="174" t="s">
        <v>428</v>
      </c>
      <c r="L349" s="38"/>
      <c r="M349" s="179" t="s">
        <v>3</v>
      </c>
      <c r="N349" s="180" t="s">
        <v>43</v>
      </c>
      <c r="O349" s="71"/>
      <c r="P349" s="181">
        <f>O349*H349</f>
        <v>0</v>
      </c>
      <c r="Q349" s="181">
        <v>0</v>
      </c>
      <c r="R349" s="181">
        <f>Q349*H349</f>
        <v>0</v>
      </c>
      <c r="S349" s="181">
        <v>0</v>
      </c>
      <c r="T349" s="182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3" t="s">
        <v>2862</v>
      </c>
      <c r="AT349" s="183" t="s">
        <v>238</v>
      </c>
      <c r="AU349" s="183" t="s">
        <v>76</v>
      </c>
      <c r="AY349" s="18" t="s">
        <v>234</v>
      </c>
      <c r="BE349" s="184">
        <f>IF(N349="základní",J349,0)</f>
        <v>0</v>
      </c>
      <c r="BF349" s="184">
        <f>IF(N349="snížená",J349,0)</f>
        <v>0</v>
      </c>
      <c r="BG349" s="184">
        <f>IF(N349="zákl. přenesená",J349,0)</f>
        <v>0</v>
      </c>
      <c r="BH349" s="184">
        <f>IF(N349="sníž. přenesená",J349,0)</f>
        <v>0</v>
      </c>
      <c r="BI349" s="184">
        <f>IF(N349="nulová",J349,0)</f>
        <v>0</v>
      </c>
      <c r="BJ349" s="18" t="s">
        <v>79</v>
      </c>
      <c r="BK349" s="184">
        <f>ROUND(I349*H349,2)</f>
        <v>0</v>
      </c>
      <c r="BL349" s="18" t="s">
        <v>2862</v>
      </c>
      <c r="BM349" s="183" t="s">
        <v>4250</v>
      </c>
    </row>
    <row r="350" s="2" customFormat="1" ht="16.5" customHeight="1">
      <c r="A350" s="37"/>
      <c r="B350" s="171"/>
      <c r="C350" s="172" t="s">
        <v>1339</v>
      </c>
      <c r="D350" s="172" t="s">
        <v>238</v>
      </c>
      <c r="E350" s="173" t="s">
        <v>4251</v>
      </c>
      <c r="F350" s="174" t="s">
        <v>4068</v>
      </c>
      <c r="G350" s="175" t="s">
        <v>427</v>
      </c>
      <c r="H350" s="176">
        <v>1</v>
      </c>
      <c r="I350" s="177"/>
      <c r="J350" s="178">
        <f>ROUND(I350*H350,2)</f>
        <v>0</v>
      </c>
      <c r="K350" s="174" t="s">
        <v>428</v>
      </c>
      <c r="L350" s="38"/>
      <c r="M350" s="179" t="s">
        <v>3</v>
      </c>
      <c r="N350" s="180" t="s">
        <v>43</v>
      </c>
      <c r="O350" s="71"/>
      <c r="P350" s="181">
        <f>O350*H350</f>
        <v>0</v>
      </c>
      <c r="Q350" s="181">
        <v>0</v>
      </c>
      <c r="R350" s="181">
        <f>Q350*H350</f>
        <v>0</v>
      </c>
      <c r="S350" s="181">
        <v>0</v>
      </c>
      <c r="T350" s="182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3" t="s">
        <v>2862</v>
      </c>
      <c r="AT350" s="183" t="s">
        <v>238</v>
      </c>
      <c r="AU350" s="183" t="s">
        <v>76</v>
      </c>
      <c r="AY350" s="18" t="s">
        <v>234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8" t="s">
        <v>79</v>
      </c>
      <c r="BK350" s="184">
        <f>ROUND(I350*H350,2)</f>
        <v>0</v>
      </c>
      <c r="BL350" s="18" t="s">
        <v>2862</v>
      </c>
      <c r="BM350" s="183" t="s">
        <v>4252</v>
      </c>
    </row>
    <row r="351" s="2" customFormat="1" ht="16.5" customHeight="1">
      <c r="A351" s="37"/>
      <c r="B351" s="171"/>
      <c r="C351" s="172" t="s">
        <v>1343</v>
      </c>
      <c r="D351" s="172" t="s">
        <v>238</v>
      </c>
      <c r="E351" s="173" t="s">
        <v>4253</v>
      </c>
      <c r="F351" s="174" t="s">
        <v>4254</v>
      </c>
      <c r="G351" s="175" t="s">
        <v>416</v>
      </c>
      <c r="H351" s="176">
        <v>120</v>
      </c>
      <c r="I351" s="177"/>
      <c r="J351" s="178">
        <f>ROUND(I351*H351,2)</f>
        <v>0</v>
      </c>
      <c r="K351" s="174" t="s">
        <v>428</v>
      </c>
      <c r="L351" s="38"/>
      <c r="M351" s="179" t="s">
        <v>3</v>
      </c>
      <c r="N351" s="180" t="s">
        <v>43</v>
      </c>
      <c r="O351" s="71"/>
      <c r="P351" s="181">
        <f>O351*H351</f>
        <v>0</v>
      </c>
      <c r="Q351" s="181">
        <v>0</v>
      </c>
      <c r="R351" s="181">
        <f>Q351*H351</f>
        <v>0</v>
      </c>
      <c r="S351" s="181">
        <v>0</v>
      </c>
      <c r="T351" s="182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3" t="s">
        <v>2862</v>
      </c>
      <c r="AT351" s="183" t="s">
        <v>238</v>
      </c>
      <c r="AU351" s="183" t="s">
        <v>76</v>
      </c>
      <c r="AY351" s="18" t="s">
        <v>234</v>
      </c>
      <c r="BE351" s="184">
        <f>IF(N351="základní",J351,0)</f>
        <v>0</v>
      </c>
      <c r="BF351" s="184">
        <f>IF(N351="snížená",J351,0)</f>
        <v>0</v>
      </c>
      <c r="BG351" s="184">
        <f>IF(N351="zákl. přenesená",J351,0)</f>
        <v>0</v>
      </c>
      <c r="BH351" s="184">
        <f>IF(N351="sníž. přenesená",J351,0)</f>
        <v>0</v>
      </c>
      <c r="BI351" s="184">
        <f>IF(N351="nulová",J351,0)</f>
        <v>0</v>
      </c>
      <c r="BJ351" s="18" t="s">
        <v>79</v>
      </c>
      <c r="BK351" s="184">
        <f>ROUND(I351*H351,2)</f>
        <v>0</v>
      </c>
      <c r="BL351" s="18" t="s">
        <v>2862</v>
      </c>
      <c r="BM351" s="183" t="s">
        <v>4255</v>
      </c>
    </row>
    <row r="352" s="2" customFormat="1" ht="16.5" customHeight="1">
      <c r="A352" s="37"/>
      <c r="B352" s="171"/>
      <c r="C352" s="172" t="s">
        <v>1350</v>
      </c>
      <c r="D352" s="172" t="s">
        <v>238</v>
      </c>
      <c r="E352" s="173" t="s">
        <v>4256</v>
      </c>
      <c r="F352" s="174" t="s">
        <v>4257</v>
      </c>
      <c r="G352" s="175" t="s">
        <v>427</v>
      </c>
      <c r="H352" s="176">
        <v>4</v>
      </c>
      <c r="I352" s="177"/>
      <c r="J352" s="178">
        <f>ROUND(I352*H352,2)</f>
        <v>0</v>
      </c>
      <c r="K352" s="174" t="s">
        <v>428</v>
      </c>
      <c r="L352" s="38"/>
      <c r="M352" s="179" t="s">
        <v>3</v>
      </c>
      <c r="N352" s="180" t="s">
        <v>43</v>
      </c>
      <c r="O352" s="71"/>
      <c r="P352" s="181">
        <f>O352*H352</f>
        <v>0</v>
      </c>
      <c r="Q352" s="181">
        <v>0</v>
      </c>
      <c r="R352" s="181">
        <f>Q352*H352</f>
        <v>0</v>
      </c>
      <c r="S352" s="181">
        <v>0</v>
      </c>
      <c r="T352" s="182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3" t="s">
        <v>2862</v>
      </c>
      <c r="AT352" s="183" t="s">
        <v>238</v>
      </c>
      <c r="AU352" s="183" t="s">
        <v>76</v>
      </c>
      <c r="AY352" s="18" t="s">
        <v>234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8" t="s">
        <v>79</v>
      </c>
      <c r="BK352" s="184">
        <f>ROUND(I352*H352,2)</f>
        <v>0</v>
      </c>
      <c r="BL352" s="18" t="s">
        <v>2862</v>
      </c>
      <c r="BM352" s="183" t="s">
        <v>4258</v>
      </c>
    </row>
    <row r="353" s="2" customFormat="1" ht="16.5" customHeight="1">
      <c r="A353" s="37"/>
      <c r="B353" s="171"/>
      <c r="C353" s="172" t="s">
        <v>1355</v>
      </c>
      <c r="D353" s="172" t="s">
        <v>238</v>
      </c>
      <c r="E353" s="173" t="s">
        <v>4259</v>
      </c>
      <c r="F353" s="174" t="s">
        <v>4260</v>
      </c>
      <c r="G353" s="175" t="s">
        <v>427</v>
      </c>
      <c r="H353" s="176">
        <v>6</v>
      </c>
      <c r="I353" s="177"/>
      <c r="J353" s="178">
        <f>ROUND(I353*H353,2)</f>
        <v>0</v>
      </c>
      <c r="K353" s="174" t="s">
        <v>428</v>
      </c>
      <c r="L353" s="38"/>
      <c r="M353" s="179" t="s">
        <v>3</v>
      </c>
      <c r="N353" s="180" t="s">
        <v>43</v>
      </c>
      <c r="O353" s="71"/>
      <c r="P353" s="181">
        <f>O353*H353</f>
        <v>0</v>
      </c>
      <c r="Q353" s="181">
        <v>0</v>
      </c>
      <c r="R353" s="181">
        <f>Q353*H353</f>
        <v>0</v>
      </c>
      <c r="S353" s="181">
        <v>0</v>
      </c>
      <c r="T353" s="182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3" t="s">
        <v>2862</v>
      </c>
      <c r="AT353" s="183" t="s">
        <v>238</v>
      </c>
      <c r="AU353" s="183" t="s">
        <v>76</v>
      </c>
      <c r="AY353" s="18" t="s">
        <v>234</v>
      </c>
      <c r="BE353" s="184">
        <f>IF(N353="základní",J353,0)</f>
        <v>0</v>
      </c>
      <c r="BF353" s="184">
        <f>IF(N353="snížená",J353,0)</f>
        <v>0</v>
      </c>
      <c r="BG353" s="184">
        <f>IF(N353="zákl. přenesená",J353,0)</f>
        <v>0</v>
      </c>
      <c r="BH353" s="184">
        <f>IF(N353="sníž. přenesená",J353,0)</f>
        <v>0</v>
      </c>
      <c r="BI353" s="184">
        <f>IF(N353="nulová",J353,0)</f>
        <v>0</v>
      </c>
      <c r="BJ353" s="18" t="s">
        <v>79</v>
      </c>
      <c r="BK353" s="184">
        <f>ROUND(I353*H353,2)</f>
        <v>0</v>
      </c>
      <c r="BL353" s="18" t="s">
        <v>2862</v>
      </c>
      <c r="BM353" s="183" t="s">
        <v>4261</v>
      </c>
    </row>
    <row r="354" s="12" customFormat="1" ht="22.8" customHeight="1">
      <c r="A354" s="12"/>
      <c r="B354" s="158"/>
      <c r="C354" s="12"/>
      <c r="D354" s="159" t="s">
        <v>71</v>
      </c>
      <c r="E354" s="169" t="s">
        <v>461</v>
      </c>
      <c r="F354" s="169" t="s">
        <v>3700</v>
      </c>
      <c r="G354" s="12"/>
      <c r="H354" s="12"/>
      <c r="I354" s="161"/>
      <c r="J354" s="170">
        <f>BK354</f>
        <v>0</v>
      </c>
      <c r="K354" s="12"/>
      <c r="L354" s="158"/>
      <c r="M354" s="163"/>
      <c r="N354" s="164"/>
      <c r="O354" s="164"/>
      <c r="P354" s="165">
        <f>SUM(P355:P357)</f>
        <v>0</v>
      </c>
      <c r="Q354" s="164"/>
      <c r="R354" s="165">
        <f>SUM(R355:R357)</f>
        <v>0</v>
      </c>
      <c r="S354" s="164"/>
      <c r="T354" s="166">
        <f>SUM(T355:T357)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59" t="s">
        <v>104</v>
      </c>
      <c r="AT354" s="167" t="s">
        <v>71</v>
      </c>
      <c r="AU354" s="167" t="s">
        <v>79</v>
      </c>
      <c r="AY354" s="159" t="s">
        <v>234</v>
      </c>
      <c r="BK354" s="168">
        <f>SUM(BK355:BK357)</f>
        <v>0</v>
      </c>
    </row>
    <row r="355" s="2" customFormat="1" ht="16.5" customHeight="1">
      <c r="A355" s="37"/>
      <c r="B355" s="171"/>
      <c r="C355" s="172" t="s">
        <v>1359</v>
      </c>
      <c r="D355" s="172" t="s">
        <v>238</v>
      </c>
      <c r="E355" s="173" t="s">
        <v>4262</v>
      </c>
      <c r="F355" s="174" t="s">
        <v>4263</v>
      </c>
      <c r="G355" s="175" t="s">
        <v>427</v>
      </c>
      <c r="H355" s="176">
        <v>1</v>
      </c>
      <c r="I355" s="177"/>
      <c r="J355" s="178">
        <f>ROUND(I355*H355,2)</f>
        <v>0</v>
      </c>
      <c r="K355" s="174" t="s">
        <v>428</v>
      </c>
      <c r="L355" s="38"/>
      <c r="M355" s="179" t="s">
        <v>3</v>
      </c>
      <c r="N355" s="180" t="s">
        <v>43</v>
      </c>
      <c r="O355" s="71"/>
      <c r="P355" s="181">
        <f>O355*H355</f>
        <v>0</v>
      </c>
      <c r="Q355" s="181">
        <v>0</v>
      </c>
      <c r="R355" s="181">
        <f>Q355*H355</f>
        <v>0</v>
      </c>
      <c r="S355" s="181">
        <v>0</v>
      </c>
      <c r="T355" s="182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3" t="s">
        <v>2862</v>
      </c>
      <c r="AT355" s="183" t="s">
        <v>238</v>
      </c>
      <c r="AU355" s="183" t="s">
        <v>76</v>
      </c>
      <c r="AY355" s="18" t="s">
        <v>234</v>
      </c>
      <c r="BE355" s="184">
        <f>IF(N355="základní",J355,0)</f>
        <v>0</v>
      </c>
      <c r="BF355" s="184">
        <f>IF(N355="snížená",J355,0)</f>
        <v>0</v>
      </c>
      <c r="BG355" s="184">
        <f>IF(N355="zákl. přenesená",J355,0)</f>
        <v>0</v>
      </c>
      <c r="BH355" s="184">
        <f>IF(N355="sníž. přenesená",J355,0)</f>
        <v>0</v>
      </c>
      <c r="BI355" s="184">
        <f>IF(N355="nulová",J355,0)</f>
        <v>0</v>
      </c>
      <c r="BJ355" s="18" t="s">
        <v>79</v>
      </c>
      <c r="BK355" s="184">
        <f>ROUND(I355*H355,2)</f>
        <v>0</v>
      </c>
      <c r="BL355" s="18" t="s">
        <v>2862</v>
      </c>
      <c r="BM355" s="183" t="s">
        <v>4264</v>
      </c>
    </row>
    <row r="356" s="2" customFormat="1" ht="16.5" customHeight="1">
      <c r="A356" s="37"/>
      <c r="B356" s="171"/>
      <c r="C356" s="172" t="s">
        <v>1363</v>
      </c>
      <c r="D356" s="172" t="s">
        <v>238</v>
      </c>
      <c r="E356" s="173" t="s">
        <v>4265</v>
      </c>
      <c r="F356" s="174" t="s">
        <v>4266</v>
      </c>
      <c r="G356" s="175" t="s">
        <v>427</v>
      </c>
      <c r="H356" s="176">
        <v>1</v>
      </c>
      <c r="I356" s="177"/>
      <c r="J356" s="178">
        <f>ROUND(I356*H356,2)</f>
        <v>0</v>
      </c>
      <c r="K356" s="174" t="s">
        <v>428</v>
      </c>
      <c r="L356" s="38"/>
      <c r="M356" s="179" t="s">
        <v>3</v>
      </c>
      <c r="N356" s="180" t="s">
        <v>43</v>
      </c>
      <c r="O356" s="71"/>
      <c r="P356" s="181">
        <f>O356*H356</f>
        <v>0</v>
      </c>
      <c r="Q356" s="181">
        <v>0</v>
      </c>
      <c r="R356" s="181">
        <f>Q356*H356</f>
        <v>0</v>
      </c>
      <c r="S356" s="181">
        <v>0</v>
      </c>
      <c r="T356" s="182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3" t="s">
        <v>2862</v>
      </c>
      <c r="AT356" s="183" t="s">
        <v>238</v>
      </c>
      <c r="AU356" s="183" t="s">
        <v>76</v>
      </c>
      <c r="AY356" s="18" t="s">
        <v>234</v>
      </c>
      <c r="BE356" s="184">
        <f>IF(N356="základní",J356,0)</f>
        <v>0</v>
      </c>
      <c r="BF356" s="184">
        <f>IF(N356="snížená",J356,0)</f>
        <v>0</v>
      </c>
      <c r="BG356" s="184">
        <f>IF(N356="zákl. přenesená",J356,0)</f>
        <v>0</v>
      </c>
      <c r="BH356" s="184">
        <f>IF(N356="sníž. přenesená",J356,0)</f>
        <v>0</v>
      </c>
      <c r="BI356" s="184">
        <f>IF(N356="nulová",J356,0)</f>
        <v>0</v>
      </c>
      <c r="BJ356" s="18" t="s">
        <v>79</v>
      </c>
      <c r="BK356" s="184">
        <f>ROUND(I356*H356,2)</f>
        <v>0</v>
      </c>
      <c r="BL356" s="18" t="s">
        <v>2862</v>
      </c>
      <c r="BM356" s="183" t="s">
        <v>4267</v>
      </c>
    </row>
    <row r="357" s="2" customFormat="1" ht="16.5" customHeight="1">
      <c r="A357" s="37"/>
      <c r="B357" s="171"/>
      <c r="C357" s="172" t="s">
        <v>1365</v>
      </c>
      <c r="D357" s="172" t="s">
        <v>238</v>
      </c>
      <c r="E357" s="173" t="s">
        <v>4268</v>
      </c>
      <c r="F357" s="174" t="s">
        <v>4269</v>
      </c>
      <c r="G357" s="175" t="s">
        <v>427</v>
      </c>
      <c r="H357" s="176">
        <v>1</v>
      </c>
      <c r="I357" s="177"/>
      <c r="J357" s="178">
        <f>ROUND(I357*H357,2)</f>
        <v>0</v>
      </c>
      <c r="K357" s="174" t="s">
        <v>428</v>
      </c>
      <c r="L357" s="38"/>
      <c r="M357" s="179" t="s">
        <v>3</v>
      </c>
      <c r="N357" s="180" t="s">
        <v>43</v>
      </c>
      <c r="O357" s="71"/>
      <c r="P357" s="181">
        <f>O357*H357</f>
        <v>0</v>
      </c>
      <c r="Q357" s="181">
        <v>0</v>
      </c>
      <c r="R357" s="181">
        <f>Q357*H357</f>
        <v>0</v>
      </c>
      <c r="S357" s="181">
        <v>0</v>
      </c>
      <c r="T357" s="182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3" t="s">
        <v>2862</v>
      </c>
      <c r="AT357" s="183" t="s">
        <v>238</v>
      </c>
      <c r="AU357" s="183" t="s">
        <v>76</v>
      </c>
      <c r="AY357" s="18" t="s">
        <v>234</v>
      </c>
      <c r="BE357" s="184">
        <f>IF(N357="základní",J357,0)</f>
        <v>0</v>
      </c>
      <c r="BF357" s="184">
        <f>IF(N357="snížená",J357,0)</f>
        <v>0</v>
      </c>
      <c r="BG357" s="184">
        <f>IF(N357="zákl. přenesená",J357,0)</f>
        <v>0</v>
      </c>
      <c r="BH357" s="184">
        <f>IF(N357="sníž. přenesená",J357,0)</f>
        <v>0</v>
      </c>
      <c r="BI357" s="184">
        <f>IF(N357="nulová",J357,0)</f>
        <v>0</v>
      </c>
      <c r="BJ357" s="18" t="s">
        <v>79</v>
      </c>
      <c r="BK357" s="184">
        <f>ROUND(I357*H357,2)</f>
        <v>0</v>
      </c>
      <c r="BL357" s="18" t="s">
        <v>2862</v>
      </c>
      <c r="BM357" s="183" t="s">
        <v>4270</v>
      </c>
    </row>
    <row r="358" s="12" customFormat="1" ht="22.8" customHeight="1">
      <c r="A358" s="12"/>
      <c r="B358" s="158"/>
      <c r="C358" s="12"/>
      <c r="D358" s="159" t="s">
        <v>71</v>
      </c>
      <c r="E358" s="169" t="s">
        <v>466</v>
      </c>
      <c r="F358" s="169" t="s">
        <v>4015</v>
      </c>
      <c r="G358" s="12"/>
      <c r="H358" s="12"/>
      <c r="I358" s="161"/>
      <c r="J358" s="170">
        <f>BK358</f>
        <v>0</v>
      </c>
      <c r="K358" s="12"/>
      <c r="L358" s="158"/>
      <c r="M358" s="163"/>
      <c r="N358" s="164"/>
      <c r="O358" s="164"/>
      <c r="P358" s="165">
        <f>SUM(P359:P367)</f>
        <v>0</v>
      </c>
      <c r="Q358" s="164"/>
      <c r="R358" s="165">
        <f>SUM(R359:R367)</f>
        <v>0</v>
      </c>
      <c r="S358" s="164"/>
      <c r="T358" s="166">
        <f>SUM(T359:T367)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59" t="s">
        <v>104</v>
      </c>
      <c r="AT358" s="167" t="s">
        <v>71</v>
      </c>
      <c r="AU358" s="167" t="s">
        <v>79</v>
      </c>
      <c r="AY358" s="159" t="s">
        <v>234</v>
      </c>
      <c r="BK358" s="168">
        <f>SUM(BK359:BK367)</f>
        <v>0</v>
      </c>
    </row>
    <row r="359" s="2" customFormat="1" ht="16.5" customHeight="1">
      <c r="A359" s="37"/>
      <c r="B359" s="171"/>
      <c r="C359" s="172" t="s">
        <v>1369</v>
      </c>
      <c r="D359" s="172" t="s">
        <v>238</v>
      </c>
      <c r="E359" s="173" t="s">
        <v>4271</v>
      </c>
      <c r="F359" s="174" t="s">
        <v>4272</v>
      </c>
      <c r="G359" s="175" t="s">
        <v>427</v>
      </c>
      <c r="H359" s="176">
        <v>4</v>
      </c>
      <c r="I359" s="177"/>
      <c r="J359" s="178">
        <f>ROUND(I359*H359,2)</f>
        <v>0</v>
      </c>
      <c r="K359" s="174" t="s">
        <v>428</v>
      </c>
      <c r="L359" s="38"/>
      <c r="M359" s="179" t="s">
        <v>3</v>
      </c>
      <c r="N359" s="180" t="s">
        <v>43</v>
      </c>
      <c r="O359" s="71"/>
      <c r="P359" s="181">
        <f>O359*H359</f>
        <v>0</v>
      </c>
      <c r="Q359" s="181">
        <v>0</v>
      </c>
      <c r="R359" s="181">
        <f>Q359*H359</f>
        <v>0</v>
      </c>
      <c r="S359" s="181">
        <v>0</v>
      </c>
      <c r="T359" s="182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83" t="s">
        <v>2862</v>
      </c>
      <c r="AT359" s="183" t="s">
        <v>238</v>
      </c>
      <c r="AU359" s="183" t="s">
        <v>76</v>
      </c>
      <c r="AY359" s="18" t="s">
        <v>234</v>
      </c>
      <c r="BE359" s="184">
        <f>IF(N359="základní",J359,0)</f>
        <v>0</v>
      </c>
      <c r="BF359" s="184">
        <f>IF(N359="snížená",J359,0)</f>
        <v>0</v>
      </c>
      <c r="BG359" s="184">
        <f>IF(N359="zákl. přenesená",J359,0)</f>
        <v>0</v>
      </c>
      <c r="BH359" s="184">
        <f>IF(N359="sníž. přenesená",J359,0)</f>
        <v>0</v>
      </c>
      <c r="BI359" s="184">
        <f>IF(N359="nulová",J359,0)</f>
        <v>0</v>
      </c>
      <c r="BJ359" s="18" t="s">
        <v>79</v>
      </c>
      <c r="BK359" s="184">
        <f>ROUND(I359*H359,2)</f>
        <v>0</v>
      </c>
      <c r="BL359" s="18" t="s">
        <v>2862</v>
      </c>
      <c r="BM359" s="183" t="s">
        <v>4273</v>
      </c>
    </row>
    <row r="360" s="2" customFormat="1" ht="16.5" customHeight="1">
      <c r="A360" s="37"/>
      <c r="B360" s="171"/>
      <c r="C360" s="172" t="s">
        <v>1373</v>
      </c>
      <c r="D360" s="172" t="s">
        <v>238</v>
      </c>
      <c r="E360" s="173" t="s">
        <v>4274</v>
      </c>
      <c r="F360" s="174" t="s">
        <v>4275</v>
      </c>
      <c r="G360" s="175" t="s">
        <v>427</v>
      </c>
      <c r="H360" s="176">
        <v>19</v>
      </c>
      <c r="I360" s="177"/>
      <c r="J360" s="178">
        <f>ROUND(I360*H360,2)</f>
        <v>0</v>
      </c>
      <c r="K360" s="174" t="s">
        <v>428</v>
      </c>
      <c r="L360" s="38"/>
      <c r="M360" s="179" t="s">
        <v>3</v>
      </c>
      <c r="N360" s="180" t="s">
        <v>43</v>
      </c>
      <c r="O360" s="71"/>
      <c r="P360" s="181">
        <f>O360*H360</f>
        <v>0</v>
      </c>
      <c r="Q360" s="181">
        <v>0</v>
      </c>
      <c r="R360" s="181">
        <f>Q360*H360</f>
        <v>0</v>
      </c>
      <c r="S360" s="181">
        <v>0</v>
      </c>
      <c r="T360" s="182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3" t="s">
        <v>2862</v>
      </c>
      <c r="AT360" s="183" t="s">
        <v>238</v>
      </c>
      <c r="AU360" s="183" t="s">
        <v>76</v>
      </c>
      <c r="AY360" s="18" t="s">
        <v>234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8" t="s">
        <v>79</v>
      </c>
      <c r="BK360" s="184">
        <f>ROUND(I360*H360,2)</f>
        <v>0</v>
      </c>
      <c r="BL360" s="18" t="s">
        <v>2862</v>
      </c>
      <c r="BM360" s="183" t="s">
        <v>4276</v>
      </c>
    </row>
    <row r="361" s="2" customFormat="1" ht="16.5" customHeight="1">
      <c r="A361" s="37"/>
      <c r="B361" s="171"/>
      <c r="C361" s="172" t="s">
        <v>1378</v>
      </c>
      <c r="D361" s="172" t="s">
        <v>238</v>
      </c>
      <c r="E361" s="173" t="s">
        <v>4277</v>
      </c>
      <c r="F361" s="174" t="s">
        <v>4278</v>
      </c>
      <c r="G361" s="175" t="s">
        <v>427</v>
      </c>
      <c r="H361" s="176">
        <v>11</v>
      </c>
      <c r="I361" s="177"/>
      <c r="J361" s="178">
        <f>ROUND(I361*H361,2)</f>
        <v>0</v>
      </c>
      <c r="K361" s="174" t="s">
        <v>428</v>
      </c>
      <c r="L361" s="38"/>
      <c r="M361" s="179" t="s">
        <v>3</v>
      </c>
      <c r="N361" s="180" t="s">
        <v>43</v>
      </c>
      <c r="O361" s="71"/>
      <c r="P361" s="181">
        <f>O361*H361</f>
        <v>0</v>
      </c>
      <c r="Q361" s="181">
        <v>0</v>
      </c>
      <c r="R361" s="181">
        <f>Q361*H361</f>
        <v>0</v>
      </c>
      <c r="S361" s="181">
        <v>0</v>
      </c>
      <c r="T361" s="182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83" t="s">
        <v>2862</v>
      </c>
      <c r="AT361" s="183" t="s">
        <v>238</v>
      </c>
      <c r="AU361" s="183" t="s">
        <v>76</v>
      </c>
      <c r="AY361" s="18" t="s">
        <v>234</v>
      </c>
      <c r="BE361" s="184">
        <f>IF(N361="základní",J361,0)</f>
        <v>0</v>
      </c>
      <c r="BF361" s="184">
        <f>IF(N361="snížená",J361,0)</f>
        <v>0</v>
      </c>
      <c r="BG361" s="184">
        <f>IF(N361="zákl. přenesená",J361,0)</f>
        <v>0</v>
      </c>
      <c r="BH361" s="184">
        <f>IF(N361="sníž. přenesená",J361,0)</f>
        <v>0</v>
      </c>
      <c r="BI361" s="184">
        <f>IF(N361="nulová",J361,0)</f>
        <v>0</v>
      </c>
      <c r="BJ361" s="18" t="s">
        <v>79</v>
      </c>
      <c r="BK361" s="184">
        <f>ROUND(I361*H361,2)</f>
        <v>0</v>
      </c>
      <c r="BL361" s="18" t="s">
        <v>2862</v>
      </c>
      <c r="BM361" s="183" t="s">
        <v>4279</v>
      </c>
    </row>
    <row r="362" s="2" customFormat="1" ht="16.5" customHeight="1">
      <c r="A362" s="37"/>
      <c r="B362" s="171"/>
      <c r="C362" s="172" t="s">
        <v>1384</v>
      </c>
      <c r="D362" s="172" t="s">
        <v>238</v>
      </c>
      <c r="E362" s="173" t="s">
        <v>4280</v>
      </c>
      <c r="F362" s="174" t="s">
        <v>4281</v>
      </c>
      <c r="G362" s="175" t="s">
        <v>427</v>
      </c>
      <c r="H362" s="176">
        <v>8</v>
      </c>
      <c r="I362" s="177"/>
      <c r="J362" s="178">
        <f>ROUND(I362*H362,2)</f>
        <v>0</v>
      </c>
      <c r="K362" s="174" t="s">
        <v>428</v>
      </c>
      <c r="L362" s="38"/>
      <c r="M362" s="179" t="s">
        <v>3</v>
      </c>
      <c r="N362" s="180" t="s">
        <v>43</v>
      </c>
      <c r="O362" s="71"/>
      <c r="P362" s="181">
        <f>O362*H362</f>
        <v>0</v>
      </c>
      <c r="Q362" s="181">
        <v>0</v>
      </c>
      <c r="R362" s="181">
        <f>Q362*H362</f>
        <v>0</v>
      </c>
      <c r="S362" s="181">
        <v>0</v>
      </c>
      <c r="T362" s="182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3" t="s">
        <v>2862</v>
      </c>
      <c r="AT362" s="183" t="s">
        <v>238</v>
      </c>
      <c r="AU362" s="183" t="s">
        <v>76</v>
      </c>
      <c r="AY362" s="18" t="s">
        <v>234</v>
      </c>
      <c r="BE362" s="184">
        <f>IF(N362="základní",J362,0)</f>
        <v>0</v>
      </c>
      <c r="BF362" s="184">
        <f>IF(N362="snížená",J362,0)</f>
        <v>0</v>
      </c>
      <c r="BG362" s="184">
        <f>IF(N362="zákl. přenesená",J362,0)</f>
        <v>0</v>
      </c>
      <c r="BH362" s="184">
        <f>IF(N362="sníž. přenesená",J362,0)</f>
        <v>0</v>
      </c>
      <c r="BI362" s="184">
        <f>IF(N362="nulová",J362,0)</f>
        <v>0</v>
      </c>
      <c r="BJ362" s="18" t="s">
        <v>79</v>
      </c>
      <c r="BK362" s="184">
        <f>ROUND(I362*H362,2)</f>
        <v>0</v>
      </c>
      <c r="BL362" s="18" t="s">
        <v>2862</v>
      </c>
      <c r="BM362" s="183" t="s">
        <v>4282</v>
      </c>
    </row>
    <row r="363" s="2" customFormat="1" ht="16.5" customHeight="1">
      <c r="A363" s="37"/>
      <c r="B363" s="171"/>
      <c r="C363" s="172" t="s">
        <v>1389</v>
      </c>
      <c r="D363" s="172" t="s">
        <v>238</v>
      </c>
      <c r="E363" s="173" t="s">
        <v>4283</v>
      </c>
      <c r="F363" s="174" t="s">
        <v>4284</v>
      </c>
      <c r="G363" s="175" t="s">
        <v>427</v>
      </c>
      <c r="H363" s="176">
        <v>1</v>
      </c>
      <c r="I363" s="177"/>
      <c r="J363" s="178">
        <f>ROUND(I363*H363,2)</f>
        <v>0</v>
      </c>
      <c r="K363" s="174" t="s">
        <v>428</v>
      </c>
      <c r="L363" s="38"/>
      <c r="M363" s="179" t="s">
        <v>3</v>
      </c>
      <c r="N363" s="180" t="s">
        <v>43</v>
      </c>
      <c r="O363" s="71"/>
      <c r="P363" s="181">
        <f>O363*H363</f>
        <v>0</v>
      </c>
      <c r="Q363" s="181">
        <v>0</v>
      </c>
      <c r="R363" s="181">
        <f>Q363*H363</f>
        <v>0</v>
      </c>
      <c r="S363" s="181">
        <v>0</v>
      </c>
      <c r="T363" s="182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3" t="s">
        <v>2862</v>
      </c>
      <c r="AT363" s="183" t="s">
        <v>238</v>
      </c>
      <c r="AU363" s="183" t="s">
        <v>76</v>
      </c>
      <c r="AY363" s="18" t="s">
        <v>234</v>
      </c>
      <c r="BE363" s="184">
        <f>IF(N363="základní",J363,0)</f>
        <v>0</v>
      </c>
      <c r="BF363" s="184">
        <f>IF(N363="snížená",J363,0)</f>
        <v>0</v>
      </c>
      <c r="BG363" s="184">
        <f>IF(N363="zákl. přenesená",J363,0)</f>
        <v>0</v>
      </c>
      <c r="BH363" s="184">
        <f>IF(N363="sníž. přenesená",J363,0)</f>
        <v>0</v>
      </c>
      <c r="BI363" s="184">
        <f>IF(N363="nulová",J363,0)</f>
        <v>0</v>
      </c>
      <c r="BJ363" s="18" t="s">
        <v>79</v>
      </c>
      <c r="BK363" s="184">
        <f>ROUND(I363*H363,2)</f>
        <v>0</v>
      </c>
      <c r="BL363" s="18" t="s">
        <v>2862</v>
      </c>
      <c r="BM363" s="183" t="s">
        <v>4285</v>
      </c>
    </row>
    <row r="364" s="2" customFormat="1" ht="16.5" customHeight="1">
      <c r="A364" s="37"/>
      <c r="B364" s="171"/>
      <c r="C364" s="172" t="s">
        <v>1393</v>
      </c>
      <c r="D364" s="172" t="s">
        <v>238</v>
      </c>
      <c r="E364" s="173" t="s">
        <v>4286</v>
      </c>
      <c r="F364" s="174" t="s">
        <v>4287</v>
      </c>
      <c r="G364" s="175" t="s">
        <v>427</v>
      </c>
      <c r="H364" s="176">
        <v>4</v>
      </c>
      <c r="I364" s="177"/>
      <c r="J364" s="178">
        <f>ROUND(I364*H364,2)</f>
        <v>0</v>
      </c>
      <c r="K364" s="174" t="s">
        <v>428</v>
      </c>
      <c r="L364" s="38"/>
      <c r="M364" s="179" t="s">
        <v>3</v>
      </c>
      <c r="N364" s="180" t="s">
        <v>43</v>
      </c>
      <c r="O364" s="71"/>
      <c r="P364" s="181">
        <f>O364*H364</f>
        <v>0</v>
      </c>
      <c r="Q364" s="181">
        <v>0</v>
      </c>
      <c r="R364" s="181">
        <f>Q364*H364</f>
        <v>0</v>
      </c>
      <c r="S364" s="181">
        <v>0</v>
      </c>
      <c r="T364" s="182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3" t="s">
        <v>2862</v>
      </c>
      <c r="AT364" s="183" t="s">
        <v>238</v>
      </c>
      <c r="AU364" s="183" t="s">
        <v>76</v>
      </c>
      <c r="AY364" s="18" t="s">
        <v>234</v>
      </c>
      <c r="BE364" s="184">
        <f>IF(N364="základní",J364,0)</f>
        <v>0</v>
      </c>
      <c r="BF364" s="184">
        <f>IF(N364="snížená",J364,0)</f>
        <v>0</v>
      </c>
      <c r="BG364" s="184">
        <f>IF(N364="zákl. přenesená",J364,0)</f>
        <v>0</v>
      </c>
      <c r="BH364" s="184">
        <f>IF(N364="sníž. přenesená",J364,0)</f>
        <v>0</v>
      </c>
      <c r="BI364" s="184">
        <f>IF(N364="nulová",J364,0)</f>
        <v>0</v>
      </c>
      <c r="BJ364" s="18" t="s">
        <v>79</v>
      </c>
      <c r="BK364" s="184">
        <f>ROUND(I364*H364,2)</f>
        <v>0</v>
      </c>
      <c r="BL364" s="18" t="s">
        <v>2862</v>
      </c>
      <c r="BM364" s="183" t="s">
        <v>4288</v>
      </c>
    </row>
    <row r="365" s="2" customFormat="1" ht="16.5" customHeight="1">
      <c r="A365" s="37"/>
      <c r="B365" s="171"/>
      <c r="C365" s="172" t="s">
        <v>1398</v>
      </c>
      <c r="D365" s="172" t="s">
        <v>238</v>
      </c>
      <c r="E365" s="173" t="s">
        <v>4289</v>
      </c>
      <c r="F365" s="174" t="s">
        <v>4290</v>
      </c>
      <c r="G365" s="175" t="s">
        <v>427</v>
      </c>
      <c r="H365" s="176">
        <v>4</v>
      </c>
      <c r="I365" s="177"/>
      <c r="J365" s="178">
        <f>ROUND(I365*H365,2)</f>
        <v>0</v>
      </c>
      <c r="K365" s="174" t="s">
        <v>428</v>
      </c>
      <c r="L365" s="38"/>
      <c r="M365" s="179" t="s">
        <v>3</v>
      </c>
      <c r="N365" s="180" t="s">
        <v>43</v>
      </c>
      <c r="O365" s="71"/>
      <c r="P365" s="181">
        <f>O365*H365</f>
        <v>0</v>
      </c>
      <c r="Q365" s="181">
        <v>0</v>
      </c>
      <c r="R365" s="181">
        <f>Q365*H365</f>
        <v>0</v>
      </c>
      <c r="S365" s="181">
        <v>0</v>
      </c>
      <c r="T365" s="182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83" t="s">
        <v>2862</v>
      </c>
      <c r="AT365" s="183" t="s">
        <v>238</v>
      </c>
      <c r="AU365" s="183" t="s">
        <v>76</v>
      </c>
      <c r="AY365" s="18" t="s">
        <v>234</v>
      </c>
      <c r="BE365" s="184">
        <f>IF(N365="základní",J365,0)</f>
        <v>0</v>
      </c>
      <c r="BF365" s="184">
        <f>IF(N365="snížená",J365,0)</f>
        <v>0</v>
      </c>
      <c r="BG365" s="184">
        <f>IF(N365="zákl. přenesená",J365,0)</f>
        <v>0</v>
      </c>
      <c r="BH365" s="184">
        <f>IF(N365="sníž. přenesená",J365,0)</f>
        <v>0</v>
      </c>
      <c r="BI365" s="184">
        <f>IF(N365="nulová",J365,0)</f>
        <v>0</v>
      </c>
      <c r="BJ365" s="18" t="s">
        <v>79</v>
      </c>
      <c r="BK365" s="184">
        <f>ROUND(I365*H365,2)</f>
        <v>0</v>
      </c>
      <c r="BL365" s="18" t="s">
        <v>2862</v>
      </c>
      <c r="BM365" s="183" t="s">
        <v>4291</v>
      </c>
    </row>
    <row r="366" s="2" customFormat="1" ht="16.5" customHeight="1">
      <c r="A366" s="37"/>
      <c r="B366" s="171"/>
      <c r="C366" s="172" t="s">
        <v>1402</v>
      </c>
      <c r="D366" s="172" t="s">
        <v>238</v>
      </c>
      <c r="E366" s="173" t="s">
        <v>4292</v>
      </c>
      <c r="F366" s="174" t="s">
        <v>4293</v>
      </c>
      <c r="G366" s="175" t="s">
        <v>416</v>
      </c>
      <c r="H366" s="176">
        <v>260</v>
      </c>
      <c r="I366" s="177"/>
      <c r="J366" s="178">
        <f>ROUND(I366*H366,2)</f>
        <v>0</v>
      </c>
      <c r="K366" s="174" t="s">
        <v>428</v>
      </c>
      <c r="L366" s="38"/>
      <c r="M366" s="179" t="s">
        <v>3</v>
      </c>
      <c r="N366" s="180" t="s">
        <v>43</v>
      </c>
      <c r="O366" s="71"/>
      <c r="P366" s="181">
        <f>O366*H366</f>
        <v>0</v>
      </c>
      <c r="Q366" s="181">
        <v>0</v>
      </c>
      <c r="R366" s="181">
        <f>Q366*H366</f>
        <v>0</v>
      </c>
      <c r="S366" s="181">
        <v>0</v>
      </c>
      <c r="T366" s="182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3" t="s">
        <v>2862</v>
      </c>
      <c r="AT366" s="183" t="s">
        <v>238</v>
      </c>
      <c r="AU366" s="183" t="s">
        <v>76</v>
      </c>
      <c r="AY366" s="18" t="s">
        <v>234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8" t="s">
        <v>79</v>
      </c>
      <c r="BK366" s="184">
        <f>ROUND(I366*H366,2)</f>
        <v>0</v>
      </c>
      <c r="BL366" s="18" t="s">
        <v>2862</v>
      </c>
      <c r="BM366" s="183" t="s">
        <v>4294</v>
      </c>
    </row>
    <row r="367" s="2" customFormat="1" ht="16.5" customHeight="1">
      <c r="A367" s="37"/>
      <c r="B367" s="171"/>
      <c r="C367" s="172" t="s">
        <v>1407</v>
      </c>
      <c r="D367" s="172" t="s">
        <v>238</v>
      </c>
      <c r="E367" s="173" t="s">
        <v>4295</v>
      </c>
      <c r="F367" s="174" t="s">
        <v>4296</v>
      </c>
      <c r="G367" s="175" t="s">
        <v>416</v>
      </c>
      <c r="H367" s="176">
        <v>220</v>
      </c>
      <c r="I367" s="177"/>
      <c r="J367" s="178">
        <f>ROUND(I367*H367,2)</f>
        <v>0</v>
      </c>
      <c r="K367" s="174" t="s">
        <v>428</v>
      </c>
      <c r="L367" s="38"/>
      <c r="M367" s="179" t="s">
        <v>3</v>
      </c>
      <c r="N367" s="180" t="s">
        <v>43</v>
      </c>
      <c r="O367" s="71"/>
      <c r="P367" s="181">
        <f>O367*H367</f>
        <v>0</v>
      </c>
      <c r="Q367" s="181">
        <v>0</v>
      </c>
      <c r="R367" s="181">
        <f>Q367*H367</f>
        <v>0</v>
      </c>
      <c r="S367" s="181">
        <v>0</v>
      </c>
      <c r="T367" s="182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83" t="s">
        <v>2862</v>
      </c>
      <c r="AT367" s="183" t="s">
        <v>238</v>
      </c>
      <c r="AU367" s="183" t="s">
        <v>76</v>
      </c>
      <c r="AY367" s="18" t="s">
        <v>234</v>
      </c>
      <c r="BE367" s="184">
        <f>IF(N367="základní",J367,0)</f>
        <v>0</v>
      </c>
      <c r="BF367" s="184">
        <f>IF(N367="snížená",J367,0)</f>
        <v>0</v>
      </c>
      <c r="BG367" s="184">
        <f>IF(N367="zákl. přenesená",J367,0)</f>
        <v>0</v>
      </c>
      <c r="BH367" s="184">
        <f>IF(N367="sníž. přenesená",J367,0)</f>
        <v>0</v>
      </c>
      <c r="BI367" s="184">
        <f>IF(N367="nulová",J367,0)</f>
        <v>0</v>
      </c>
      <c r="BJ367" s="18" t="s">
        <v>79</v>
      </c>
      <c r="BK367" s="184">
        <f>ROUND(I367*H367,2)</f>
        <v>0</v>
      </c>
      <c r="BL367" s="18" t="s">
        <v>2862</v>
      </c>
      <c r="BM367" s="183" t="s">
        <v>4297</v>
      </c>
    </row>
    <row r="368" s="12" customFormat="1" ht="25.92" customHeight="1">
      <c r="A368" s="12"/>
      <c r="B368" s="158"/>
      <c r="C368" s="12"/>
      <c r="D368" s="159" t="s">
        <v>71</v>
      </c>
      <c r="E368" s="160" t="s">
        <v>262</v>
      </c>
      <c r="F368" s="160" t="s">
        <v>4298</v>
      </c>
      <c r="G368" s="12"/>
      <c r="H368" s="12"/>
      <c r="I368" s="161"/>
      <c r="J368" s="162">
        <f>BK368</f>
        <v>0</v>
      </c>
      <c r="K368" s="12"/>
      <c r="L368" s="158"/>
      <c r="M368" s="163"/>
      <c r="N368" s="164"/>
      <c r="O368" s="164"/>
      <c r="P368" s="165">
        <f>SUM(P369:P388)</f>
        <v>0</v>
      </c>
      <c r="Q368" s="164"/>
      <c r="R368" s="165">
        <f>SUM(R369:R388)</f>
        <v>0</v>
      </c>
      <c r="S368" s="164"/>
      <c r="T368" s="166">
        <f>SUM(T369:T388)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59" t="s">
        <v>104</v>
      </c>
      <c r="AT368" s="167" t="s">
        <v>71</v>
      </c>
      <c r="AU368" s="167" t="s">
        <v>72</v>
      </c>
      <c r="AY368" s="159" t="s">
        <v>234</v>
      </c>
      <c r="BK368" s="168">
        <f>SUM(BK369:BK388)</f>
        <v>0</v>
      </c>
    </row>
    <row r="369" s="2" customFormat="1" ht="21.75" customHeight="1">
      <c r="A369" s="37"/>
      <c r="B369" s="171"/>
      <c r="C369" s="172" t="s">
        <v>1411</v>
      </c>
      <c r="D369" s="172" t="s">
        <v>238</v>
      </c>
      <c r="E369" s="173" t="s">
        <v>4299</v>
      </c>
      <c r="F369" s="174" t="s">
        <v>4300</v>
      </c>
      <c r="G369" s="175" t="s">
        <v>427</v>
      </c>
      <c r="H369" s="176">
        <v>143</v>
      </c>
      <c r="I369" s="177"/>
      <c r="J369" s="178">
        <f>ROUND(I369*H369,2)</f>
        <v>0</v>
      </c>
      <c r="K369" s="174" t="s">
        <v>428</v>
      </c>
      <c r="L369" s="38"/>
      <c r="M369" s="179" t="s">
        <v>3</v>
      </c>
      <c r="N369" s="180" t="s">
        <v>43</v>
      </c>
      <c r="O369" s="71"/>
      <c r="P369" s="181">
        <f>O369*H369</f>
        <v>0</v>
      </c>
      <c r="Q369" s="181">
        <v>0</v>
      </c>
      <c r="R369" s="181">
        <f>Q369*H369</f>
        <v>0</v>
      </c>
      <c r="S369" s="181">
        <v>0</v>
      </c>
      <c r="T369" s="182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183" t="s">
        <v>2862</v>
      </c>
      <c r="AT369" s="183" t="s">
        <v>238</v>
      </c>
      <c r="AU369" s="183" t="s">
        <v>79</v>
      </c>
      <c r="AY369" s="18" t="s">
        <v>234</v>
      </c>
      <c r="BE369" s="184">
        <f>IF(N369="základní",J369,0)</f>
        <v>0</v>
      </c>
      <c r="BF369" s="184">
        <f>IF(N369="snížená",J369,0)</f>
        <v>0</v>
      </c>
      <c r="BG369" s="184">
        <f>IF(N369="zákl. přenesená",J369,0)</f>
        <v>0</v>
      </c>
      <c r="BH369" s="184">
        <f>IF(N369="sníž. přenesená",J369,0)</f>
        <v>0</v>
      </c>
      <c r="BI369" s="184">
        <f>IF(N369="nulová",J369,0)</f>
        <v>0</v>
      </c>
      <c r="BJ369" s="18" t="s">
        <v>79</v>
      </c>
      <c r="BK369" s="184">
        <f>ROUND(I369*H369,2)</f>
        <v>0</v>
      </c>
      <c r="BL369" s="18" t="s">
        <v>2862</v>
      </c>
      <c r="BM369" s="183" t="s">
        <v>4301</v>
      </c>
    </row>
    <row r="370" s="2" customFormat="1" ht="16.5" customHeight="1">
      <c r="A370" s="37"/>
      <c r="B370" s="171"/>
      <c r="C370" s="172" t="s">
        <v>1416</v>
      </c>
      <c r="D370" s="172" t="s">
        <v>238</v>
      </c>
      <c r="E370" s="173" t="s">
        <v>4302</v>
      </c>
      <c r="F370" s="174" t="s">
        <v>4303</v>
      </c>
      <c r="G370" s="175" t="s">
        <v>416</v>
      </c>
      <c r="H370" s="176">
        <v>1220</v>
      </c>
      <c r="I370" s="177"/>
      <c r="J370" s="178">
        <f>ROUND(I370*H370,2)</f>
        <v>0</v>
      </c>
      <c r="K370" s="174" t="s">
        <v>428</v>
      </c>
      <c r="L370" s="38"/>
      <c r="M370" s="179" t="s">
        <v>3</v>
      </c>
      <c r="N370" s="180" t="s">
        <v>43</v>
      </c>
      <c r="O370" s="71"/>
      <c r="P370" s="181">
        <f>O370*H370</f>
        <v>0</v>
      </c>
      <c r="Q370" s="181">
        <v>0</v>
      </c>
      <c r="R370" s="181">
        <f>Q370*H370</f>
        <v>0</v>
      </c>
      <c r="S370" s="181">
        <v>0</v>
      </c>
      <c r="T370" s="182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3" t="s">
        <v>2862</v>
      </c>
      <c r="AT370" s="183" t="s">
        <v>238</v>
      </c>
      <c r="AU370" s="183" t="s">
        <v>79</v>
      </c>
      <c r="AY370" s="18" t="s">
        <v>234</v>
      </c>
      <c r="BE370" s="184">
        <f>IF(N370="základní",J370,0)</f>
        <v>0</v>
      </c>
      <c r="BF370" s="184">
        <f>IF(N370="snížená",J370,0)</f>
        <v>0</v>
      </c>
      <c r="BG370" s="184">
        <f>IF(N370="zákl. přenesená",J370,0)</f>
        <v>0</v>
      </c>
      <c r="BH370" s="184">
        <f>IF(N370="sníž. přenesená",J370,0)</f>
        <v>0</v>
      </c>
      <c r="BI370" s="184">
        <f>IF(N370="nulová",J370,0)</f>
        <v>0</v>
      </c>
      <c r="BJ370" s="18" t="s">
        <v>79</v>
      </c>
      <c r="BK370" s="184">
        <f>ROUND(I370*H370,2)</f>
        <v>0</v>
      </c>
      <c r="BL370" s="18" t="s">
        <v>2862</v>
      </c>
      <c r="BM370" s="183" t="s">
        <v>4304</v>
      </c>
    </row>
    <row r="371" s="2" customFormat="1" ht="16.5" customHeight="1">
      <c r="A371" s="37"/>
      <c r="B371" s="171"/>
      <c r="C371" s="172" t="s">
        <v>1422</v>
      </c>
      <c r="D371" s="172" t="s">
        <v>238</v>
      </c>
      <c r="E371" s="173" t="s">
        <v>4305</v>
      </c>
      <c r="F371" s="174" t="s">
        <v>4306</v>
      </c>
      <c r="G371" s="175" t="s">
        <v>416</v>
      </c>
      <c r="H371" s="176">
        <v>360</v>
      </c>
      <c r="I371" s="177"/>
      <c r="J371" s="178">
        <f>ROUND(I371*H371,2)</f>
        <v>0</v>
      </c>
      <c r="K371" s="174" t="s">
        <v>428</v>
      </c>
      <c r="L371" s="38"/>
      <c r="M371" s="179" t="s">
        <v>3</v>
      </c>
      <c r="N371" s="180" t="s">
        <v>43</v>
      </c>
      <c r="O371" s="71"/>
      <c r="P371" s="181">
        <f>O371*H371</f>
        <v>0</v>
      </c>
      <c r="Q371" s="181">
        <v>0</v>
      </c>
      <c r="R371" s="181">
        <f>Q371*H371</f>
        <v>0</v>
      </c>
      <c r="S371" s="181">
        <v>0</v>
      </c>
      <c r="T371" s="182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83" t="s">
        <v>2862</v>
      </c>
      <c r="AT371" s="183" t="s">
        <v>238</v>
      </c>
      <c r="AU371" s="183" t="s">
        <v>79</v>
      </c>
      <c r="AY371" s="18" t="s">
        <v>234</v>
      </c>
      <c r="BE371" s="184">
        <f>IF(N371="základní",J371,0)</f>
        <v>0</v>
      </c>
      <c r="BF371" s="184">
        <f>IF(N371="snížená",J371,0)</f>
        <v>0</v>
      </c>
      <c r="BG371" s="184">
        <f>IF(N371="zákl. přenesená",J371,0)</f>
        <v>0</v>
      </c>
      <c r="BH371" s="184">
        <f>IF(N371="sníž. přenesená",J371,0)</f>
        <v>0</v>
      </c>
      <c r="BI371" s="184">
        <f>IF(N371="nulová",J371,0)</f>
        <v>0</v>
      </c>
      <c r="BJ371" s="18" t="s">
        <v>79</v>
      </c>
      <c r="BK371" s="184">
        <f>ROUND(I371*H371,2)</f>
        <v>0</v>
      </c>
      <c r="BL371" s="18" t="s">
        <v>2862</v>
      </c>
      <c r="BM371" s="183" t="s">
        <v>4307</v>
      </c>
    </row>
    <row r="372" s="2" customFormat="1" ht="16.5" customHeight="1">
      <c r="A372" s="37"/>
      <c r="B372" s="171"/>
      <c r="C372" s="172" t="s">
        <v>1427</v>
      </c>
      <c r="D372" s="172" t="s">
        <v>238</v>
      </c>
      <c r="E372" s="173" t="s">
        <v>4308</v>
      </c>
      <c r="F372" s="174" t="s">
        <v>4309</v>
      </c>
      <c r="G372" s="175" t="s">
        <v>416</v>
      </c>
      <c r="H372" s="176">
        <v>170</v>
      </c>
      <c r="I372" s="177"/>
      <c r="J372" s="178">
        <f>ROUND(I372*H372,2)</f>
        <v>0</v>
      </c>
      <c r="K372" s="174" t="s">
        <v>428</v>
      </c>
      <c r="L372" s="38"/>
      <c r="M372" s="179" t="s">
        <v>3</v>
      </c>
      <c r="N372" s="180" t="s">
        <v>43</v>
      </c>
      <c r="O372" s="71"/>
      <c r="P372" s="181">
        <f>O372*H372</f>
        <v>0</v>
      </c>
      <c r="Q372" s="181">
        <v>0</v>
      </c>
      <c r="R372" s="181">
        <f>Q372*H372</f>
        <v>0</v>
      </c>
      <c r="S372" s="181">
        <v>0</v>
      </c>
      <c r="T372" s="182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3" t="s">
        <v>2862</v>
      </c>
      <c r="AT372" s="183" t="s">
        <v>238</v>
      </c>
      <c r="AU372" s="183" t="s">
        <v>79</v>
      </c>
      <c r="AY372" s="18" t="s">
        <v>234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8" t="s">
        <v>79</v>
      </c>
      <c r="BK372" s="184">
        <f>ROUND(I372*H372,2)</f>
        <v>0</v>
      </c>
      <c r="BL372" s="18" t="s">
        <v>2862</v>
      </c>
      <c r="BM372" s="183" t="s">
        <v>4310</v>
      </c>
    </row>
    <row r="373" s="2" customFormat="1" ht="16.5" customHeight="1">
      <c r="A373" s="37"/>
      <c r="B373" s="171"/>
      <c r="C373" s="172" t="s">
        <v>1432</v>
      </c>
      <c r="D373" s="172" t="s">
        <v>238</v>
      </c>
      <c r="E373" s="173" t="s">
        <v>4311</v>
      </c>
      <c r="F373" s="174" t="s">
        <v>4312</v>
      </c>
      <c r="G373" s="175" t="s">
        <v>427</v>
      </c>
      <c r="H373" s="176">
        <v>18</v>
      </c>
      <c r="I373" s="177"/>
      <c r="J373" s="178">
        <f>ROUND(I373*H373,2)</f>
        <v>0</v>
      </c>
      <c r="K373" s="174" t="s">
        <v>428</v>
      </c>
      <c r="L373" s="38"/>
      <c r="M373" s="179" t="s">
        <v>3</v>
      </c>
      <c r="N373" s="180" t="s">
        <v>43</v>
      </c>
      <c r="O373" s="71"/>
      <c r="P373" s="181">
        <f>O373*H373</f>
        <v>0</v>
      </c>
      <c r="Q373" s="181">
        <v>0</v>
      </c>
      <c r="R373" s="181">
        <f>Q373*H373</f>
        <v>0</v>
      </c>
      <c r="S373" s="181">
        <v>0</v>
      </c>
      <c r="T373" s="182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3" t="s">
        <v>2862</v>
      </c>
      <c r="AT373" s="183" t="s">
        <v>238</v>
      </c>
      <c r="AU373" s="183" t="s">
        <v>79</v>
      </c>
      <c r="AY373" s="18" t="s">
        <v>234</v>
      </c>
      <c r="BE373" s="184">
        <f>IF(N373="základní",J373,0)</f>
        <v>0</v>
      </c>
      <c r="BF373" s="184">
        <f>IF(N373="snížená",J373,0)</f>
        <v>0</v>
      </c>
      <c r="BG373" s="184">
        <f>IF(N373="zákl. přenesená",J373,0)</f>
        <v>0</v>
      </c>
      <c r="BH373" s="184">
        <f>IF(N373="sníž. přenesená",J373,0)</f>
        <v>0</v>
      </c>
      <c r="BI373" s="184">
        <f>IF(N373="nulová",J373,0)</f>
        <v>0</v>
      </c>
      <c r="BJ373" s="18" t="s">
        <v>79</v>
      </c>
      <c r="BK373" s="184">
        <f>ROUND(I373*H373,2)</f>
        <v>0</v>
      </c>
      <c r="BL373" s="18" t="s">
        <v>2862</v>
      </c>
      <c r="BM373" s="183" t="s">
        <v>4313</v>
      </c>
    </row>
    <row r="374" s="2" customFormat="1" ht="21.75" customHeight="1">
      <c r="A374" s="37"/>
      <c r="B374" s="171"/>
      <c r="C374" s="172" t="s">
        <v>1439</v>
      </c>
      <c r="D374" s="172" t="s">
        <v>238</v>
      </c>
      <c r="E374" s="173" t="s">
        <v>4314</v>
      </c>
      <c r="F374" s="174" t="s">
        <v>4315</v>
      </c>
      <c r="G374" s="175" t="s">
        <v>427</v>
      </c>
      <c r="H374" s="176">
        <v>6</v>
      </c>
      <c r="I374" s="177"/>
      <c r="J374" s="178">
        <f>ROUND(I374*H374,2)</f>
        <v>0</v>
      </c>
      <c r="K374" s="174" t="s">
        <v>428</v>
      </c>
      <c r="L374" s="38"/>
      <c r="M374" s="179" t="s">
        <v>3</v>
      </c>
      <c r="N374" s="180" t="s">
        <v>43</v>
      </c>
      <c r="O374" s="71"/>
      <c r="P374" s="181">
        <f>O374*H374</f>
        <v>0</v>
      </c>
      <c r="Q374" s="181">
        <v>0</v>
      </c>
      <c r="R374" s="181">
        <f>Q374*H374</f>
        <v>0</v>
      </c>
      <c r="S374" s="181">
        <v>0</v>
      </c>
      <c r="T374" s="182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3" t="s">
        <v>2862</v>
      </c>
      <c r="AT374" s="183" t="s">
        <v>238</v>
      </c>
      <c r="AU374" s="183" t="s">
        <v>79</v>
      </c>
      <c r="AY374" s="18" t="s">
        <v>234</v>
      </c>
      <c r="BE374" s="184">
        <f>IF(N374="základní",J374,0)</f>
        <v>0</v>
      </c>
      <c r="BF374" s="184">
        <f>IF(N374="snížená",J374,0)</f>
        <v>0</v>
      </c>
      <c r="BG374" s="184">
        <f>IF(N374="zákl. přenesená",J374,0)</f>
        <v>0</v>
      </c>
      <c r="BH374" s="184">
        <f>IF(N374="sníž. přenesená",J374,0)</f>
        <v>0</v>
      </c>
      <c r="BI374" s="184">
        <f>IF(N374="nulová",J374,0)</f>
        <v>0</v>
      </c>
      <c r="BJ374" s="18" t="s">
        <v>79</v>
      </c>
      <c r="BK374" s="184">
        <f>ROUND(I374*H374,2)</f>
        <v>0</v>
      </c>
      <c r="BL374" s="18" t="s">
        <v>2862</v>
      </c>
      <c r="BM374" s="183" t="s">
        <v>4316</v>
      </c>
    </row>
    <row r="375" s="2" customFormat="1" ht="16.5" customHeight="1">
      <c r="A375" s="37"/>
      <c r="B375" s="171"/>
      <c r="C375" s="172" t="s">
        <v>1444</v>
      </c>
      <c r="D375" s="172" t="s">
        <v>238</v>
      </c>
      <c r="E375" s="173" t="s">
        <v>4317</v>
      </c>
      <c r="F375" s="174" t="s">
        <v>4318</v>
      </c>
      <c r="G375" s="175" t="s">
        <v>2846</v>
      </c>
      <c r="H375" s="176">
        <v>5</v>
      </c>
      <c r="I375" s="177"/>
      <c r="J375" s="178">
        <f>ROUND(I375*H375,2)</f>
        <v>0</v>
      </c>
      <c r="K375" s="174" t="s">
        <v>428</v>
      </c>
      <c r="L375" s="38"/>
      <c r="M375" s="179" t="s">
        <v>3</v>
      </c>
      <c r="N375" s="180" t="s">
        <v>43</v>
      </c>
      <c r="O375" s="71"/>
      <c r="P375" s="181">
        <f>O375*H375</f>
        <v>0</v>
      </c>
      <c r="Q375" s="181">
        <v>0</v>
      </c>
      <c r="R375" s="181">
        <f>Q375*H375</f>
        <v>0</v>
      </c>
      <c r="S375" s="181">
        <v>0</v>
      </c>
      <c r="T375" s="182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83" t="s">
        <v>2862</v>
      </c>
      <c r="AT375" s="183" t="s">
        <v>238</v>
      </c>
      <c r="AU375" s="183" t="s">
        <v>79</v>
      </c>
      <c r="AY375" s="18" t="s">
        <v>234</v>
      </c>
      <c r="BE375" s="184">
        <f>IF(N375="základní",J375,0)</f>
        <v>0</v>
      </c>
      <c r="BF375" s="184">
        <f>IF(N375="snížená",J375,0)</f>
        <v>0</v>
      </c>
      <c r="BG375" s="184">
        <f>IF(N375="zákl. přenesená",J375,0)</f>
        <v>0</v>
      </c>
      <c r="BH375" s="184">
        <f>IF(N375="sníž. přenesená",J375,0)</f>
        <v>0</v>
      </c>
      <c r="BI375" s="184">
        <f>IF(N375="nulová",J375,0)</f>
        <v>0</v>
      </c>
      <c r="BJ375" s="18" t="s">
        <v>79</v>
      </c>
      <c r="BK375" s="184">
        <f>ROUND(I375*H375,2)</f>
        <v>0</v>
      </c>
      <c r="BL375" s="18" t="s">
        <v>2862</v>
      </c>
      <c r="BM375" s="183" t="s">
        <v>4319</v>
      </c>
    </row>
    <row r="376" s="2" customFormat="1" ht="16.5" customHeight="1">
      <c r="A376" s="37"/>
      <c r="B376" s="171"/>
      <c r="C376" s="172" t="s">
        <v>1451</v>
      </c>
      <c r="D376" s="172" t="s">
        <v>238</v>
      </c>
      <c r="E376" s="173" t="s">
        <v>4320</v>
      </c>
      <c r="F376" s="174" t="s">
        <v>4321</v>
      </c>
      <c r="G376" s="175" t="s">
        <v>2846</v>
      </c>
      <c r="H376" s="176">
        <v>5</v>
      </c>
      <c r="I376" s="177"/>
      <c r="J376" s="178">
        <f>ROUND(I376*H376,2)</f>
        <v>0</v>
      </c>
      <c r="K376" s="174" t="s">
        <v>428</v>
      </c>
      <c r="L376" s="38"/>
      <c r="M376" s="179" t="s">
        <v>3</v>
      </c>
      <c r="N376" s="180" t="s">
        <v>43</v>
      </c>
      <c r="O376" s="71"/>
      <c r="P376" s="181">
        <f>O376*H376</f>
        <v>0</v>
      </c>
      <c r="Q376" s="181">
        <v>0</v>
      </c>
      <c r="R376" s="181">
        <f>Q376*H376</f>
        <v>0</v>
      </c>
      <c r="S376" s="181">
        <v>0</v>
      </c>
      <c r="T376" s="182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3" t="s">
        <v>2862</v>
      </c>
      <c r="AT376" s="183" t="s">
        <v>238</v>
      </c>
      <c r="AU376" s="183" t="s">
        <v>79</v>
      </c>
      <c r="AY376" s="18" t="s">
        <v>234</v>
      </c>
      <c r="BE376" s="184">
        <f>IF(N376="základní",J376,0)</f>
        <v>0</v>
      </c>
      <c r="BF376" s="184">
        <f>IF(N376="snížená",J376,0)</f>
        <v>0</v>
      </c>
      <c r="BG376" s="184">
        <f>IF(N376="zákl. přenesená",J376,0)</f>
        <v>0</v>
      </c>
      <c r="BH376" s="184">
        <f>IF(N376="sníž. přenesená",J376,0)</f>
        <v>0</v>
      </c>
      <c r="BI376" s="184">
        <f>IF(N376="nulová",J376,0)</f>
        <v>0</v>
      </c>
      <c r="BJ376" s="18" t="s">
        <v>79</v>
      </c>
      <c r="BK376" s="184">
        <f>ROUND(I376*H376,2)</f>
        <v>0</v>
      </c>
      <c r="BL376" s="18" t="s">
        <v>2862</v>
      </c>
      <c r="BM376" s="183" t="s">
        <v>4322</v>
      </c>
    </row>
    <row r="377" s="2" customFormat="1" ht="16.5" customHeight="1">
      <c r="A377" s="37"/>
      <c r="B377" s="171"/>
      <c r="C377" s="172" t="s">
        <v>1456</v>
      </c>
      <c r="D377" s="172" t="s">
        <v>238</v>
      </c>
      <c r="E377" s="173" t="s">
        <v>4323</v>
      </c>
      <c r="F377" s="174" t="s">
        <v>4324</v>
      </c>
      <c r="G377" s="175" t="s">
        <v>2846</v>
      </c>
      <c r="H377" s="176">
        <v>15</v>
      </c>
      <c r="I377" s="177"/>
      <c r="J377" s="178">
        <f>ROUND(I377*H377,2)</f>
        <v>0</v>
      </c>
      <c r="K377" s="174" t="s">
        <v>428</v>
      </c>
      <c r="L377" s="38"/>
      <c r="M377" s="179" t="s">
        <v>3</v>
      </c>
      <c r="N377" s="180" t="s">
        <v>43</v>
      </c>
      <c r="O377" s="71"/>
      <c r="P377" s="181">
        <f>O377*H377</f>
        <v>0</v>
      </c>
      <c r="Q377" s="181">
        <v>0</v>
      </c>
      <c r="R377" s="181">
        <f>Q377*H377</f>
        <v>0</v>
      </c>
      <c r="S377" s="181">
        <v>0</v>
      </c>
      <c r="T377" s="182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83" t="s">
        <v>2862</v>
      </c>
      <c r="AT377" s="183" t="s">
        <v>238</v>
      </c>
      <c r="AU377" s="183" t="s">
        <v>79</v>
      </c>
      <c r="AY377" s="18" t="s">
        <v>234</v>
      </c>
      <c r="BE377" s="184">
        <f>IF(N377="základní",J377,0)</f>
        <v>0</v>
      </c>
      <c r="BF377" s="184">
        <f>IF(N377="snížená",J377,0)</f>
        <v>0</v>
      </c>
      <c r="BG377" s="184">
        <f>IF(N377="zákl. přenesená",J377,0)</f>
        <v>0</v>
      </c>
      <c r="BH377" s="184">
        <f>IF(N377="sníž. přenesená",J377,0)</f>
        <v>0</v>
      </c>
      <c r="BI377" s="184">
        <f>IF(N377="nulová",J377,0)</f>
        <v>0</v>
      </c>
      <c r="BJ377" s="18" t="s">
        <v>79</v>
      </c>
      <c r="BK377" s="184">
        <f>ROUND(I377*H377,2)</f>
        <v>0</v>
      </c>
      <c r="BL377" s="18" t="s">
        <v>2862</v>
      </c>
      <c r="BM377" s="183" t="s">
        <v>4325</v>
      </c>
    </row>
    <row r="378" s="2" customFormat="1" ht="16.5" customHeight="1">
      <c r="A378" s="37"/>
      <c r="B378" s="171"/>
      <c r="C378" s="172" t="s">
        <v>1461</v>
      </c>
      <c r="D378" s="172" t="s">
        <v>238</v>
      </c>
      <c r="E378" s="173" t="s">
        <v>4326</v>
      </c>
      <c r="F378" s="174" t="s">
        <v>4327</v>
      </c>
      <c r="G378" s="175" t="s">
        <v>427</v>
      </c>
      <c r="H378" s="176">
        <v>1</v>
      </c>
      <c r="I378" s="177"/>
      <c r="J378" s="178">
        <f>ROUND(I378*H378,2)</f>
        <v>0</v>
      </c>
      <c r="K378" s="174" t="s">
        <v>428</v>
      </c>
      <c r="L378" s="38"/>
      <c r="M378" s="179" t="s">
        <v>3</v>
      </c>
      <c r="N378" s="180" t="s">
        <v>43</v>
      </c>
      <c r="O378" s="71"/>
      <c r="P378" s="181">
        <f>O378*H378</f>
        <v>0</v>
      </c>
      <c r="Q378" s="181">
        <v>0</v>
      </c>
      <c r="R378" s="181">
        <f>Q378*H378</f>
        <v>0</v>
      </c>
      <c r="S378" s="181">
        <v>0</v>
      </c>
      <c r="T378" s="182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3" t="s">
        <v>2862</v>
      </c>
      <c r="AT378" s="183" t="s">
        <v>238</v>
      </c>
      <c r="AU378" s="183" t="s">
        <v>79</v>
      </c>
      <c r="AY378" s="18" t="s">
        <v>234</v>
      </c>
      <c r="BE378" s="184">
        <f>IF(N378="základní",J378,0)</f>
        <v>0</v>
      </c>
      <c r="BF378" s="184">
        <f>IF(N378="snížená",J378,0)</f>
        <v>0</v>
      </c>
      <c r="BG378" s="184">
        <f>IF(N378="zákl. přenesená",J378,0)</f>
        <v>0</v>
      </c>
      <c r="BH378" s="184">
        <f>IF(N378="sníž. přenesená",J378,0)</f>
        <v>0</v>
      </c>
      <c r="BI378" s="184">
        <f>IF(N378="nulová",J378,0)</f>
        <v>0</v>
      </c>
      <c r="BJ378" s="18" t="s">
        <v>79</v>
      </c>
      <c r="BK378" s="184">
        <f>ROUND(I378*H378,2)</f>
        <v>0</v>
      </c>
      <c r="BL378" s="18" t="s">
        <v>2862</v>
      </c>
      <c r="BM378" s="183" t="s">
        <v>4328</v>
      </c>
    </row>
    <row r="379" s="2" customFormat="1" ht="16.5" customHeight="1">
      <c r="A379" s="37"/>
      <c r="B379" s="171"/>
      <c r="C379" s="172" t="s">
        <v>1466</v>
      </c>
      <c r="D379" s="172" t="s">
        <v>238</v>
      </c>
      <c r="E379" s="173" t="s">
        <v>4329</v>
      </c>
      <c r="F379" s="174" t="s">
        <v>4330</v>
      </c>
      <c r="G379" s="175" t="s">
        <v>427</v>
      </c>
      <c r="H379" s="176">
        <v>1</v>
      </c>
      <c r="I379" s="177"/>
      <c r="J379" s="178">
        <f>ROUND(I379*H379,2)</f>
        <v>0</v>
      </c>
      <c r="K379" s="174" t="s">
        <v>428</v>
      </c>
      <c r="L379" s="38"/>
      <c r="M379" s="179" t="s">
        <v>3</v>
      </c>
      <c r="N379" s="180" t="s">
        <v>43</v>
      </c>
      <c r="O379" s="71"/>
      <c r="P379" s="181">
        <f>O379*H379</f>
        <v>0</v>
      </c>
      <c r="Q379" s="181">
        <v>0</v>
      </c>
      <c r="R379" s="181">
        <f>Q379*H379</f>
        <v>0</v>
      </c>
      <c r="S379" s="181">
        <v>0</v>
      </c>
      <c r="T379" s="182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83" t="s">
        <v>2862</v>
      </c>
      <c r="AT379" s="183" t="s">
        <v>238</v>
      </c>
      <c r="AU379" s="183" t="s">
        <v>79</v>
      </c>
      <c r="AY379" s="18" t="s">
        <v>234</v>
      </c>
      <c r="BE379" s="184">
        <f>IF(N379="základní",J379,0)</f>
        <v>0</v>
      </c>
      <c r="BF379" s="184">
        <f>IF(N379="snížená",J379,0)</f>
        <v>0</v>
      </c>
      <c r="BG379" s="184">
        <f>IF(N379="zákl. přenesená",J379,0)</f>
        <v>0</v>
      </c>
      <c r="BH379" s="184">
        <f>IF(N379="sníž. přenesená",J379,0)</f>
        <v>0</v>
      </c>
      <c r="BI379" s="184">
        <f>IF(N379="nulová",J379,0)</f>
        <v>0</v>
      </c>
      <c r="BJ379" s="18" t="s">
        <v>79</v>
      </c>
      <c r="BK379" s="184">
        <f>ROUND(I379*H379,2)</f>
        <v>0</v>
      </c>
      <c r="BL379" s="18" t="s">
        <v>2862</v>
      </c>
      <c r="BM379" s="183" t="s">
        <v>4331</v>
      </c>
    </row>
    <row r="380" s="2" customFormat="1" ht="16.5" customHeight="1">
      <c r="A380" s="37"/>
      <c r="B380" s="171"/>
      <c r="C380" s="172" t="s">
        <v>1470</v>
      </c>
      <c r="D380" s="172" t="s">
        <v>238</v>
      </c>
      <c r="E380" s="173" t="s">
        <v>4332</v>
      </c>
      <c r="F380" s="174" t="s">
        <v>4333</v>
      </c>
      <c r="G380" s="175" t="s">
        <v>427</v>
      </c>
      <c r="H380" s="176">
        <v>1</v>
      </c>
      <c r="I380" s="177"/>
      <c r="J380" s="178">
        <f>ROUND(I380*H380,2)</f>
        <v>0</v>
      </c>
      <c r="K380" s="174" t="s">
        <v>428</v>
      </c>
      <c r="L380" s="38"/>
      <c r="M380" s="179" t="s">
        <v>3</v>
      </c>
      <c r="N380" s="180" t="s">
        <v>43</v>
      </c>
      <c r="O380" s="71"/>
      <c r="P380" s="181">
        <f>O380*H380</f>
        <v>0</v>
      </c>
      <c r="Q380" s="181">
        <v>0</v>
      </c>
      <c r="R380" s="181">
        <f>Q380*H380</f>
        <v>0</v>
      </c>
      <c r="S380" s="181">
        <v>0</v>
      </c>
      <c r="T380" s="182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3" t="s">
        <v>2862</v>
      </c>
      <c r="AT380" s="183" t="s">
        <v>238</v>
      </c>
      <c r="AU380" s="183" t="s">
        <v>79</v>
      </c>
      <c r="AY380" s="18" t="s">
        <v>234</v>
      </c>
      <c r="BE380" s="184">
        <f>IF(N380="základní",J380,0)</f>
        <v>0</v>
      </c>
      <c r="BF380" s="184">
        <f>IF(N380="snížená",J380,0)</f>
        <v>0</v>
      </c>
      <c r="BG380" s="184">
        <f>IF(N380="zákl. přenesená",J380,0)</f>
        <v>0</v>
      </c>
      <c r="BH380" s="184">
        <f>IF(N380="sníž. přenesená",J380,0)</f>
        <v>0</v>
      </c>
      <c r="BI380" s="184">
        <f>IF(N380="nulová",J380,0)</f>
        <v>0</v>
      </c>
      <c r="BJ380" s="18" t="s">
        <v>79</v>
      </c>
      <c r="BK380" s="184">
        <f>ROUND(I380*H380,2)</f>
        <v>0</v>
      </c>
      <c r="BL380" s="18" t="s">
        <v>2862</v>
      </c>
      <c r="BM380" s="183" t="s">
        <v>4334</v>
      </c>
    </row>
    <row r="381" s="2" customFormat="1" ht="16.5" customHeight="1">
      <c r="A381" s="37"/>
      <c r="B381" s="171"/>
      <c r="C381" s="172" t="s">
        <v>1475</v>
      </c>
      <c r="D381" s="172" t="s">
        <v>238</v>
      </c>
      <c r="E381" s="173" t="s">
        <v>4335</v>
      </c>
      <c r="F381" s="174" t="s">
        <v>4336</v>
      </c>
      <c r="G381" s="175" t="s">
        <v>427</v>
      </c>
      <c r="H381" s="176">
        <v>1</v>
      </c>
      <c r="I381" s="177"/>
      <c r="J381" s="178">
        <f>ROUND(I381*H381,2)</f>
        <v>0</v>
      </c>
      <c r="K381" s="174" t="s">
        <v>428</v>
      </c>
      <c r="L381" s="38"/>
      <c r="M381" s="179" t="s">
        <v>3</v>
      </c>
      <c r="N381" s="180" t="s">
        <v>43</v>
      </c>
      <c r="O381" s="71"/>
      <c r="P381" s="181">
        <f>O381*H381</f>
        <v>0</v>
      </c>
      <c r="Q381" s="181">
        <v>0</v>
      </c>
      <c r="R381" s="181">
        <f>Q381*H381</f>
        <v>0</v>
      </c>
      <c r="S381" s="181">
        <v>0</v>
      </c>
      <c r="T381" s="182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83" t="s">
        <v>2862</v>
      </c>
      <c r="AT381" s="183" t="s">
        <v>238</v>
      </c>
      <c r="AU381" s="183" t="s">
        <v>79</v>
      </c>
      <c r="AY381" s="18" t="s">
        <v>234</v>
      </c>
      <c r="BE381" s="184">
        <f>IF(N381="základní",J381,0)</f>
        <v>0</v>
      </c>
      <c r="BF381" s="184">
        <f>IF(N381="snížená",J381,0)</f>
        <v>0</v>
      </c>
      <c r="BG381" s="184">
        <f>IF(N381="zákl. přenesená",J381,0)</f>
        <v>0</v>
      </c>
      <c r="BH381" s="184">
        <f>IF(N381="sníž. přenesená",J381,0)</f>
        <v>0</v>
      </c>
      <c r="BI381" s="184">
        <f>IF(N381="nulová",J381,0)</f>
        <v>0</v>
      </c>
      <c r="BJ381" s="18" t="s">
        <v>79</v>
      </c>
      <c r="BK381" s="184">
        <f>ROUND(I381*H381,2)</f>
        <v>0</v>
      </c>
      <c r="BL381" s="18" t="s">
        <v>2862</v>
      </c>
      <c r="BM381" s="183" t="s">
        <v>4337</v>
      </c>
    </row>
    <row r="382" s="2" customFormat="1" ht="16.5" customHeight="1">
      <c r="A382" s="37"/>
      <c r="B382" s="171"/>
      <c r="C382" s="172" t="s">
        <v>1479</v>
      </c>
      <c r="D382" s="172" t="s">
        <v>238</v>
      </c>
      <c r="E382" s="173" t="s">
        <v>4338</v>
      </c>
      <c r="F382" s="174" t="s">
        <v>4339</v>
      </c>
      <c r="G382" s="175" t="s">
        <v>427</v>
      </c>
      <c r="H382" s="176">
        <v>1</v>
      </c>
      <c r="I382" s="177"/>
      <c r="J382" s="178">
        <f>ROUND(I382*H382,2)</f>
        <v>0</v>
      </c>
      <c r="K382" s="174" t="s">
        <v>428</v>
      </c>
      <c r="L382" s="38"/>
      <c r="M382" s="179" t="s">
        <v>3</v>
      </c>
      <c r="N382" s="180" t="s">
        <v>43</v>
      </c>
      <c r="O382" s="71"/>
      <c r="P382" s="181">
        <f>O382*H382</f>
        <v>0</v>
      </c>
      <c r="Q382" s="181">
        <v>0</v>
      </c>
      <c r="R382" s="181">
        <f>Q382*H382</f>
        <v>0</v>
      </c>
      <c r="S382" s="181">
        <v>0</v>
      </c>
      <c r="T382" s="182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83" t="s">
        <v>2862</v>
      </c>
      <c r="AT382" s="183" t="s">
        <v>238</v>
      </c>
      <c r="AU382" s="183" t="s">
        <v>79</v>
      </c>
      <c r="AY382" s="18" t="s">
        <v>234</v>
      </c>
      <c r="BE382" s="184">
        <f>IF(N382="základní",J382,0)</f>
        <v>0</v>
      </c>
      <c r="BF382" s="184">
        <f>IF(N382="snížená",J382,0)</f>
        <v>0</v>
      </c>
      <c r="BG382" s="184">
        <f>IF(N382="zákl. přenesená",J382,0)</f>
        <v>0</v>
      </c>
      <c r="BH382" s="184">
        <f>IF(N382="sníž. přenesená",J382,0)</f>
        <v>0</v>
      </c>
      <c r="BI382" s="184">
        <f>IF(N382="nulová",J382,0)</f>
        <v>0</v>
      </c>
      <c r="BJ382" s="18" t="s">
        <v>79</v>
      </c>
      <c r="BK382" s="184">
        <f>ROUND(I382*H382,2)</f>
        <v>0</v>
      </c>
      <c r="BL382" s="18" t="s">
        <v>2862</v>
      </c>
      <c r="BM382" s="183" t="s">
        <v>4340</v>
      </c>
    </row>
    <row r="383" s="2" customFormat="1" ht="16.5" customHeight="1">
      <c r="A383" s="37"/>
      <c r="B383" s="171"/>
      <c r="C383" s="172" t="s">
        <v>1484</v>
      </c>
      <c r="D383" s="172" t="s">
        <v>238</v>
      </c>
      <c r="E383" s="173" t="s">
        <v>4341</v>
      </c>
      <c r="F383" s="174" t="s">
        <v>4342</v>
      </c>
      <c r="G383" s="175" t="s">
        <v>427</v>
      </c>
      <c r="H383" s="176">
        <v>1</v>
      </c>
      <c r="I383" s="177"/>
      <c r="J383" s="178">
        <f>ROUND(I383*H383,2)</f>
        <v>0</v>
      </c>
      <c r="K383" s="174" t="s">
        <v>428</v>
      </c>
      <c r="L383" s="38"/>
      <c r="M383" s="179" t="s">
        <v>3</v>
      </c>
      <c r="N383" s="180" t="s">
        <v>43</v>
      </c>
      <c r="O383" s="71"/>
      <c r="P383" s="181">
        <f>O383*H383</f>
        <v>0</v>
      </c>
      <c r="Q383" s="181">
        <v>0</v>
      </c>
      <c r="R383" s="181">
        <f>Q383*H383</f>
        <v>0</v>
      </c>
      <c r="S383" s="181">
        <v>0</v>
      </c>
      <c r="T383" s="182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3" t="s">
        <v>2862</v>
      </c>
      <c r="AT383" s="183" t="s">
        <v>238</v>
      </c>
      <c r="AU383" s="183" t="s">
        <v>79</v>
      </c>
      <c r="AY383" s="18" t="s">
        <v>234</v>
      </c>
      <c r="BE383" s="184">
        <f>IF(N383="základní",J383,0)</f>
        <v>0</v>
      </c>
      <c r="BF383" s="184">
        <f>IF(N383="snížená",J383,0)</f>
        <v>0</v>
      </c>
      <c r="BG383" s="184">
        <f>IF(N383="zákl. přenesená",J383,0)</f>
        <v>0</v>
      </c>
      <c r="BH383" s="184">
        <f>IF(N383="sníž. přenesená",J383,0)</f>
        <v>0</v>
      </c>
      <c r="BI383" s="184">
        <f>IF(N383="nulová",J383,0)</f>
        <v>0</v>
      </c>
      <c r="BJ383" s="18" t="s">
        <v>79</v>
      </c>
      <c r="BK383" s="184">
        <f>ROUND(I383*H383,2)</f>
        <v>0</v>
      </c>
      <c r="BL383" s="18" t="s">
        <v>2862</v>
      </c>
      <c r="BM383" s="183" t="s">
        <v>4343</v>
      </c>
    </row>
    <row r="384" s="2" customFormat="1" ht="16.5" customHeight="1">
      <c r="A384" s="37"/>
      <c r="B384" s="171"/>
      <c r="C384" s="172" t="s">
        <v>1489</v>
      </c>
      <c r="D384" s="172" t="s">
        <v>238</v>
      </c>
      <c r="E384" s="173" t="s">
        <v>4344</v>
      </c>
      <c r="F384" s="174" t="s">
        <v>4345</v>
      </c>
      <c r="G384" s="175" t="s">
        <v>427</v>
      </c>
      <c r="H384" s="176">
        <v>1</v>
      </c>
      <c r="I384" s="177"/>
      <c r="J384" s="178">
        <f>ROUND(I384*H384,2)</f>
        <v>0</v>
      </c>
      <c r="K384" s="174" t="s">
        <v>428</v>
      </c>
      <c r="L384" s="38"/>
      <c r="M384" s="179" t="s">
        <v>3</v>
      </c>
      <c r="N384" s="180" t="s">
        <v>43</v>
      </c>
      <c r="O384" s="71"/>
      <c r="P384" s="181">
        <f>O384*H384</f>
        <v>0</v>
      </c>
      <c r="Q384" s="181">
        <v>0</v>
      </c>
      <c r="R384" s="181">
        <f>Q384*H384</f>
        <v>0</v>
      </c>
      <c r="S384" s="181">
        <v>0</v>
      </c>
      <c r="T384" s="182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3" t="s">
        <v>2862</v>
      </c>
      <c r="AT384" s="183" t="s">
        <v>238</v>
      </c>
      <c r="AU384" s="183" t="s">
        <v>79</v>
      </c>
      <c r="AY384" s="18" t="s">
        <v>234</v>
      </c>
      <c r="BE384" s="184">
        <f>IF(N384="základní",J384,0)</f>
        <v>0</v>
      </c>
      <c r="BF384" s="184">
        <f>IF(N384="snížená",J384,0)</f>
        <v>0</v>
      </c>
      <c r="BG384" s="184">
        <f>IF(N384="zákl. přenesená",J384,0)</f>
        <v>0</v>
      </c>
      <c r="BH384" s="184">
        <f>IF(N384="sníž. přenesená",J384,0)</f>
        <v>0</v>
      </c>
      <c r="BI384" s="184">
        <f>IF(N384="nulová",J384,0)</f>
        <v>0</v>
      </c>
      <c r="BJ384" s="18" t="s">
        <v>79</v>
      </c>
      <c r="BK384" s="184">
        <f>ROUND(I384*H384,2)</f>
        <v>0</v>
      </c>
      <c r="BL384" s="18" t="s">
        <v>2862</v>
      </c>
      <c r="BM384" s="183" t="s">
        <v>4346</v>
      </c>
    </row>
    <row r="385" s="2" customFormat="1" ht="16.5" customHeight="1">
      <c r="A385" s="37"/>
      <c r="B385" s="171"/>
      <c r="C385" s="172" t="s">
        <v>1493</v>
      </c>
      <c r="D385" s="172" t="s">
        <v>238</v>
      </c>
      <c r="E385" s="173" t="s">
        <v>4347</v>
      </c>
      <c r="F385" s="174" t="s">
        <v>4348</v>
      </c>
      <c r="G385" s="175" t="s">
        <v>427</v>
      </c>
      <c r="H385" s="176">
        <v>1</v>
      </c>
      <c r="I385" s="177"/>
      <c r="J385" s="178">
        <f>ROUND(I385*H385,2)</f>
        <v>0</v>
      </c>
      <c r="K385" s="174" t="s">
        <v>428</v>
      </c>
      <c r="L385" s="38"/>
      <c r="M385" s="179" t="s">
        <v>3</v>
      </c>
      <c r="N385" s="180" t="s">
        <v>43</v>
      </c>
      <c r="O385" s="71"/>
      <c r="P385" s="181">
        <f>O385*H385</f>
        <v>0</v>
      </c>
      <c r="Q385" s="181">
        <v>0</v>
      </c>
      <c r="R385" s="181">
        <f>Q385*H385</f>
        <v>0</v>
      </c>
      <c r="S385" s="181">
        <v>0</v>
      </c>
      <c r="T385" s="182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83" t="s">
        <v>2862</v>
      </c>
      <c r="AT385" s="183" t="s">
        <v>238</v>
      </c>
      <c r="AU385" s="183" t="s">
        <v>79</v>
      </c>
      <c r="AY385" s="18" t="s">
        <v>234</v>
      </c>
      <c r="BE385" s="184">
        <f>IF(N385="základní",J385,0)</f>
        <v>0</v>
      </c>
      <c r="BF385" s="184">
        <f>IF(N385="snížená",J385,0)</f>
        <v>0</v>
      </c>
      <c r="BG385" s="184">
        <f>IF(N385="zákl. přenesená",J385,0)</f>
        <v>0</v>
      </c>
      <c r="BH385" s="184">
        <f>IF(N385="sníž. přenesená",J385,0)</f>
        <v>0</v>
      </c>
      <c r="BI385" s="184">
        <f>IF(N385="nulová",J385,0)</f>
        <v>0</v>
      </c>
      <c r="BJ385" s="18" t="s">
        <v>79</v>
      </c>
      <c r="BK385" s="184">
        <f>ROUND(I385*H385,2)</f>
        <v>0</v>
      </c>
      <c r="BL385" s="18" t="s">
        <v>2862</v>
      </c>
      <c r="BM385" s="183" t="s">
        <v>4349</v>
      </c>
    </row>
    <row r="386" s="2" customFormat="1" ht="16.5" customHeight="1">
      <c r="A386" s="37"/>
      <c r="B386" s="171"/>
      <c r="C386" s="172" t="s">
        <v>1497</v>
      </c>
      <c r="D386" s="172" t="s">
        <v>238</v>
      </c>
      <c r="E386" s="173" t="s">
        <v>4350</v>
      </c>
      <c r="F386" s="174" t="s">
        <v>4351</v>
      </c>
      <c r="G386" s="175" t="s">
        <v>427</v>
      </c>
      <c r="H386" s="176">
        <v>1</v>
      </c>
      <c r="I386" s="177"/>
      <c r="J386" s="178">
        <f>ROUND(I386*H386,2)</f>
        <v>0</v>
      </c>
      <c r="K386" s="174" t="s">
        <v>428</v>
      </c>
      <c r="L386" s="38"/>
      <c r="M386" s="179" t="s">
        <v>3</v>
      </c>
      <c r="N386" s="180" t="s">
        <v>43</v>
      </c>
      <c r="O386" s="71"/>
      <c r="P386" s="181">
        <f>O386*H386</f>
        <v>0</v>
      </c>
      <c r="Q386" s="181">
        <v>0</v>
      </c>
      <c r="R386" s="181">
        <f>Q386*H386</f>
        <v>0</v>
      </c>
      <c r="S386" s="181">
        <v>0</v>
      </c>
      <c r="T386" s="182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83" t="s">
        <v>2862</v>
      </c>
      <c r="AT386" s="183" t="s">
        <v>238</v>
      </c>
      <c r="AU386" s="183" t="s">
        <v>79</v>
      </c>
      <c r="AY386" s="18" t="s">
        <v>234</v>
      </c>
      <c r="BE386" s="184">
        <f>IF(N386="základní",J386,0)</f>
        <v>0</v>
      </c>
      <c r="BF386" s="184">
        <f>IF(N386="snížená",J386,0)</f>
        <v>0</v>
      </c>
      <c r="BG386" s="184">
        <f>IF(N386="zákl. přenesená",J386,0)</f>
        <v>0</v>
      </c>
      <c r="BH386" s="184">
        <f>IF(N386="sníž. přenesená",J386,0)</f>
        <v>0</v>
      </c>
      <c r="BI386" s="184">
        <f>IF(N386="nulová",J386,0)</f>
        <v>0</v>
      </c>
      <c r="BJ386" s="18" t="s">
        <v>79</v>
      </c>
      <c r="BK386" s="184">
        <f>ROUND(I386*H386,2)</f>
        <v>0</v>
      </c>
      <c r="BL386" s="18" t="s">
        <v>2862</v>
      </c>
      <c r="BM386" s="183" t="s">
        <v>4352</v>
      </c>
    </row>
    <row r="387" s="2" customFormat="1" ht="16.5" customHeight="1">
      <c r="A387" s="37"/>
      <c r="B387" s="171"/>
      <c r="C387" s="172" t="s">
        <v>1502</v>
      </c>
      <c r="D387" s="172" t="s">
        <v>238</v>
      </c>
      <c r="E387" s="173" t="s">
        <v>4353</v>
      </c>
      <c r="F387" s="174" t="s">
        <v>4354</v>
      </c>
      <c r="G387" s="175" t="s">
        <v>427</v>
      </c>
      <c r="H387" s="176">
        <v>1</v>
      </c>
      <c r="I387" s="177"/>
      <c r="J387" s="178">
        <f>ROUND(I387*H387,2)</f>
        <v>0</v>
      </c>
      <c r="K387" s="174" t="s">
        <v>428</v>
      </c>
      <c r="L387" s="38"/>
      <c r="M387" s="179" t="s">
        <v>3</v>
      </c>
      <c r="N387" s="180" t="s">
        <v>43</v>
      </c>
      <c r="O387" s="71"/>
      <c r="P387" s="181">
        <f>O387*H387</f>
        <v>0</v>
      </c>
      <c r="Q387" s="181">
        <v>0</v>
      </c>
      <c r="R387" s="181">
        <f>Q387*H387</f>
        <v>0</v>
      </c>
      <c r="S387" s="181">
        <v>0</v>
      </c>
      <c r="T387" s="182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83" t="s">
        <v>2862</v>
      </c>
      <c r="AT387" s="183" t="s">
        <v>238</v>
      </c>
      <c r="AU387" s="183" t="s">
        <v>79</v>
      </c>
      <c r="AY387" s="18" t="s">
        <v>234</v>
      </c>
      <c r="BE387" s="184">
        <f>IF(N387="základní",J387,0)</f>
        <v>0</v>
      </c>
      <c r="BF387" s="184">
        <f>IF(N387="snížená",J387,0)</f>
        <v>0</v>
      </c>
      <c r="BG387" s="184">
        <f>IF(N387="zákl. přenesená",J387,0)</f>
        <v>0</v>
      </c>
      <c r="BH387" s="184">
        <f>IF(N387="sníž. přenesená",J387,0)</f>
        <v>0</v>
      </c>
      <c r="BI387" s="184">
        <f>IF(N387="nulová",J387,0)</f>
        <v>0</v>
      </c>
      <c r="BJ387" s="18" t="s">
        <v>79</v>
      </c>
      <c r="BK387" s="184">
        <f>ROUND(I387*H387,2)</f>
        <v>0</v>
      </c>
      <c r="BL387" s="18" t="s">
        <v>2862</v>
      </c>
      <c r="BM387" s="183" t="s">
        <v>4355</v>
      </c>
    </row>
    <row r="388" s="2" customFormat="1" ht="16.5" customHeight="1">
      <c r="A388" s="37"/>
      <c r="B388" s="171"/>
      <c r="C388" s="172" t="s">
        <v>1507</v>
      </c>
      <c r="D388" s="172" t="s">
        <v>238</v>
      </c>
      <c r="E388" s="173" t="s">
        <v>4356</v>
      </c>
      <c r="F388" s="174" t="s">
        <v>4357</v>
      </c>
      <c r="G388" s="175" t="s">
        <v>427</v>
      </c>
      <c r="H388" s="176">
        <v>1</v>
      </c>
      <c r="I388" s="177"/>
      <c r="J388" s="178">
        <f>ROUND(I388*H388,2)</f>
        <v>0</v>
      </c>
      <c r="K388" s="174" t="s">
        <v>428</v>
      </c>
      <c r="L388" s="38"/>
      <c r="M388" s="221" t="s">
        <v>3</v>
      </c>
      <c r="N388" s="222" t="s">
        <v>43</v>
      </c>
      <c r="O388" s="214"/>
      <c r="P388" s="219">
        <f>O388*H388</f>
        <v>0</v>
      </c>
      <c r="Q388" s="219">
        <v>0</v>
      </c>
      <c r="R388" s="219">
        <f>Q388*H388</f>
        <v>0</v>
      </c>
      <c r="S388" s="219">
        <v>0</v>
      </c>
      <c r="T388" s="220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3" t="s">
        <v>2862</v>
      </c>
      <c r="AT388" s="183" t="s">
        <v>238</v>
      </c>
      <c r="AU388" s="183" t="s">
        <v>79</v>
      </c>
      <c r="AY388" s="18" t="s">
        <v>234</v>
      </c>
      <c r="BE388" s="184">
        <f>IF(N388="základní",J388,0)</f>
        <v>0</v>
      </c>
      <c r="BF388" s="184">
        <f>IF(N388="snížená",J388,0)</f>
        <v>0</v>
      </c>
      <c r="BG388" s="184">
        <f>IF(N388="zákl. přenesená",J388,0)</f>
        <v>0</v>
      </c>
      <c r="BH388" s="184">
        <f>IF(N388="sníž. přenesená",J388,0)</f>
        <v>0</v>
      </c>
      <c r="BI388" s="184">
        <f>IF(N388="nulová",J388,0)</f>
        <v>0</v>
      </c>
      <c r="BJ388" s="18" t="s">
        <v>79</v>
      </c>
      <c r="BK388" s="184">
        <f>ROUND(I388*H388,2)</f>
        <v>0</v>
      </c>
      <c r="BL388" s="18" t="s">
        <v>2862</v>
      </c>
      <c r="BM388" s="183" t="s">
        <v>4358</v>
      </c>
    </row>
    <row r="389" s="2" customFormat="1" ht="6.96" customHeight="1">
      <c r="A389" s="37"/>
      <c r="B389" s="54"/>
      <c r="C389" s="55"/>
      <c r="D389" s="55"/>
      <c r="E389" s="55"/>
      <c r="F389" s="55"/>
      <c r="G389" s="55"/>
      <c r="H389" s="55"/>
      <c r="I389" s="55"/>
      <c r="J389" s="55"/>
      <c r="K389" s="55"/>
      <c r="L389" s="38"/>
      <c r="M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</row>
  </sheetData>
  <autoFilter ref="C105:K38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4:H94"/>
    <mergeCell ref="E96:H96"/>
    <mergeCell ref="E98:H9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1" customFormat="1" ht="12" customHeight="1">
      <c r="B8" s="21"/>
      <c r="D8" s="31" t="s">
        <v>135</v>
      </c>
      <c r="L8" s="21"/>
    </row>
    <row r="9" s="2" customFormat="1" ht="16.5" customHeight="1">
      <c r="A9" s="37"/>
      <c r="B9" s="38"/>
      <c r="C9" s="37"/>
      <c r="D9" s="37"/>
      <c r="E9" s="122" t="s">
        <v>136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2547</v>
      </c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30" customHeight="1">
      <c r="A11" s="37"/>
      <c r="B11" s="38"/>
      <c r="C11" s="37"/>
      <c r="D11" s="37"/>
      <c r="E11" s="61" t="s">
        <v>4359</v>
      </c>
      <c r="F11" s="37"/>
      <c r="G11" s="37"/>
      <c r="H11" s="37"/>
      <c r="I11" s="37"/>
      <c r="J11" s="37"/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19</v>
      </c>
      <c r="E13" s="37"/>
      <c r="F13" s="26" t="s">
        <v>3</v>
      </c>
      <c r="G13" s="37"/>
      <c r="H13" s="37"/>
      <c r="I13" s="31" t="s">
        <v>20</v>
      </c>
      <c r="J13" s="26" t="s">
        <v>3</v>
      </c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21</v>
      </c>
      <c r="E14" s="37"/>
      <c r="F14" s="26" t="s">
        <v>2549</v>
      </c>
      <c r="G14" s="37"/>
      <c r="H14" s="37"/>
      <c r="I14" s="31" t="s">
        <v>23</v>
      </c>
      <c r="J14" s="63" t="str">
        <f>'Rekapitulace stavby'!AN8</f>
        <v>10. 1. 2024</v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25</v>
      </c>
      <c r="E16" s="37"/>
      <c r="F16" s="37"/>
      <c r="G16" s="37"/>
      <c r="H16" s="37"/>
      <c r="I16" s="31" t="s">
        <v>26</v>
      </c>
      <c r="J16" s="26" t="str">
        <f>IF('Rekapitulace stavby'!AN10="","",'Rekapitulace stavby'!AN10)</f>
        <v/>
      </c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28</v>
      </c>
      <c r="J17" s="26" t="str">
        <f>IF('Rekapitulace stavby'!AN11="","",'Rekapitulace stavby'!AN11)</f>
        <v/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29</v>
      </c>
      <c r="E19" s="37"/>
      <c r="F19" s="37"/>
      <c r="G19" s="37"/>
      <c r="H19" s="37"/>
      <c r="I19" s="31" t="s">
        <v>26</v>
      </c>
      <c r="J19" s="32" t="str">
        <f>'Rekapitulace stavby'!AN13</f>
        <v>Vyplň údaj</v>
      </c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28</v>
      </c>
      <c r="J20" s="32" t="str">
        <f>'Rekapitulace stavby'!AN14</f>
        <v>Vyplň údaj</v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31</v>
      </c>
      <c r="E22" s="37"/>
      <c r="F22" s="37"/>
      <c r="G22" s="37"/>
      <c r="H22" s="37"/>
      <c r="I22" s="31" t="s">
        <v>26</v>
      </c>
      <c r="J22" s="26" t="s">
        <v>3</v>
      </c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2550</v>
      </c>
      <c r="F23" s="37"/>
      <c r="G23" s="37"/>
      <c r="H23" s="37"/>
      <c r="I23" s="31" t="s">
        <v>28</v>
      </c>
      <c r="J23" s="26" t="s">
        <v>3</v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26</v>
      </c>
      <c r="J25" s="26" t="s">
        <v>3</v>
      </c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2550</v>
      </c>
      <c r="F26" s="37"/>
      <c r="G26" s="37"/>
      <c r="H26" s="37"/>
      <c r="I26" s="31" t="s">
        <v>28</v>
      </c>
      <c r="J26" s="26" t="s">
        <v>3</v>
      </c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12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36</v>
      </c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4"/>
      <c r="B29" s="125"/>
      <c r="C29" s="124"/>
      <c r="D29" s="124"/>
      <c r="E29" s="35" t="s">
        <v>3</v>
      </c>
      <c r="F29" s="35"/>
      <c r="G29" s="35"/>
      <c r="H29" s="35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27" t="s">
        <v>38</v>
      </c>
      <c r="E32" s="37"/>
      <c r="F32" s="37"/>
      <c r="G32" s="37"/>
      <c r="H32" s="37"/>
      <c r="I32" s="37"/>
      <c r="J32" s="89">
        <f>ROUND(J89, 2)</f>
        <v>0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3"/>
      <c r="E33" s="83"/>
      <c r="F33" s="83"/>
      <c r="G33" s="83"/>
      <c r="H33" s="83"/>
      <c r="I33" s="83"/>
      <c r="J33" s="83"/>
      <c r="K33" s="83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40</v>
      </c>
      <c r="G34" s="37"/>
      <c r="H34" s="37"/>
      <c r="I34" s="42" t="s">
        <v>39</v>
      </c>
      <c r="J34" s="42" t="s">
        <v>41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28" t="s">
        <v>42</v>
      </c>
      <c r="E35" s="31" t="s">
        <v>43</v>
      </c>
      <c r="F35" s="129">
        <f>ROUND((SUM(BE89:BE136)),  2)</f>
        <v>0</v>
      </c>
      <c r="G35" s="37"/>
      <c r="H35" s="37"/>
      <c r="I35" s="130">
        <v>0.20999999999999999</v>
      </c>
      <c r="J35" s="129">
        <f>ROUND(((SUM(BE89:BE136))*I35),  2)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44</v>
      </c>
      <c r="F36" s="129">
        <f>ROUND((SUM(BF89:BF136)),  2)</f>
        <v>0</v>
      </c>
      <c r="G36" s="37"/>
      <c r="H36" s="37"/>
      <c r="I36" s="130">
        <v>0.12</v>
      </c>
      <c r="J36" s="129">
        <f>ROUND(((SUM(BF89:BF136))*I36),  2)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9">
        <f>ROUND((SUM(BG89:BG136)),  2)</f>
        <v>0</v>
      </c>
      <c r="G37" s="37"/>
      <c r="H37" s="37"/>
      <c r="I37" s="130">
        <v>0.20999999999999999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46</v>
      </c>
      <c r="F38" s="129">
        <f>ROUND((SUM(BH89:BH136)),  2)</f>
        <v>0</v>
      </c>
      <c r="G38" s="37"/>
      <c r="H38" s="37"/>
      <c r="I38" s="130">
        <v>0.12</v>
      </c>
      <c r="J38" s="129">
        <f>0</f>
        <v>0</v>
      </c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47</v>
      </c>
      <c r="F39" s="129">
        <f>ROUND((SUM(BI89:BI136)),  2)</f>
        <v>0</v>
      </c>
      <c r="G39" s="37"/>
      <c r="H39" s="37"/>
      <c r="I39" s="130">
        <v>0</v>
      </c>
      <c r="J39" s="129">
        <f>0</f>
        <v>0</v>
      </c>
      <c r="K39" s="37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1"/>
      <c r="D41" s="132" t="s">
        <v>48</v>
      </c>
      <c r="E41" s="75"/>
      <c r="F41" s="75"/>
      <c r="G41" s="133" t="s">
        <v>49</v>
      </c>
      <c r="H41" s="134" t="s">
        <v>50</v>
      </c>
      <c r="I41" s="75"/>
      <c r="J41" s="135">
        <f>SUM(J32:J39)</f>
        <v>0</v>
      </c>
      <c r="K41" s="136"/>
      <c r="L41" s="12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12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137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122" t="str">
        <f>E7</f>
        <v>Obecní dům Rudíkov smlouva č. 2 - SO02, 3,4,5,6,7,8,9,11,13,14</v>
      </c>
      <c r="F50" s="31"/>
      <c r="G50" s="31"/>
      <c r="H50" s="31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1"/>
      <c r="C51" s="31" t="s">
        <v>135</v>
      </c>
      <c r="L51" s="21"/>
    </row>
    <row r="52" s="2" customFormat="1" ht="16.5" customHeight="1">
      <c r="A52" s="37"/>
      <c r="B52" s="38"/>
      <c r="C52" s="37"/>
      <c r="D52" s="37"/>
      <c r="E52" s="122" t="s">
        <v>136</v>
      </c>
      <c r="F52" s="37"/>
      <c r="G52" s="37"/>
      <c r="H52" s="37"/>
      <c r="I52" s="37"/>
      <c r="J52" s="37"/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2547</v>
      </c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30" customHeight="1">
      <c r="A54" s="37"/>
      <c r="B54" s="38"/>
      <c r="C54" s="37"/>
      <c r="D54" s="37"/>
      <c r="E54" s="61" t="str">
        <f>E11</f>
        <v xml:space="preserve">26 - Vybavení dle návrhu interier - pevně spojené  se stavbou</v>
      </c>
      <c r="F54" s="37"/>
      <c r="G54" s="37"/>
      <c r="H54" s="37"/>
      <c r="I54" s="37"/>
      <c r="J54" s="37"/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21</v>
      </c>
      <c r="D56" s="37"/>
      <c r="E56" s="37"/>
      <c r="F56" s="26" t="str">
        <f>F14</f>
        <v>RUDÍKOV, P.Č. 2250/4, 2261, ST. 63, 2208/9,</v>
      </c>
      <c r="G56" s="37"/>
      <c r="H56" s="37"/>
      <c r="I56" s="31" t="s">
        <v>23</v>
      </c>
      <c r="J56" s="63" t="str">
        <f>IF(J14="","",J14)</f>
        <v>10. 1. 2024</v>
      </c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25</v>
      </c>
      <c r="D58" s="37"/>
      <c r="E58" s="37"/>
      <c r="F58" s="26" t="str">
        <f>E17</f>
        <v xml:space="preserve"> </v>
      </c>
      <c r="G58" s="37"/>
      <c r="H58" s="37"/>
      <c r="I58" s="31" t="s">
        <v>31</v>
      </c>
      <c r="J58" s="35" t="str">
        <f>E23</f>
        <v>Ondřej Zikán</v>
      </c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29</v>
      </c>
      <c r="D59" s="37"/>
      <c r="E59" s="37"/>
      <c r="F59" s="26" t="str">
        <f>IF(E20="","",E20)</f>
        <v>Vyplň údaj</v>
      </c>
      <c r="G59" s="37"/>
      <c r="H59" s="37"/>
      <c r="I59" s="31" t="s">
        <v>34</v>
      </c>
      <c r="J59" s="35" t="str">
        <f>E26</f>
        <v>Ondřej Zikán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12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37" t="s">
        <v>138</v>
      </c>
      <c r="D61" s="131"/>
      <c r="E61" s="131"/>
      <c r="F61" s="131"/>
      <c r="G61" s="131"/>
      <c r="H61" s="131"/>
      <c r="I61" s="131"/>
      <c r="J61" s="138" t="s">
        <v>139</v>
      </c>
      <c r="K61" s="131"/>
      <c r="L61" s="12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12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39" t="s">
        <v>70</v>
      </c>
      <c r="D63" s="37"/>
      <c r="E63" s="37"/>
      <c r="F63" s="37"/>
      <c r="G63" s="37"/>
      <c r="H63" s="37"/>
      <c r="I63" s="37"/>
      <c r="J63" s="89">
        <f>J89</f>
        <v>0</v>
      </c>
      <c r="K63" s="37"/>
      <c r="L63" s="12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8" t="s">
        <v>140</v>
      </c>
    </row>
    <row r="64" s="9" customFormat="1" ht="24.96" customHeight="1">
      <c r="A64" s="9"/>
      <c r="B64" s="140"/>
      <c r="C64" s="9"/>
      <c r="D64" s="141" t="s">
        <v>4360</v>
      </c>
      <c r="E64" s="142"/>
      <c r="F64" s="142"/>
      <c r="G64" s="142"/>
      <c r="H64" s="142"/>
      <c r="I64" s="142"/>
      <c r="J64" s="143">
        <f>J90</f>
        <v>0</v>
      </c>
      <c r="K64" s="9"/>
      <c r="L64" s="14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4"/>
      <c r="C65" s="10"/>
      <c r="D65" s="145" t="s">
        <v>4361</v>
      </c>
      <c r="E65" s="146"/>
      <c r="F65" s="146"/>
      <c r="G65" s="146"/>
      <c r="H65" s="146"/>
      <c r="I65" s="146"/>
      <c r="J65" s="147">
        <f>J91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4362</v>
      </c>
      <c r="E66" s="146"/>
      <c r="F66" s="146"/>
      <c r="G66" s="146"/>
      <c r="H66" s="146"/>
      <c r="I66" s="146"/>
      <c r="J66" s="147">
        <f>J105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4"/>
      <c r="C67" s="10"/>
      <c r="D67" s="145" t="s">
        <v>4363</v>
      </c>
      <c r="E67" s="146"/>
      <c r="F67" s="146"/>
      <c r="G67" s="146"/>
      <c r="H67" s="146"/>
      <c r="I67" s="146"/>
      <c r="J67" s="147">
        <f>J126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7"/>
      <c r="B68" s="38"/>
      <c r="C68" s="37"/>
      <c r="D68" s="37"/>
      <c r="E68" s="37"/>
      <c r="F68" s="37"/>
      <c r="G68" s="37"/>
      <c r="H68" s="37"/>
      <c r="I68" s="37"/>
      <c r="J68" s="37"/>
      <c r="K68" s="37"/>
      <c r="L68" s="12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12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="2" customFormat="1" ht="6.96" customHeight="1">
      <c r="A73" s="37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12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24.96" customHeight="1">
      <c r="A74" s="37"/>
      <c r="B74" s="38"/>
      <c r="C74" s="22" t="s">
        <v>219</v>
      </c>
      <c r="D74" s="37"/>
      <c r="E74" s="37"/>
      <c r="F74" s="37"/>
      <c r="G74" s="37"/>
      <c r="H74" s="37"/>
      <c r="I74" s="37"/>
      <c r="J74" s="37"/>
      <c r="K74" s="37"/>
      <c r="L74" s="12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12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17</v>
      </c>
      <c r="D76" s="37"/>
      <c r="E76" s="37"/>
      <c r="F76" s="37"/>
      <c r="G76" s="37"/>
      <c r="H76" s="37"/>
      <c r="I76" s="37"/>
      <c r="J76" s="37"/>
      <c r="K76" s="37"/>
      <c r="L76" s="12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7"/>
      <c r="D77" s="37"/>
      <c r="E77" s="122" t="str">
        <f>E7</f>
        <v>Obecní dům Rudíkov smlouva č. 2 - SO02, 3,4,5,6,7,8,9,11,13,14</v>
      </c>
      <c r="F77" s="31"/>
      <c r="G77" s="31"/>
      <c r="H77" s="31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1" customFormat="1" ht="12" customHeight="1">
      <c r="B78" s="21"/>
      <c r="C78" s="31" t="s">
        <v>135</v>
      </c>
      <c r="L78" s="21"/>
    </row>
    <row r="79" s="2" customFormat="1" ht="16.5" customHeight="1">
      <c r="A79" s="37"/>
      <c r="B79" s="38"/>
      <c r="C79" s="37"/>
      <c r="D79" s="37"/>
      <c r="E79" s="122" t="s">
        <v>136</v>
      </c>
      <c r="F79" s="37"/>
      <c r="G79" s="37"/>
      <c r="H79" s="37"/>
      <c r="I79" s="37"/>
      <c r="J79" s="37"/>
      <c r="K79" s="37"/>
      <c r="L79" s="12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2547</v>
      </c>
      <c r="D80" s="37"/>
      <c r="E80" s="37"/>
      <c r="F80" s="37"/>
      <c r="G80" s="37"/>
      <c r="H80" s="37"/>
      <c r="I80" s="37"/>
      <c r="J80" s="37"/>
      <c r="K80" s="37"/>
      <c r="L80" s="12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30" customHeight="1">
      <c r="A81" s="37"/>
      <c r="B81" s="38"/>
      <c r="C81" s="37"/>
      <c r="D81" s="37"/>
      <c r="E81" s="61" t="str">
        <f>E11</f>
        <v xml:space="preserve">26 - Vybavení dle návrhu interier - pevně spojené  se stavbou</v>
      </c>
      <c r="F81" s="37"/>
      <c r="G81" s="37"/>
      <c r="H81" s="37"/>
      <c r="I81" s="37"/>
      <c r="J81" s="37"/>
      <c r="K81" s="37"/>
      <c r="L81" s="12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21</v>
      </c>
      <c r="D83" s="37"/>
      <c r="E83" s="37"/>
      <c r="F83" s="26" t="str">
        <f>F14</f>
        <v>RUDÍKOV, P.Č. 2250/4, 2261, ST. 63, 2208/9,</v>
      </c>
      <c r="G83" s="37"/>
      <c r="H83" s="37"/>
      <c r="I83" s="31" t="s">
        <v>23</v>
      </c>
      <c r="J83" s="63" t="str">
        <f>IF(J14="","",J14)</f>
        <v>10. 1. 2024</v>
      </c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25</v>
      </c>
      <c r="D85" s="37"/>
      <c r="E85" s="37"/>
      <c r="F85" s="26" t="str">
        <f>E17</f>
        <v xml:space="preserve"> </v>
      </c>
      <c r="G85" s="37"/>
      <c r="H85" s="37"/>
      <c r="I85" s="31" t="s">
        <v>31</v>
      </c>
      <c r="J85" s="35" t="str">
        <f>E23</f>
        <v>Ondřej Zikán</v>
      </c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29</v>
      </c>
      <c r="D86" s="37"/>
      <c r="E86" s="37"/>
      <c r="F86" s="26" t="str">
        <f>IF(E20="","",E20)</f>
        <v>Vyplň údaj</v>
      </c>
      <c r="G86" s="37"/>
      <c r="H86" s="37"/>
      <c r="I86" s="31" t="s">
        <v>34</v>
      </c>
      <c r="J86" s="35" t="str">
        <f>E26</f>
        <v>Ondřej Zikán</v>
      </c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0.32" customHeight="1">
      <c r="A87" s="37"/>
      <c r="B87" s="38"/>
      <c r="C87" s="37"/>
      <c r="D87" s="37"/>
      <c r="E87" s="37"/>
      <c r="F87" s="37"/>
      <c r="G87" s="37"/>
      <c r="H87" s="37"/>
      <c r="I87" s="37"/>
      <c r="J87" s="37"/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1" customFormat="1" ht="29.28" customHeight="1">
      <c r="A88" s="148"/>
      <c r="B88" s="149"/>
      <c r="C88" s="150" t="s">
        <v>220</v>
      </c>
      <c r="D88" s="151" t="s">
        <v>57</v>
      </c>
      <c r="E88" s="151" t="s">
        <v>53</v>
      </c>
      <c r="F88" s="151" t="s">
        <v>54</v>
      </c>
      <c r="G88" s="151" t="s">
        <v>221</v>
      </c>
      <c r="H88" s="151" t="s">
        <v>222</v>
      </c>
      <c r="I88" s="151" t="s">
        <v>223</v>
      </c>
      <c r="J88" s="151" t="s">
        <v>139</v>
      </c>
      <c r="K88" s="152" t="s">
        <v>224</v>
      </c>
      <c r="L88" s="153"/>
      <c r="M88" s="79" t="s">
        <v>3</v>
      </c>
      <c r="N88" s="80" t="s">
        <v>42</v>
      </c>
      <c r="O88" s="80" t="s">
        <v>225</v>
      </c>
      <c r="P88" s="80" t="s">
        <v>226</v>
      </c>
      <c r="Q88" s="80" t="s">
        <v>227</v>
      </c>
      <c r="R88" s="80" t="s">
        <v>228</v>
      </c>
      <c r="S88" s="80" t="s">
        <v>229</v>
      </c>
      <c r="T88" s="81" t="s">
        <v>230</v>
      </c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</row>
    <row r="89" s="2" customFormat="1" ht="22.8" customHeight="1">
      <c r="A89" s="37"/>
      <c r="B89" s="38"/>
      <c r="C89" s="86" t="s">
        <v>231</v>
      </c>
      <c r="D89" s="37"/>
      <c r="E89" s="37"/>
      <c r="F89" s="37"/>
      <c r="G89" s="37"/>
      <c r="H89" s="37"/>
      <c r="I89" s="37"/>
      <c r="J89" s="154">
        <f>BK89</f>
        <v>0</v>
      </c>
      <c r="K89" s="37"/>
      <c r="L89" s="38"/>
      <c r="M89" s="82"/>
      <c r="N89" s="67"/>
      <c r="O89" s="83"/>
      <c r="P89" s="155">
        <f>P90</f>
        <v>0</v>
      </c>
      <c r="Q89" s="83"/>
      <c r="R89" s="155">
        <f>R90</f>
        <v>0</v>
      </c>
      <c r="S89" s="83"/>
      <c r="T89" s="156">
        <f>T90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8" t="s">
        <v>71</v>
      </c>
      <c r="AU89" s="18" t="s">
        <v>140</v>
      </c>
      <c r="BK89" s="157">
        <f>BK90</f>
        <v>0</v>
      </c>
    </row>
    <row r="90" s="12" customFormat="1" ht="25.92" customHeight="1">
      <c r="A90" s="12"/>
      <c r="B90" s="158"/>
      <c r="C90" s="12"/>
      <c r="D90" s="159" t="s">
        <v>71</v>
      </c>
      <c r="E90" s="160" t="s">
        <v>4364</v>
      </c>
      <c r="F90" s="160" t="s">
        <v>4298</v>
      </c>
      <c r="G90" s="12"/>
      <c r="H90" s="12"/>
      <c r="I90" s="161"/>
      <c r="J90" s="162">
        <f>BK90</f>
        <v>0</v>
      </c>
      <c r="K90" s="12"/>
      <c r="L90" s="158"/>
      <c r="M90" s="163"/>
      <c r="N90" s="164"/>
      <c r="O90" s="164"/>
      <c r="P90" s="165">
        <f>P91+P105+P126</f>
        <v>0</v>
      </c>
      <c r="Q90" s="164"/>
      <c r="R90" s="165">
        <f>R91+R105+R126</f>
        <v>0</v>
      </c>
      <c r="S90" s="164"/>
      <c r="T90" s="166">
        <f>T91+T105+T126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9" t="s">
        <v>104</v>
      </c>
      <c r="AT90" s="167" t="s">
        <v>71</v>
      </c>
      <c r="AU90" s="167" t="s">
        <v>72</v>
      </c>
      <c r="AY90" s="159" t="s">
        <v>234</v>
      </c>
      <c r="BK90" s="168">
        <f>BK91+BK105+BK126</f>
        <v>0</v>
      </c>
    </row>
    <row r="91" s="12" customFormat="1" ht="22.8" customHeight="1">
      <c r="A91" s="12"/>
      <c r="B91" s="158"/>
      <c r="C91" s="12"/>
      <c r="D91" s="159" t="s">
        <v>71</v>
      </c>
      <c r="E91" s="169" t="s">
        <v>76</v>
      </c>
      <c r="F91" s="169" t="s">
        <v>4365</v>
      </c>
      <c r="G91" s="12"/>
      <c r="H91" s="12"/>
      <c r="I91" s="161"/>
      <c r="J91" s="170">
        <f>BK91</f>
        <v>0</v>
      </c>
      <c r="K91" s="12"/>
      <c r="L91" s="158"/>
      <c r="M91" s="163"/>
      <c r="N91" s="164"/>
      <c r="O91" s="164"/>
      <c r="P91" s="165">
        <f>SUM(P92:P104)</f>
        <v>0</v>
      </c>
      <c r="Q91" s="164"/>
      <c r="R91" s="165">
        <f>SUM(R92:R104)</f>
        <v>0</v>
      </c>
      <c r="S91" s="164"/>
      <c r="T91" s="166">
        <f>SUM(T92:T104)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9" t="s">
        <v>104</v>
      </c>
      <c r="AT91" s="167" t="s">
        <v>71</v>
      </c>
      <c r="AU91" s="167" t="s">
        <v>79</v>
      </c>
      <c r="AY91" s="159" t="s">
        <v>234</v>
      </c>
      <c r="BK91" s="168">
        <f>SUM(BK92:BK104)</f>
        <v>0</v>
      </c>
    </row>
    <row r="92" s="2" customFormat="1" ht="24.15" customHeight="1">
      <c r="A92" s="37"/>
      <c r="B92" s="171"/>
      <c r="C92" s="172" t="s">
        <v>79</v>
      </c>
      <c r="D92" s="172" t="s">
        <v>238</v>
      </c>
      <c r="E92" s="173" t="s">
        <v>4366</v>
      </c>
      <c r="F92" s="174" t="s">
        <v>4367</v>
      </c>
      <c r="G92" s="175" t="s">
        <v>4368</v>
      </c>
      <c r="H92" s="176">
        <v>1</v>
      </c>
      <c r="I92" s="177"/>
      <c r="J92" s="178">
        <f>ROUND(I92*H92,2)</f>
        <v>0</v>
      </c>
      <c r="K92" s="174" t="s">
        <v>1067</v>
      </c>
      <c r="L92" s="38"/>
      <c r="M92" s="179" t="s">
        <v>3</v>
      </c>
      <c r="N92" s="180" t="s">
        <v>43</v>
      </c>
      <c r="O92" s="71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2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3" t="s">
        <v>104</v>
      </c>
      <c r="AT92" s="183" t="s">
        <v>238</v>
      </c>
      <c r="AU92" s="183" t="s">
        <v>76</v>
      </c>
      <c r="AY92" s="18" t="s">
        <v>234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8" t="s">
        <v>79</v>
      </c>
      <c r="BK92" s="184">
        <f>ROUND(I92*H92,2)</f>
        <v>0</v>
      </c>
      <c r="BL92" s="18" t="s">
        <v>104</v>
      </c>
      <c r="BM92" s="183" t="s">
        <v>4369</v>
      </c>
    </row>
    <row r="93" s="2" customFormat="1">
      <c r="A93" s="37"/>
      <c r="B93" s="38"/>
      <c r="C93" s="37"/>
      <c r="D93" s="190" t="s">
        <v>251</v>
      </c>
      <c r="E93" s="37"/>
      <c r="F93" s="191" t="s">
        <v>4370</v>
      </c>
      <c r="G93" s="37"/>
      <c r="H93" s="37"/>
      <c r="I93" s="187"/>
      <c r="J93" s="37"/>
      <c r="K93" s="37"/>
      <c r="L93" s="38"/>
      <c r="M93" s="188"/>
      <c r="N93" s="189"/>
      <c r="O93" s="71"/>
      <c r="P93" s="71"/>
      <c r="Q93" s="71"/>
      <c r="R93" s="71"/>
      <c r="S93" s="71"/>
      <c r="T93" s="72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8" t="s">
        <v>251</v>
      </c>
      <c r="AU93" s="18" t="s">
        <v>76</v>
      </c>
    </row>
    <row r="94" s="2" customFormat="1" ht="24.15" customHeight="1">
      <c r="A94" s="37"/>
      <c r="B94" s="171"/>
      <c r="C94" s="172" t="s">
        <v>76</v>
      </c>
      <c r="D94" s="172" t="s">
        <v>238</v>
      </c>
      <c r="E94" s="173" t="s">
        <v>4371</v>
      </c>
      <c r="F94" s="174" t="s">
        <v>4372</v>
      </c>
      <c r="G94" s="175" t="s">
        <v>4368</v>
      </c>
      <c r="H94" s="176">
        <v>1</v>
      </c>
      <c r="I94" s="177"/>
      <c r="J94" s="178">
        <f>ROUND(I94*H94,2)</f>
        <v>0</v>
      </c>
      <c r="K94" s="174" t="s">
        <v>1067</v>
      </c>
      <c r="L94" s="38"/>
      <c r="M94" s="179" t="s">
        <v>3</v>
      </c>
      <c r="N94" s="180" t="s">
        <v>43</v>
      </c>
      <c r="O94" s="71"/>
      <c r="P94" s="181">
        <f>O94*H94</f>
        <v>0</v>
      </c>
      <c r="Q94" s="181">
        <v>0</v>
      </c>
      <c r="R94" s="181">
        <f>Q94*H94</f>
        <v>0</v>
      </c>
      <c r="S94" s="181">
        <v>0</v>
      </c>
      <c r="T94" s="182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3" t="s">
        <v>104</v>
      </c>
      <c r="AT94" s="183" t="s">
        <v>238</v>
      </c>
      <c r="AU94" s="183" t="s">
        <v>76</v>
      </c>
      <c r="AY94" s="18" t="s">
        <v>234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79</v>
      </c>
      <c r="BK94" s="184">
        <f>ROUND(I94*H94,2)</f>
        <v>0</v>
      </c>
      <c r="BL94" s="18" t="s">
        <v>104</v>
      </c>
      <c r="BM94" s="183" t="s">
        <v>4373</v>
      </c>
    </row>
    <row r="95" s="2" customFormat="1">
      <c r="A95" s="37"/>
      <c r="B95" s="38"/>
      <c r="C95" s="37"/>
      <c r="D95" s="190" t="s">
        <v>251</v>
      </c>
      <c r="E95" s="37"/>
      <c r="F95" s="191" t="s">
        <v>4374</v>
      </c>
      <c r="G95" s="37"/>
      <c r="H95" s="37"/>
      <c r="I95" s="187"/>
      <c r="J95" s="37"/>
      <c r="K95" s="37"/>
      <c r="L95" s="38"/>
      <c r="M95" s="188"/>
      <c r="N95" s="189"/>
      <c r="O95" s="71"/>
      <c r="P95" s="71"/>
      <c r="Q95" s="71"/>
      <c r="R95" s="71"/>
      <c r="S95" s="71"/>
      <c r="T95" s="72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8" t="s">
        <v>251</v>
      </c>
      <c r="AU95" s="18" t="s">
        <v>76</v>
      </c>
    </row>
    <row r="96" s="2" customFormat="1" ht="24.15" customHeight="1">
      <c r="A96" s="37"/>
      <c r="B96" s="171"/>
      <c r="C96" s="172" t="s">
        <v>101</v>
      </c>
      <c r="D96" s="172" t="s">
        <v>238</v>
      </c>
      <c r="E96" s="173" t="s">
        <v>4375</v>
      </c>
      <c r="F96" s="174" t="s">
        <v>4376</v>
      </c>
      <c r="G96" s="175" t="s">
        <v>4368</v>
      </c>
      <c r="H96" s="176">
        <v>2</v>
      </c>
      <c r="I96" s="177"/>
      <c r="J96" s="178">
        <f>ROUND(I96*H96,2)</f>
        <v>0</v>
      </c>
      <c r="K96" s="174" t="s">
        <v>1067</v>
      </c>
      <c r="L96" s="38"/>
      <c r="M96" s="179" t="s">
        <v>3</v>
      </c>
      <c r="N96" s="180" t="s">
        <v>43</v>
      </c>
      <c r="O96" s="71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2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3" t="s">
        <v>104</v>
      </c>
      <c r="AT96" s="183" t="s">
        <v>238</v>
      </c>
      <c r="AU96" s="183" t="s">
        <v>76</v>
      </c>
      <c r="AY96" s="18" t="s">
        <v>234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8" t="s">
        <v>79</v>
      </c>
      <c r="BK96" s="184">
        <f>ROUND(I96*H96,2)</f>
        <v>0</v>
      </c>
      <c r="BL96" s="18" t="s">
        <v>104</v>
      </c>
      <c r="BM96" s="183" t="s">
        <v>4377</v>
      </c>
    </row>
    <row r="97" s="2" customFormat="1">
      <c r="A97" s="37"/>
      <c r="B97" s="38"/>
      <c r="C97" s="37"/>
      <c r="D97" s="190" t="s">
        <v>251</v>
      </c>
      <c r="E97" s="37"/>
      <c r="F97" s="191" t="s">
        <v>4378</v>
      </c>
      <c r="G97" s="37"/>
      <c r="H97" s="37"/>
      <c r="I97" s="187"/>
      <c r="J97" s="37"/>
      <c r="K97" s="37"/>
      <c r="L97" s="38"/>
      <c r="M97" s="188"/>
      <c r="N97" s="189"/>
      <c r="O97" s="71"/>
      <c r="P97" s="71"/>
      <c r="Q97" s="71"/>
      <c r="R97" s="71"/>
      <c r="S97" s="71"/>
      <c r="T97" s="72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8" t="s">
        <v>251</v>
      </c>
      <c r="AU97" s="18" t="s">
        <v>76</v>
      </c>
    </row>
    <row r="98" s="2" customFormat="1" ht="24.15" customHeight="1">
      <c r="A98" s="37"/>
      <c r="B98" s="171"/>
      <c r="C98" s="172" t="s">
        <v>104</v>
      </c>
      <c r="D98" s="172" t="s">
        <v>238</v>
      </c>
      <c r="E98" s="173" t="s">
        <v>4379</v>
      </c>
      <c r="F98" s="174" t="s">
        <v>4380</v>
      </c>
      <c r="G98" s="175" t="s">
        <v>4368</v>
      </c>
      <c r="H98" s="176">
        <v>1</v>
      </c>
      <c r="I98" s="177"/>
      <c r="J98" s="178">
        <f>ROUND(I98*H98,2)</f>
        <v>0</v>
      </c>
      <c r="K98" s="174" t="s">
        <v>428</v>
      </c>
      <c r="L98" s="38"/>
      <c r="M98" s="179" t="s">
        <v>3</v>
      </c>
      <c r="N98" s="180" t="s">
        <v>43</v>
      </c>
      <c r="O98" s="71"/>
      <c r="P98" s="181">
        <f>O98*H98</f>
        <v>0</v>
      </c>
      <c r="Q98" s="181">
        <v>0</v>
      </c>
      <c r="R98" s="181">
        <f>Q98*H98</f>
        <v>0</v>
      </c>
      <c r="S98" s="181">
        <v>0</v>
      </c>
      <c r="T98" s="182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3" t="s">
        <v>104</v>
      </c>
      <c r="AT98" s="183" t="s">
        <v>238</v>
      </c>
      <c r="AU98" s="183" t="s">
        <v>76</v>
      </c>
      <c r="AY98" s="18" t="s">
        <v>234</v>
      </c>
      <c r="BE98" s="184">
        <f>IF(N98="základní",J98,0)</f>
        <v>0</v>
      </c>
      <c r="BF98" s="184">
        <f>IF(N98="snížená",J98,0)</f>
        <v>0</v>
      </c>
      <c r="BG98" s="184">
        <f>IF(N98="zákl. přenesená",J98,0)</f>
        <v>0</v>
      </c>
      <c r="BH98" s="184">
        <f>IF(N98="sníž. přenesená",J98,0)</f>
        <v>0</v>
      </c>
      <c r="BI98" s="184">
        <f>IF(N98="nulová",J98,0)</f>
        <v>0</v>
      </c>
      <c r="BJ98" s="18" t="s">
        <v>79</v>
      </c>
      <c r="BK98" s="184">
        <f>ROUND(I98*H98,2)</f>
        <v>0</v>
      </c>
      <c r="BL98" s="18" t="s">
        <v>104</v>
      </c>
      <c r="BM98" s="183" t="s">
        <v>4381</v>
      </c>
    </row>
    <row r="99" s="2" customFormat="1">
      <c r="A99" s="37"/>
      <c r="B99" s="38"/>
      <c r="C99" s="37"/>
      <c r="D99" s="190" t="s">
        <v>251</v>
      </c>
      <c r="E99" s="37"/>
      <c r="F99" s="191" t="s">
        <v>4382</v>
      </c>
      <c r="G99" s="37"/>
      <c r="H99" s="37"/>
      <c r="I99" s="187"/>
      <c r="J99" s="37"/>
      <c r="K99" s="37"/>
      <c r="L99" s="38"/>
      <c r="M99" s="188"/>
      <c r="N99" s="189"/>
      <c r="O99" s="71"/>
      <c r="P99" s="71"/>
      <c r="Q99" s="71"/>
      <c r="R99" s="71"/>
      <c r="S99" s="71"/>
      <c r="T99" s="72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8" t="s">
        <v>251</v>
      </c>
      <c r="AU99" s="18" t="s">
        <v>76</v>
      </c>
    </row>
    <row r="100" s="2" customFormat="1" ht="37.8" customHeight="1">
      <c r="A100" s="37"/>
      <c r="B100" s="171"/>
      <c r="C100" s="172" t="s">
        <v>262</v>
      </c>
      <c r="D100" s="172" t="s">
        <v>238</v>
      </c>
      <c r="E100" s="173" t="s">
        <v>4383</v>
      </c>
      <c r="F100" s="174" t="s">
        <v>4384</v>
      </c>
      <c r="G100" s="175" t="s">
        <v>4368</v>
      </c>
      <c r="H100" s="176">
        <v>1</v>
      </c>
      <c r="I100" s="177"/>
      <c r="J100" s="178">
        <f>ROUND(I100*H100,2)</f>
        <v>0</v>
      </c>
      <c r="K100" s="174" t="s">
        <v>428</v>
      </c>
      <c r="L100" s="38"/>
      <c r="M100" s="179" t="s">
        <v>3</v>
      </c>
      <c r="N100" s="180" t="s">
        <v>43</v>
      </c>
      <c r="O100" s="71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104</v>
      </c>
      <c r="AT100" s="183" t="s">
        <v>238</v>
      </c>
      <c r="AU100" s="183" t="s">
        <v>76</v>
      </c>
      <c r="AY100" s="18" t="s">
        <v>234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79</v>
      </c>
      <c r="BK100" s="184">
        <f>ROUND(I100*H100,2)</f>
        <v>0</v>
      </c>
      <c r="BL100" s="18" t="s">
        <v>104</v>
      </c>
      <c r="BM100" s="183" t="s">
        <v>4385</v>
      </c>
    </row>
    <row r="101" s="2" customFormat="1" ht="37.8" customHeight="1">
      <c r="A101" s="37"/>
      <c r="B101" s="171"/>
      <c r="C101" s="172" t="s">
        <v>128</v>
      </c>
      <c r="D101" s="172" t="s">
        <v>238</v>
      </c>
      <c r="E101" s="173" t="s">
        <v>4386</v>
      </c>
      <c r="F101" s="174" t="s">
        <v>4387</v>
      </c>
      <c r="G101" s="175" t="s">
        <v>4368</v>
      </c>
      <c r="H101" s="176">
        <v>1</v>
      </c>
      <c r="I101" s="177"/>
      <c r="J101" s="178">
        <f>ROUND(I101*H101,2)</f>
        <v>0</v>
      </c>
      <c r="K101" s="174" t="s">
        <v>428</v>
      </c>
      <c r="L101" s="38"/>
      <c r="M101" s="179" t="s">
        <v>3</v>
      </c>
      <c r="N101" s="180" t="s">
        <v>43</v>
      </c>
      <c r="O101" s="71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3" t="s">
        <v>104</v>
      </c>
      <c r="AT101" s="183" t="s">
        <v>238</v>
      </c>
      <c r="AU101" s="183" t="s">
        <v>76</v>
      </c>
      <c r="AY101" s="18" t="s">
        <v>234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104</v>
      </c>
      <c r="BM101" s="183" t="s">
        <v>4388</v>
      </c>
    </row>
    <row r="102" s="2" customFormat="1" ht="37.8" customHeight="1">
      <c r="A102" s="37"/>
      <c r="B102" s="171"/>
      <c r="C102" s="172" t="s">
        <v>271</v>
      </c>
      <c r="D102" s="172" t="s">
        <v>238</v>
      </c>
      <c r="E102" s="173" t="s">
        <v>4389</v>
      </c>
      <c r="F102" s="174" t="s">
        <v>4390</v>
      </c>
      <c r="G102" s="175" t="s">
        <v>4368</v>
      </c>
      <c r="H102" s="176">
        <v>1</v>
      </c>
      <c r="I102" s="177"/>
      <c r="J102" s="178">
        <f>ROUND(I102*H102,2)</f>
        <v>0</v>
      </c>
      <c r="K102" s="174" t="s">
        <v>428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</v>
      </c>
      <c r="R102" s="181">
        <f>Q102*H102</f>
        <v>0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104</v>
      </c>
      <c r="AT102" s="183" t="s">
        <v>238</v>
      </c>
      <c r="AU102" s="183" t="s">
        <v>76</v>
      </c>
      <c r="AY102" s="18" t="s">
        <v>234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79</v>
      </c>
      <c r="BK102" s="184">
        <f>ROUND(I102*H102,2)</f>
        <v>0</v>
      </c>
      <c r="BL102" s="18" t="s">
        <v>104</v>
      </c>
      <c r="BM102" s="183" t="s">
        <v>4391</v>
      </c>
    </row>
    <row r="103" s="2" customFormat="1" ht="37.8" customHeight="1">
      <c r="A103" s="37"/>
      <c r="B103" s="171"/>
      <c r="C103" s="172" t="s">
        <v>278</v>
      </c>
      <c r="D103" s="172" t="s">
        <v>238</v>
      </c>
      <c r="E103" s="173" t="s">
        <v>4392</v>
      </c>
      <c r="F103" s="174" t="s">
        <v>4393</v>
      </c>
      <c r="G103" s="175" t="s">
        <v>4368</v>
      </c>
      <c r="H103" s="176">
        <v>1</v>
      </c>
      <c r="I103" s="177"/>
      <c r="J103" s="178">
        <f>ROUND(I103*H103,2)</f>
        <v>0</v>
      </c>
      <c r="K103" s="174" t="s">
        <v>428</v>
      </c>
      <c r="L103" s="38"/>
      <c r="M103" s="179" t="s">
        <v>3</v>
      </c>
      <c r="N103" s="180" t="s">
        <v>43</v>
      </c>
      <c r="O103" s="71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2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3" t="s">
        <v>104</v>
      </c>
      <c r="AT103" s="183" t="s">
        <v>238</v>
      </c>
      <c r="AU103" s="183" t="s">
        <v>76</v>
      </c>
      <c r="AY103" s="18" t="s">
        <v>234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104</v>
      </c>
      <c r="BM103" s="183" t="s">
        <v>4394</v>
      </c>
    </row>
    <row r="104" s="2" customFormat="1" ht="37.8" customHeight="1">
      <c r="A104" s="37"/>
      <c r="B104" s="171"/>
      <c r="C104" s="172" t="s">
        <v>131</v>
      </c>
      <c r="D104" s="172" t="s">
        <v>238</v>
      </c>
      <c r="E104" s="173" t="s">
        <v>4395</v>
      </c>
      <c r="F104" s="174" t="s">
        <v>4396</v>
      </c>
      <c r="G104" s="175" t="s">
        <v>4368</v>
      </c>
      <c r="H104" s="176">
        <v>1</v>
      </c>
      <c r="I104" s="177"/>
      <c r="J104" s="178">
        <f>ROUND(I104*H104,2)</f>
        <v>0</v>
      </c>
      <c r="K104" s="174" t="s">
        <v>428</v>
      </c>
      <c r="L104" s="38"/>
      <c r="M104" s="179" t="s">
        <v>3</v>
      </c>
      <c r="N104" s="180" t="s">
        <v>43</v>
      </c>
      <c r="O104" s="71"/>
      <c r="P104" s="181">
        <f>O104*H104</f>
        <v>0</v>
      </c>
      <c r="Q104" s="181">
        <v>0</v>
      </c>
      <c r="R104" s="181">
        <f>Q104*H104</f>
        <v>0</v>
      </c>
      <c r="S104" s="181">
        <v>0</v>
      </c>
      <c r="T104" s="182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3" t="s">
        <v>104</v>
      </c>
      <c r="AT104" s="183" t="s">
        <v>238</v>
      </c>
      <c r="AU104" s="183" t="s">
        <v>76</v>
      </c>
      <c r="AY104" s="18" t="s">
        <v>234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79</v>
      </c>
      <c r="BK104" s="184">
        <f>ROUND(I104*H104,2)</f>
        <v>0</v>
      </c>
      <c r="BL104" s="18" t="s">
        <v>104</v>
      </c>
      <c r="BM104" s="183" t="s">
        <v>4397</v>
      </c>
    </row>
    <row r="105" s="12" customFormat="1" ht="22.8" customHeight="1">
      <c r="A105" s="12"/>
      <c r="B105" s="158"/>
      <c r="C105" s="12"/>
      <c r="D105" s="159" t="s">
        <v>71</v>
      </c>
      <c r="E105" s="169" t="s">
        <v>101</v>
      </c>
      <c r="F105" s="169" t="s">
        <v>4398</v>
      </c>
      <c r="G105" s="12"/>
      <c r="H105" s="12"/>
      <c r="I105" s="161"/>
      <c r="J105" s="170">
        <f>BK105</f>
        <v>0</v>
      </c>
      <c r="K105" s="12"/>
      <c r="L105" s="158"/>
      <c r="M105" s="163"/>
      <c r="N105" s="164"/>
      <c r="O105" s="164"/>
      <c r="P105" s="165">
        <f>SUM(P106:P125)</f>
        <v>0</v>
      </c>
      <c r="Q105" s="164"/>
      <c r="R105" s="165">
        <f>SUM(R106:R125)</f>
        <v>0</v>
      </c>
      <c r="S105" s="164"/>
      <c r="T105" s="166">
        <f>SUM(T106:T125)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9" t="s">
        <v>104</v>
      </c>
      <c r="AT105" s="167" t="s">
        <v>71</v>
      </c>
      <c r="AU105" s="167" t="s">
        <v>79</v>
      </c>
      <c r="AY105" s="159" t="s">
        <v>234</v>
      </c>
      <c r="BK105" s="168">
        <f>SUM(BK106:BK125)</f>
        <v>0</v>
      </c>
    </row>
    <row r="106" s="2" customFormat="1" ht="16.5" customHeight="1">
      <c r="A106" s="37"/>
      <c r="B106" s="171"/>
      <c r="C106" s="172" t="s">
        <v>284</v>
      </c>
      <c r="D106" s="172" t="s">
        <v>238</v>
      </c>
      <c r="E106" s="173" t="s">
        <v>4399</v>
      </c>
      <c r="F106" s="174" t="s">
        <v>4400</v>
      </c>
      <c r="G106" s="175" t="s">
        <v>427</v>
      </c>
      <c r="H106" s="176">
        <v>2</v>
      </c>
      <c r="I106" s="177"/>
      <c r="J106" s="178">
        <f>ROUND(I106*H106,2)</f>
        <v>0</v>
      </c>
      <c r="K106" s="174" t="s">
        <v>1067</v>
      </c>
      <c r="L106" s="38"/>
      <c r="M106" s="179" t="s">
        <v>3</v>
      </c>
      <c r="N106" s="180" t="s">
        <v>43</v>
      </c>
      <c r="O106" s="71"/>
      <c r="P106" s="181">
        <f>O106*H106</f>
        <v>0</v>
      </c>
      <c r="Q106" s="181">
        <v>0</v>
      </c>
      <c r="R106" s="181">
        <f>Q106*H106</f>
        <v>0</v>
      </c>
      <c r="S106" s="181">
        <v>0</v>
      </c>
      <c r="T106" s="182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3" t="s">
        <v>104</v>
      </c>
      <c r="AT106" s="183" t="s">
        <v>238</v>
      </c>
      <c r="AU106" s="183" t="s">
        <v>76</v>
      </c>
      <c r="AY106" s="18" t="s">
        <v>234</v>
      </c>
      <c r="BE106" s="184">
        <f>IF(N106="základní",J106,0)</f>
        <v>0</v>
      </c>
      <c r="BF106" s="184">
        <f>IF(N106="snížená",J106,0)</f>
        <v>0</v>
      </c>
      <c r="BG106" s="184">
        <f>IF(N106="zákl. přenesená",J106,0)</f>
        <v>0</v>
      </c>
      <c r="BH106" s="184">
        <f>IF(N106="sníž. přenesená",J106,0)</f>
        <v>0</v>
      </c>
      <c r="BI106" s="184">
        <f>IF(N106="nulová",J106,0)</f>
        <v>0</v>
      </c>
      <c r="BJ106" s="18" t="s">
        <v>79</v>
      </c>
      <c r="BK106" s="184">
        <f>ROUND(I106*H106,2)</f>
        <v>0</v>
      </c>
      <c r="BL106" s="18" t="s">
        <v>104</v>
      </c>
      <c r="BM106" s="183" t="s">
        <v>4401</v>
      </c>
    </row>
    <row r="107" s="2" customFormat="1">
      <c r="A107" s="37"/>
      <c r="B107" s="38"/>
      <c r="C107" s="37"/>
      <c r="D107" s="190" t="s">
        <v>251</v>
      </c>
      <c r="E107" s="37"/>
      <c r="F107" s="191" t="s">
        <v>4402</v>
      </c>
      <c r="G107" s="37"/>
      <c r="H107" s="37"/>
      <c r="I107" s="187"/>
      <c r="J107" s="37"/>
      <c r="K107" s="37"/>
      <c r="L107" s="38"/>
      <c r="M107" s="188"/>
      <c r="N107" s="189"/>
      <c r="O107" s="71"/>
      <c r="P107" s="71"/>
      <c r="Q107" s="71"/>
      <c r="R107" s="71"/>
      <c r="S107" s="71"/>
      <c r="T107" s="72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8" t="s">
        <v>251</v>
      </c>
      <c r="AU107" s="18" t="s">
        <v>76</v>
      </c>
    </row>
    <row r="108" s="2" customFormat="1" ht="16.5" customHeight="1">
      <c r="A108" s="37"/>
      <c r="B108" s="171"/>
      <c r="C108" s="172" t="s">
        <v>236</v>
      </c>
      <c r="D108" s="172" t="s">
        <v>238</v>
      </c>
      <c r="E108" s="173" t="s">
        <v>4403</v>
      </c>
      <c r="F108" s="174" t="s">
        <v>4404</v>
      </c>
      <c r="G108" s="175" t="s">
        <v>427</v>
      </c>
      <c r="H108" s="176">
        <v>2</v>
      </c>
      <c r="I108" s="177"/>
      <c r="J108" s="178">
        <f>ROUND(I108*H108,2)</f>
        <v>0</v>
      </c>
      <c r="K108" s="174" t="s">
        <v>1067</v>
      </c>
      <c r="L108" s="38"/>
      <c r="M108" s="179" t="s">
        <v>3</v>
      </c>
      <c r="N108" s="180" t="s">
        <v>43</v>
      </c>
      <c r="O108" s="71"/>
      <c r="P108" s="181">
        <f>O108*H108</f>
        <v>0</v>
      </c>
      <c r="Q108" s="181">
        <v>0</v>
      </c>
      <c r="R108" s="181">
        <f>Q108*H108</f>
        <v>0</v>
      </c>
      <c r="S108" s="181">
        <v>0</v>
      </c>
      <c r="T108" s="182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3" t="s">
        <v>104</v>
      </c>
      <c r="AT108" s="183" t="s">
        <v>238</v>
      </c>
      <c r="AU108" s="183" t="s">
        <v>76</v>
      </c>
      <c r="AY108" s="18" t="s">
        <v>234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104</v>
      </c>
      <c r="BM108" s="183" t="s">
        <v>4405</v>
      </c>
    </row>
    <row r="109" s="2" customFormat="1">
      <c r="A109" s="37"/>
      <c r="B109" s="38"/>
      <c r="C109" s="37"/>
      <c r="D109" s="190" t="s">
        <v>251</v>
      </c>
      <c r="E109" s="37"/>
      <c r="F109" s="191" t="s">
        <v>4406</v>
      </c>
      <c r="G109" s="37"/>
      <c r="H109" s="37"/>
      <c r="I109" s="187"/>
      <c r="J109" s="37"/>
      <c r="K109" s="37"/>
      <c r="L109" s="38"/>
      <c r="M109" s="188"/>
      <c r="N109" s="189"/>
      <c r="O109" s="71"/>
      <c r="P109" s="71"/>
      <c r="Q109" s="71"/>
      <c r="R109" s="71"/>
      <c r="S109" s="71"/>
      <c r="T109" s="72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8" t="s">
        <v>251</v>
      </c>
      <c r="AU109" s="18" t="s">
        <v>76</v>
      </c>
    </row>
    <row r="110" s="2" customFormat="1" ht="21.75" customHeight="1">
      <c r="A110" s="37"/>
      <c r="B110" s="171"/>
      <c r="C110" s="172" t="s">
        <v>9</v>
      </c>
      <c r="D110" s="172" t="s">
        <v>238</v>
      </c>
      <c r="E110" s="173" t="s">
        <v>4407</v>
      </c>
      <c r="F110" s="174" t="s">
        <v>4408</v>
      </c>
      <c r="G110" s="175" t="s">
        <v>427</v>
      </c>
      <c r="H110" s="176">
        <v>2</v>
      </c>
      <c r="I110" s="177"/>
      <c r="J110" s="178">
        <f>ROUND(I110*H110,2)</f>
        <v>0</v>
      </c>
      <c r="K110" s="174" t="s">
        <v>1067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104</v>
      </c>
      <c r="AT110" s="183" t="s">
        <v>238</v>
      </c>
      <c r="AU110" s="183" t="s">
        <v>76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104</v>
      </c>
      <c r="BM110" s="183" t="s">
        <v>4409</v>
      </c>
    </row>
    <row r="111" s="2" customFormat="1">
      <c r="A111" s="37"/>
      <c r="B111" s="38"/>
      <c r="C111" s="37"/>
      <c r="D111" s="190" t="s">
        <v>251</v>
      </c>
      <c r="E111" s="37"/>
      <c r="F111" s="191" t="s">
        <v>4410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251</v>
      </c>
      <c r="AU111" s="18" t="s">
        <v>76</v>
      </c>
    </row>
    <row r="112" s="2" customFormat="1" ht="16.5" customHeight="1">
      <c r="A112" s="37"/>
      <c r="B112" s="171"/>
      <c r="C112" s="172" t="s">
        <v>276</v>
      </c>
      <c r="D112" s="172" t="s">
        <v>238</v>
      </c>
      <c r="E112" s="173" t="s">
        <v>4411</v>
      </c>
      <c r="F112" s="174" t="s">
        <v>4412</v>
      </c>
      <c r="G112" s="175" t="s">
        <v>427</v>
      </c>
      <c r="H112" s="176">
        <v>2</v>
      </c>
      <c r="I112" s="177"/>
      <c r="J112" s="178">
        <f>ROUND(I112*H112,2)</f>
        <v>0</v>
      </c>
      <c r="K112" s="174" t="s">
        <v>1067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104</v>
      </c>
      <c r="AT112" s="183" t="s">
        <v>238</v>
      </c>
      <c r="AU112" s="183" t="s">
        <v>76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104</v>
      </c>
      <c r="BM112" s="183" t="s">
        <v>4413</v>
      </c>
    </row>
    <row r="113" s="2" customFormat="1">
      <c r="A113" s="37"/>
      <c r="B113" s="38"/>
      <c r="C113" s="37"/>
      <c r="D113" s="190" t="s">
        <v>251</v>
      </c>
      <c r="E113" s="37"/>
      <c r="F113" s="191" t="s">
        <v>4414</v>
      </c>
      <c r="G113" s="37"/>
      <c r="H113" s="37"/>
      <c r="I113" s="187"/>
      <c r="J113" s="37"/>
      <c r="K113" s="37"/>
      <c r="L113" s="38"/>
      <c r="M113" s="188"/>
      <c r="N113" s="189"/>
      <c r="O113" s="71"/>
      <c r="P113" s="71"/>
      <c r="Q113" s="71"/>
      <c r="R113" s="71"/>
      <c r="S113" s="71"/>
      <c r="T113" s="72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8" t="s">
        <v>251</v>
      </c>
      <c r="AU113" s="18" t="s">
        <v>76</v>
      </c>
    </row>
    <row r="114" s="2" customFormat="1" ht="16.5" customHeight="1">
      <c r="A114" s="37"/>
      <c r="B114" s="171"/>
      <c r="C114" s="172" t="s">
        <v>304</v>
      </c>
      <c r="D114" s="172" t="s">
        <v>238</v>
      </c>
      <c r="E114" s="173" t="s">
        <v>4415</v>
      </c>
      <c r="F114" s="174" t="s">
        <v>4416</v>
      </c>
      <c r="G114" s="175" t="s">
        <v>427</v>
      </c>
      <c r="H114" s="176">
        <v>2</v>
      </c>
      <c r="I114" s="177"/>
      <c r="J114" s="178">
        <f>ROUND(I114*H114,2)</f>
        <v>0</v>
      </c>
      <c r="K114" s="174" t="s">
        <v>1067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76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4417</v>
      </c>
    </row>
    <row r="115" s="2" customFormat="1">
      <c r="A115" s="37"/>
      <c r="B115" s="38"/>
      <c r="C115" s="37"/>
      <c r="D115" s="190" t="s">
        <v>251</v>
      </c>
      <c r="E115" s="37"/>
      <c r="F115" s="191" t="s">
        <v>4418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251</v>
      </c>
      <c r="AU115" s="18" t="s">
        <v>76</v>
      </c>
    </row>
    <row r="116" s="2" customFormat="1" ht="16.5" customHeight="1">
      <c r="A116" s="37"/>
      <c r="B116" s="171"/>
      <c r="C116" s="172" t="s">
        <v>286</v>
      </c>
      <c r="D116" s="172" t="s">
        <v>238</v>
      </c>
      <c r="E116" s="173" t="s">
        <v>4419</v>
      </c>
      <c r="F116" s="174" t="s">
        <v>4420</v>
      </c>
      <c r="G116" s="175" t="s">
        <v>427</v>
      </c>
      <c r="H116" s="176">
        <v>2</v>
      </c>
      <c r="I116" s="177"/>
      <c r="J116" s="178">
        <f>ROUND(I116*H116,2)</f>
        <v>0</v>
      </c>
      <c r="K116" s="174" t="s">
        <v>1067</v>
      </c>
      <c r="L116" s="38"/>
      <c r="M116" s="179" t="s">
        <v>3</v>
      </c>
      <c r="N116" s="180" t="s">
        <v>43</v>
      </c>
      <c r="O116" s="71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3" t="s">
        <v>104</v>
      </c>
      <c r="AT116" s="183" t="s">
        <v>238</v>
      </c>
      <c r="AU116" s="183" t="s">
        <v>76</v>
      </c>
      <c r="AY116" s="18" t="s">
        <v>234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104</v>
      </c>
      <c r="BM116" s="183" t="s">
        <v>4421</v>
      </c>
    </row>
    <row r="117" s="2" customFormat="1">
      <c r="A117" s="37"/>
      <c r="B117" s="38"/>
      <c r="C117" s="37"/>
      <c r="D117" s="190" t="s">
        <v>251</v>
      </c>
      <c r="E117" s="37"/>
      <c r="F117" s="191" t="s">
        <v>4422</v>
      </c>
      <c r="G117" s="37"/>
      <c r="H117" s="37"/>
      <c r="I117" s="187"/>
      <c r="J117" s="37"/>
      <c r="K117" s="37"/>
      <c r="L117" s="38"/>
      <c r="M117" s="188"/>
      <c r="N117" s="189"/>
      <c r="O117" s="71"/>
      <c r="P117" s="71"/>
      <c r="Q117" s="71"/>
      <c r="R117" s="71"/>
      <c r="S117" s="71"/>
      <c r="T117" s="72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251</v>
      </c>
      <c r="AU117" s="18" t="s">
        <v>76</v>
      </c>
    </row>
    <row r="118" s="2" customFormat="1" ht="16.5" customHeight="1">
      <c r="A118" s="37"/>
      <c r="B118" s="171"/>
      <c r="C118" s="172" t="s">
        <v>314</v>
      </c>
      <c r="D118" s="172" t="s">
        <v>238</v>
      </c>
      <c r="E118" s="173" t="s">
        <v>4423</v>
      </c>
      <c r="F118" s="174" t="s">
        <v>4424</v>
      </c>
      <c r="G118" s="175" t="s">
        <v>427</v>
      </c>
      <c r="H118" s="176">
        <v>2</v>
      </c>
      <c r="I118" s="177"/>
      <c r="J118" s="178">
        <f>ROUND(I118*H118,2)</f>
        <v>0</v>
      </c>
      <c r="K118" s="174" t="s">
        <v>1067</v>
      </c>
      <c r="L118" s="38"/>
      <c r="M118" s="179" t="s">
        <v>3</v>
      </c>
      <c r="N118" s="180" t="s">
        <v>43</v>
      </c>
      <c r="O118" s="71"/>
      <c r="P118" s="181">
        <f>O118*H118</f>
        <v>0</v>
      </c>
      <c r="Q118" s="181">
        <v>0</v>
      </c>
      <c r="R118" s="181">
        <f>Q118*H118</f>
        <v>0</v>
      </c>
      <c r="S118" s="181">
        <v>0</v>
      </c>
      <c r="T118" s="182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3" t="s">
        <v>104</v>
      </c>
      <c r="AT118" s="183" t="s">
        <v>238</v>
      </c>
      <c r="AU118" s="183" t="s">
        <v>76</v>
      </c>
      <c r="AY118" s="18" t="s">
        <v>234</v>
      </c>
      <c r="BE118" s="184">
        <f>IF(N118="základní",J118,0)</f>
        <v>0</v>
      </c>
      <c r="BF118" s="184">
        <f>IF(N118="snížená",J118,0)</f>
        <v>0</v>
      </c>
      <c r="BG118" s="184">
        <f>IF(N118="zákl. přenesená",J118,0)</f>
        <v>0</v>
      </c>
      <c r="BH118" s="184">
        <f>IF(N118="sníž. přenesená",J118,0)</f>
        <v>0</v>
      </c>
      <c r="BI118" s="184">
        <f>IF(N118="nulová",J118,0)</f>
        <v>0</v>
      </c>
      <c r="BJ118" s="18" t="s">
        <v>79</v>
      </c>
      <c r="BK118" s="184">
        <f>ROUND(I118*H118,2)</f>
        <v>0</v>
      </c>
      <c r="BL118" s="18" t="s">
        <v>104</v>
      </c>
      <c r="BM118" s="183" t="s">
        <v>4425</v>
      </c>
    </row>
    <row r="119" s="2" customFormat="1">
      <c r="A119" s="37"/>
      <c r="B119" s="38"/>
      <c r="C119" s="37"/>
      <c r="D119" s="190" t="s">
        <v>251</v>
      </c>
      <c r="E119" s="37"/>
      <c r="F119" s="191" t="s">
        <v>4426</v>
      </c>
      <c r="G119" s="37"/>
      <c r="H119" s="37"/>
      <c r="I119" s="187"/>
      <c r="J119" s="37"/>
      <c r="K119" s="37"/>
      <c r="L119" s="38"/>
      <c r="M119" s="188"/>
      <c r="N119" s="189"/>
      <c r="O119" s="71"/>
      <c r="P119" s="71"/>
      <c r="Q119" s="71"/>
      <c r="R119" s="71"/>
      <c r="S119" s="71"/>
      <c r="T119" s="72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251</v>
      </c>
      <c r="AU119" s="18" t="s">
        <v>76</v>
      </c>
    </row>
    <row r="120" s="2" customFormat="1" ht="16.5" customHeight="1">
      <c r="A120" s="37"/>
      <c r="B120" s="171"/>
      <c r="C120" s="172" t="s">
        <v>320</v>
      </c>
      <c r="D120" s="172" t="s">
        <v>238</v>
      </c>
      <c r="E120" s="173" t="s">
        <v>4427</v>
      </c>
      <c r="F120" s="174" t="s">
        <v>4428</v>
      </c>
      <c r="G120" s="175" t="s">
        <v>4429</v>
      </c>
      <c r="H120" s="176">
        <v>2</v>
      </c>
      <c r="I120" s="177"/>
      <c r="J120" s="178">
        <f>ROUND(I120*H120,2)</f>
        <v>0</v>
      </c>
      <c r="K120" s="174" t="s">
        <v>1067</v>
      </c>
      <c r="L120" s="38"/>
      <c r="M120" s="179" t="s">
        <v>3</v>
      </c>
      <c r="N120" s="180" t="s">
        <v>43</v>
      </c>
      <c r="O120" s="71"/>
      <c r="P120" s="181">
        <f>O120*H120</f>
        <v>0</v>
      </c>
      <c r="Q120" s="181">
        <v>0</v>
      </c>
      <c r="R120" s="181">
        <f>Q120*H120</f>
        <v>0</v>
      </c>
      <c r="S120" s="181">
        <v>0</v>
      </c>
      <c r="T120" s="18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3" t="s">
        <v>104</v>
      </c>
      <c r="AT120" s="183" t="s">
        <v>238</v>
      </c>
      <c r="AU120" s="183" t="s">
        <v>76</v>
      </c>
      <c r="AY120" s="18" t="s">
        <v>234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104</v>
      </c>
      <c r="BM120" s="183" t="s">
        <v>4430</v>
      </c>
    </row>
    <row r="121" s="2" customFormat="1">
      <c r="A121" s="37"/>
      <c r="B121" s="38"/>
      <c r="C121" s="37"/>
      <c r="D121" s="190" t="s">
        <v>251</v>
      </c>
      <c r="E121" s="37"/>
      <c r="F121" s="191" t="s">
        <v>4431</v>
      </c>
      <c r="G121" s="37"/>
      <c r="H121" s="37"/>
      <c r="I121" s="187"/>
      <c r="J121" s="37"/>
      <c r="K121" s="37"/>
      <c r="L121" s="38"/>
      <c r="M121" s="188"/>
      <c r="N121" s="189"/>
      <c r="O121" s="71"/>
      <c r="P121" s="71"/>
      <c r="Q121" s="71"/>
      <c r="R121" s="71"/>
      <c r="S121" s="71"/>
      <c r="T121" s="72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251</v>
      </c>
      <c r="AU121" s="18" t="s">
        <v>76</v>
      </c>
    </row>
    <row r="122" s="2" customFormat="1" ht="16.5" customHeight="1">
      <c r="A122" s="37"/>
      <c r="B122" s="171"/>
      <c r="C122" s="172" t="s">
        <v>325</v>
      </c>
      <c r="D122" s="172" t="s">
        <v>238</v>
      </c>
      <c r="E122" s="173" t="s">
        <v>4432</v>
      </c>
      <c r="F122" s="174" t="s">
        <v>4433</v>
      </c>
      <c r="G122" s="175" t="s">
        <v>427</v>
      </c>
      <c r="H122" s="176">
        <v>6</v>
      </c>
      <c r="I122" s="177"/>
      <c r="J122" s="178">
        <f>ROUND(I122*H122,2)</f>
        <v>0</v>
      </c>
      <c r="K122" s="174" t="s">
        <v>1067</v>
      </c>
      <c r="L122" s="38"/>
      <c r="M122" s="179" t="s">
        <v>3</v>
      </c>
      <c r="N122" s="180" t="s">
        <v>43</v>
      </c>
      <c r="O122" s="71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3" t="s">
        <v>104</v>
      </c>
      <c r="AT122" s="183" t="s">
        <v>238</v>
      </c>
      <c r="AU122" s="183" t="s">
        <v>76</v>
      </c>
      <c r="AY122" s="18" t="s">
        <v>234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104</v>
      </c>
      <c r="BM122" s="183" t="s">
        <v>4434</v>
      </c>
    </row>
    <row r="123" s="2" customFormat="1">
      <c r="A123" s="37"/>
      <c r="B123" s="38"/>
      <c r="C123" s="37"/>
      <c r="D123" s="190" t="s">
        <v>251</v>
      </c>
      <c r="E123" s="37"/>
      <c r="F123" s="191" t="s">
        <v>4435</v>
      </c>
      <c r="G123" s="37"/>
      <c r="H123" s="37"/>
      <c r="I123" s="187"/>
      <c r="J123" s="37"/>
      <c r="K123" s="37"/>
      <c r="L123" s="38"/>
      <c r="M123" s="188"/>
      <c r="N123" s="189"/>
      <c r="O123" s="71"/>
      <c r="P123" s="71"/>
      <c r="Q123" s="71"/>
      <c r="R123" s="71"/>
      <c r="S123" s="71"/>
      <c r="T123" s="72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251</v>
      </c>
      <c r="AU123" s="18" t="s">
        <v>76</v>
      </c>
    </row>
    <row r="124" s="2" customFormat="1" ht="16.5" customHeight="1">
      <c r="A124" s="37"/>
      <c r="B124" s="171"/>
      <c r="C124" s="172" t="s">
        <v>330</v>
      </c>
      <c r="D124" s="172" t="s">
        <v>238</v>
      </c>
      <c r="E124" s="173" t="s">
        <v>4436</v>
      </c>
      <c r="F124" s="174" t="s">
        <v>4437</v>
      </c>
      <c r="G124" s="175" t="s">
        <v>3685</v>
      </c>
      <c r="H124" s="176">
        <v>1</v>
      </c>
      <c r="I124" s="177"/>
      <c r="J124" s="178">
        <f>ROUND(I124*H124,2)</f>
        <v>0</v>
      </c>
      <c r="K124" s="174" t="s">
        <v>1067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104</v>
      </c>
      <c r="AT124" s="183" t="s">
        <v>238</v>
      </c>
      <c r="AU124" s="183" t="s">
        <v>76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104</v>
      </c>
      <c r="BM124" s="183" t="s">
        <v>4438</v>
      </c>
    </row>
    <row r="125" s="2" customFormat="1">
      <c r="A125" s="37"/>
      <c r="B125" s="38"/>
      <c r="C125" s="37"/>
      <c r="D125" s="190" t="s">
        <v>251</v>
      </c>
      <c r="E125" s="37"/>
      <c r="F125" s="191" t="s">
        <v>4439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251</v>
      </c>
      <c r="AU125" s="18" t="s">
        <v>76</v>
      </c>
    </row>
    <row r="126" s="12" customFormat="1" ht="22.8" customHeight="1">
      <c r="A126" s="12"/>
      <c r="B126" s="158"/>
      <c r="C126" s="12"/>
      <c r="D126" s="159" t="s">
        <v>71</v>
      </c>
      <c r="E126" s="169" t="s">
        <v>104</v>
      </c>
      <c r="F126" s="169" t="s">
        <v>4440</v>
      </c>
      <c r="G126" s="12"/>
      <c r="H126" s="12"/>
      <c r="I126" s="161"/>
      <c r="J126" s="170">
        <f>BK126</f>
        <v>0</v>
      </c>
      <c r="K126" s="12"/>
      <c r="L126" s="158"/>
      <c r="M126" s="163"/>
      <c r="N126" s="164"/>
      <c r="O126" s="164"/>
      <c r="P126" s="165">
        <f>SUM(P127:P136)</f>
        <v>0</v>
      </c>
      <c r="Q126" s="164"/>
      <c r="R126" s="165">
        <f>SUM(R127:R136)</f>
        <v>0</v>
      </c>
      <c r="S126" s="164"/>
      <c r="T126" s="166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79</v>
      </c>
      <c r="AT126" s="167" t="s">
        <v>71</v>
      </c>
      <c r="AU126" s="167" t="s">
        <v>79</v>
      </c>
      <c r="AY126" s="159" t="s">
        <v>234</v>
      </c>
      <c r="BK126" s="168">
        <f>SUM(BK127:BK136)</f>
        <v>0</v>
      </c>
    </row>
    <row r="127" s="2" customFormat="1" ht="16.5" customHeight="1">
      <c r="A127" s="37"/>
      <c r="B127" s="171"/>
      <c r="C127" s="172" t="s">
        <v>335</v>
      </c>
      <c r="D127" s="172" t="s">
        <v>238</v>
      </c>
      <c r="E127" s="173" t="s">
        <v>4441</v>
      </c>
      <c r="F127" s="174" t="s">
        <v>4442</v>
      </c>
      <c r="G127" s="175" t="s">
        <v>241</v>
      </c>
      <c r="H127" s="176">
        <v>10.6</v>
      </c>
      <c r="I127" s="177"/>
      <c r="J127" s="178">
        <f>ROUND(I127*H127,2)</f>
        <v>0</v>
      </c>
      <c r="K127" s="174" t="s">
        <v>1067</v>
      </c>
      <c r="L127" s="38"/>
      <c r="M127" s="179" t="s">
        <v>3</v>
      </c>
      <c r="N127" s="180" t="s">
        <v>43</v>
      </c>
      <c r="O127" s="71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3" t="s">
        <v>104</v>
      </c>
      <c r="AT127" s="183" t="s">
        <v>238</v>
      </c>
      <c r="AU127" s="183" t="s">
        <v>76</v>
      </c>
      <c r="AY127" s="18" t="s">
        <v>234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8" t="s">
        <v>79</v>
      </c>
      <c r="BK127" s="184">
        <f>ROUND(I127*H127,2)</f>
        <v>0</v>
      </c>
      <c r="BL127" s="18" t="s">
        <v>104</v>
      </c>
      <c r="BM127" s="183" t="s">
        <v>4443</v>
      </c>
    </row>
    <row r="128" s="2" customFormat="1">
      <c r="A128" s="37"/>
      <c r="B128" s="38"/>
      <c r="C128" s="37"/>
      <c r="D128" s="190" t="s">
        <v>251</v>
      </c>
      <c r="E128" s="37"/>
      <c r="F128" s="191" t="s">
        <v>4444</v>
      </c>
      <c r="G128" s="37"/>
      <c r="H128" s="37"/>
      <c r="I128" s="187"/>
      <c r="J128" s="37"/>
      <c r="K128" s="37"/>
      <c r="L128" s="38"/>
      <c r="M128" s="188"/>
      <c r="N128" s="189"/>
      <c r="O128" s="71"/>
      <c r="P128" s="71"/>
      <c r="Q128" s="71"/>
      <c r="R128" s="71"/>
      <c r="S128" s="71"/>
      <c r="T128" s="72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251</v>
      </c>
      <c r="AU128" s="18" t="s">
        <v>76</v>
      </c>
    </row>
    <row r="129" s="2" customFormat="1" ht="16.5" customHeight="1">
      <c r="A129" s="37"/>
      <c r="B129" s="171"/>
      <c r="C129" s="172" t="s">
        <v>8</v>
      </c>
      <c r="D129" s="172" t="s">
        <v>238</v>
      </c>
      <c r="E129" s="173" t="s">
        <v>4445</v>
      </c>
      <c r="F129" s="174" t="s">
        <v>4446</v>
      </c>
      <c r="G129" s="175" t="s">
        <v>241</v>
      </c>
      <c r="H129" s="176">
        <v>31.5</v>
      </c>
      <c r="I129" s="177"/>
      <c r="J129" s="178">
        <f>ROUND(I129*H129,2)</f>
        <v>0</v>
      </c>
      <c r="K129" s="174" t="s">
        <v>1067</v>
      </c>
      <c r="L129" s="38"/>
      <c r="M129" s="179" t="s">
        <v>3</v>
      </c>
      <c r="N129" s="180" t="s">
        <v>43</v>
      </c>
      <c r="O129" s="71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3" t="s">
        <v>104</v>
      </c>
      <c r="AT129" s="183" t="s">
        <v>238</v>
      </c>
      <c r="AU129" s="183" t="s">
        <v>76</v>
      </c>
      <c r="AY129" s="18" t="s">
        <v>234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104</v>
      </c>
      <c r="BM129" s="183" t="s">
        <v>4447</v>
      </c>
    </row>
    <row r="130" s="2" customFormat="1">
      <c r="A130" s="37"/>
      <c r="B130" s="38"/>
      <c r="C130" s="37"/>
      <c r="D130" s="190" t="s">
        <v>251</v>
      </c>
      <c r="E130" s="37"/>
      <c r="F130" s="191" t="s">
        <v>4448</v>
      </c>
      <c r="G130" s="37"/>
      <c r="H130" s="37"/>
      <c r="I130" s="187"/>
      <c r="J130" s="37"/>
      <c r="K130" s="37"/>
      <c r="L130" s="38"/>
      <c r="M130" s="188"/>
      <c r="N130" s="189"/>
      <c r="O130" s="71"/>
      <c r="P130" s="71"/>
      <c r="Q130" s="71"/>
      <c r="R130" s="71"/>
      <c r="S130" s="71"/>
      <c r="T130" s="72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251</v>
      </c>
      <c r="AU130" s="18" t="s">
        <v>76</v>
      </c>
    </row>
    <row r="131" s="2" customFormat="1" ht="16.5" customHeight="1">
      <c r="A131" s="37"/>
      <c r="B131" s="171"/>
      <c r="C131" s="172" t="s">
        <v>86</v>
      </c>
      <c r="D131" s="172" t="s">
        <v>238</v>
      </c>
      <c r="E131" s="173" t="s">
        <v>4449</v>
      </c>
      <c r="F131" s="174" t="s">
        <v>4450</v>
      </c>
      <c r="G131" s="175" t="s">
        <v>241</v>
      </c>
      <c r="H131" s="176">
        <v>12.300000000000001</v>
      </c>
      <c r="I131" s="177"/>
      <c r="J131" s="178">
        <f>ROUND(I131*H131,2)</f>
        <v>0</v>
      </c>
      <c r="K131" s="174" t="s">
        <v>1067</v>
      </c>
      <c r="L131" s="38"/>
      <c r="M131" s="179" t="s">
        <v>3</v>
      </c>
      <c r="N131" s="180" t="s">
        <v>43</v>
      </c>
      <c r="O131" s="71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3" t="s">
        <v>104</v>
      </c>
      <c r="AT131" s="183" t="s">
        <v>238</v>
      </c>
      <c r="AU131" s="183" t="s">
        <v>76</v>
      </c>
      <c r="AY131" s="18" t="s">
        <v>234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8" t="s">
        <v>79</v>
      </c>
      <c r="BK131" s="184">
        <f>ROUND(I131*H131,2)</f>
        <v>0</v>
      </c>
      <c r="BL131" s="18" t="s">
        <v>104</v>
      </c>
      <c r="BM131" s="183" t="s">
        <v>4451</v>
      </c>
    </row>
    <row r="132" s="2" customFormat="1">
      <c r="A132" s="37"/>
      <c r="B132" s="38"/>
      <c r="C132" s="37"/>
      <c r="D132" s="190" t="s">
        <v>251</v>
      </c>
      <c r="E132" s="37"/>
      <c r="F132" s="191" t="s">
        <v>4452</v>
      </c>
      <c r="G132" s="37"/>
      <c r="H132" s="37"/>
      <c r="I132" s="187"/>
      <c r="J132" s="37"/>
      <c r="K132" s="37"/>
      <c r="L132" s="38"/>
      <c r="M132" s="188"/>
      <c r="N132" s="189"/>
      <c r="O132" s="71"/>
      <c r="P132" s="71"/>
      <c r="Q132" s="71"/>
      <c r="R132" s="71"/>
      <c r="S132" s="71"/>
      <c r="T132" s="72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251</v>
      </c>
      <c r="AU132" s="18" t="s">
        <v>76</v>
      </c>
    </row>
    <row r="133" s="2" customFormat="1" ht="16.5" customHeight="1">
      <c r="A133" s="37"/>
      <c r="B133" s="171"/>
      <c r="C133" s="172" t="s">
        <v>89</v>
      </c>
      <c r="D133" s="172" t="s">
        <v>238</v>
      </c>
      <c r="E133" s="173" t="s">
        <v>4453</v>
      </c>
      <c r="F133" s="174" t="s">
        <v>4454</v>
      </c>
      <c r="G133" s="175" t="s">
        <v>241</v>
      </c>
      <c r="H133" s="176">
        <v>9.7599999999999998</v>
      </c>
      <c r="I133" s="177"/>
      <c r="J133" s="178">
        <f>ROUND(I133*H133,2)</f>
        <v>0</v>
      </c>
      <c r="K133" s="174" t="s">
        <v>1067</v>
      </c>
      <c r="L133" s="38"/>
      <c r="M133" s="179" t="s">
        <v>3</v>
      </c>
      <c r="N133" s="180" t="s">
        <v>43</v>
      </c>
      <c r="O133" s="71"/>
      <c r="P133" s="181">
        <f>O133*H133</f>
        <v>0</v>
      </c>
      <c r="Q133" s="181">
        <v>0</v>
      </c>
      <c r="R133" s="181">
        <f>Q133*H133</f>
        <v>0</v>
      </c>
      <c r="S133" s="181">
        <v>0</v>
      </c>
      <c r="T133" s="18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3" t="s">
        <v>104</v>
      </c>
      <c r="AT133" s="183" t="s">
        <v>238</v>
      </c>
      <c r="AU133" s="183" t="s">
        <v>76</v>
      </c>
      <c r="AY133" s="18" t="s">
        <v>234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104</v>
      </c>
      <c r="BM133" s="183" t="s">
        <v>4455</v>
      </c>
    </row>
    <row r="134" s="2" customFormat="1">
      <c r="A134" s="37"/>
      <c r="B134" s="38"/>
      <c r="C134" s="37"/>
      <c r="D134" s="190" t="s">
        <v>251</v>
      </c>
      <c r="E134" s="37"/>
      <c r="F134" s="191" t="s">
        <v>4456</v>
      </c>
      <c r="G134" s="37"/>
      <c r="H134" s="37"/>
      <c r="I134" s="187"/>
      <c r="J134" s="37"/>
      <c r="K134" s="37"/>
      <c r="L134" s="38"/>
      <c r="M134" s="188"/>
      <c r="N134" s="189"/>
      <c r="O134" s="71"/>
      <c r="P134" s="71"/>
      <c r="Q134" s="71"/>
      <c r="R134" s="71"/>
      <c r="S134" s="71"/>
      <c r="T134" s="72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251</v>
      </c>
      <c r="AU134" s="18" t="s">
        <v>76</v>
      </c>
    </row>
    <row r="135" s="2" customFormat="1" ht="16.5" customHeight="1">
      <c r="A135" s="37"/>
      <c r="B135" s="171"/>
      <c r="C135" s="172" t="s">
        <v>92</v>
      </c>
      <c r="D135" s="172" t="s">
        <v>238</v>
      </c>
      <c r="E135" s="173" t="s">
        <v>4457</v>
      </c>
      <c r="F135" s="174" t="s">
        <v>4458</v>
      </c>
      <c r="G135" s="175" t="s">
        <v>241</v>
      </c>
      <c r="H135" s="176">
        <v>28.899999999999999</v>
      </c>
      <c r="I135" s="177"/>
      <c r="J135" s="178">
        <f>ROUND(I135*H135,2)</f>
        <v>0</v>
      </c>
      <c r="K135" s="174" t="s">
        <v>1067</v>
      </c>
      <c r="L135" s="38"/>
      <c r="M135" s="179" t="s">
        <v>3</v>
      </c>
      <c r="N135" s="180" t="s">
        <v>43</v>
      </c>
      <c r="O135" s="71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3" t="s">
        <v>104</v>
      </c>
      <c r="AT135" s="183" t="s">
        <v>238</v>
      </c>
      <c r="AU135" s="183" t="s">
        <v>76</v>
      </c>
      <c r="AY135" s="18" t="s">
        <v>234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104</v>
      </c>
      <c r="BM135" s="183" t="s">
        <v>4459</v>
      </c>
    </row>
    <row r="136" s="2" customFormat="1">
      <c r="A136" s="37"/>
      <c r="B136" s="38"/>
      <c r="C136" s="37"/>
      <c r="D136" s="190" t="s">
        <v>251</v>
      </c>
      <c r="E136" s="37"/>
      <c r="F136" s="191" t="s">
        <v>4460</v>
      </c>
      <c r="G136" s="37"/>
      <c r="H136" s="37"/>
      <c r="I136" s="187"/>
      <c r="J136" s="37"/>
      <c r="K136" s="37"/>
      <c r="L136" s="38"/>
      <c r="M136" s="212"/>
      <c r="N136" s="213"/>
      <c r="O136" s="214"/>
      <c r="P136" s="214"/>
      <c r="Q136" s="214"/>
      <c r="R136" s="214"/>
      <c r="S136" s="214"/>
      <c r="T136" s="215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251</v>
      </c>
      <c r="AU136" s="18" t="s">
        <v>76</v>
      </c>
    </row>
    <row r="137" s="2" customFormat="1" ht="6.96" customHeight="1">
      <c r="A137" s="37"/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38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autoFilter ref="C88:K13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134</v>
      </c>
      <c r="L4" s="21"/>
      <c r="M4" s="121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17</v>
      </c>
      <c r="L6" s="21"/>
    </row>
    <row r="7" s="1" customFormat="1" ht="16.5" customHeight="1">
      <c r="B7" s="21"/>
      <c r="E7" s="122" t="str">
        <f>'Rekapitulace stavby'!K6</f>
        <v>Obecní dům Rudíkov smlouva č. 2 - SO02, 3,4,5,6,7,8,9,11,13,14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135</v>
      </c>
      <c r="E8" s="37"/>
      <c r="F8" s="37"/>
      <c r="G8" s="37"/>
      <c r="H8" s="37"/>
      <c r="I8" s="37"/>
      <c r="J8" s="37"/>
      <c r="K8" s="37"/>
      <c r="L8" s="12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1" t="s">
        <v>4461</v>
      </c>
      <c r="F9" s="37"/>
      <c r="G9" s="37"/>
      <c r="H9" s="37"/>
      <c r="I9" s="37"/>
      <c r="J9" s="37"/>
      <c r="K9" s="37"/>
      <c r="L9" s="12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12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19</v>
      </c>
      <c r="E11" s="37"/>
      <c r="F11" s="26" t="s">
        <v>3</v>
      </c>
      <c r="G11" s="37"/>
      <c r="H11" s="37"/>
      <c r="I11" s="31" t="s">
        <v>20</v>
      </c>
      <c r="J11" s="26" t="s">
        <v>3</v>
      </c>
      <c r="K11" s="37"/>
      <c r="L11" s="12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21</v>
      </c>
      <c r="E12" s="37"/>
      <c r="F12" s="26" t="s">
        <v>27</v>
      </c>
      <c r="G12" s="37"/>
      <c r="H12" s="37"/>
      <c r="I12" s="31" t="s">
        <v>23</v>
      </c>
      <c r="J12" s="63" t="str">
        <f>'Rekapitulace stavby'!AN8</f>
        <v>10. 1. 2024</v>
      </c>
      <c r="K12" s="37"/>
      <c r="L12" s="12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12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25</v>
      </c>
      <c r="E14" s="37"/>
      <c r="F14" s="37"/>
      <c r="G14" s="37"/>
      <c r="H14" s="37"/>
      <c r="I14" s="31" t="s">
        <v>26</v>
      </c>
      <c r="J14" s="26" t="str">
        <f>IF('Rekapitulace stavby'!AN10="","",'Rekapitulace stavby'!AN10)</f>
        <v/>
      </c>
      <c r="K14" s="37"/>
      <c r="L14" s="12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28</v>
      </c>
      <c r="J15" s="26" t="str">
        <f>IF('Rekapitulace stavby'!AN11="","",'Rekapitulace stavby'!AN11)</f>
        <v/>
      </c>
      <c r="K15" s="37"/>
      <c r="L15" s="12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12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29</v>
      </c>
      <c r="E17" s="37"/>
      <c r="F17" s="37"/>
      <c r="G17" s="37"/>
      <c r="H17" s="37"/>
      <c r="I17" s="31" t="s">
        <v>26</v>
      </c>
      <c r="J17" s="32" t="str">
        <f>'Rekapitulace stavby'!AN13</f>
        <v>Vyplň údaj</v>
      </c>
      <c r="K17" s="37"/>
      <c r="L17" s="12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28</v>
      </c>
      <c r="J18" s="32" t="str">
        <f>'Rekapitulace stavby'!AN14</f>
        <v>Vyplň údaj</v>
      </c>
      <c r="K18" s="37"/>
      <c r="L18" s="12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12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31</v>
      </c>
      <c r="E20" s="37"/>
      <c r="F20" s="37"/>
      <c r="G20" s="37"/>
      <c r="H20" s="37"/>
      <c r="I20" s="31" t="s">
        <v>26</v>
      </c>
      <c r="J20" s="26" t="str">
        <f>IF('Rekapitulace stavby'!AN16="","",'Rekapitulace stavby'!AN16)</f>
        <v/>
      </c>
      <c r="K20" s="37"/>
      <c r="L20" s="12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BS projekt s.r.o. </v>
      </c>
      <c r="F21" s="37"/>
      <c r="G21" s="37"/>
      <c r="H21" s="37"/>
      <c r="I21" s="31" t="s">
        <v>28</v>
      </c>
      <c r="J21" s="26" t="str">
        <f>IF('Rekapitulace stavby'!AN17="","",'Rekapitulace stavby'!AN17)</f>
        <v/>
      </c>
      <c r="K21" s="37"/>
      <c r="L21" s="12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12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26</v>
      </c>
      <c r="J23" s="26" t="str">
        <f>IF('Rekapitulace stavby'!AN19="","",'Rekapitulace stavby'!AN19)</f>
        <v/>
      </c>
      <c r="K23" s="37"/>
      <c r="L23" s="1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>Ing. Tomáš Hrdlička, Jan Hajný</v>
      </c>
      <c r="F24" s="37"/>
      <c r="G24" s="37"/>
      <c r="H24" s="37"/>
      <c r="I24" s="31" t="s">
        <v>28</v>
      </c>
      <c r="J24" s="26" t="str">
        <f>IF('Rekapitulace stavby'!AN20="","",'Rekapitulace stavby'!AN20)</f>
        <v/>
      </c>
      <c r="K24" s="37"/>
      <c r="L24" s="12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12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12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4"/>
      <c r="B27" s="125"/>
      <c r="C27" s="124"/>
      <c r="D27" s="124"/>
      <c r="E27" s="35" t="s">
        <v>3</v>
      </c>
      <c r="F27" s="35"/>
      <c r="G27" s="35"/>
      <c r="H27" s="35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12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3"/>
      <c r="E29" s="83"/>
      <c r="F29" s="83"/>
      <c r="G29" s="83"/>
      <c r="H29" s="83"/>
      <c r="I29" s="83"/>
      <c r="J29" s="83"/>
      <c r="K29" s="83"/>
      <c r="L29" s="12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7" t="s">
        <v>38</v>
      </c>
      <c r="E30" s="37"/>
      <c r="F30" s="37"/>
      <c r="G30" s="37"/>
      <c r="H30" s="37"/>
      <c r="I30" s="37"/>
      <c r="J30" s="89">
        <f>ROUND(J96, 2)</f>
        <v>0</v>
      </c>
      <c r="K30" s="37"/>
      <c r="L30" s="12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3"/>
      <c r="E31" s="83"/>
      <c r="F31" s="83"/>
      <c r="G31" s="83"/>
      <c r="H31" s="83"/>
      <c r="I31" s="83"/>
      <c r="J31" s="83"/>
      <c r="K31" s="83"/>
      <c r="L31" s="12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40</v>
      </c>
      <c r="G32" s="37"/>
      <c r="H32" s="37"/>
      <c r="I32" s="42" t="s">
        <v>39</v>
      </c>
      <c r="J32" s="42" t="s">
        <v>41</v>
      </c>
      <c r="K32" s="37"/>
      <c r="L32" s="12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8" t="s">
        <v>42</v>
      </c>
      <c r="E33" s="31" t="s">
        <v>43</v>
      </c>
      <c r="F33" s="129">
        <f>ROUND((SUM(BE96:BE196)),  2)</f>
        <v>0</v>
      </c>
      <c r="G33" s="37"/>
      <c r="H33" s="37"/>
      <c r="I33" s="130">
        <v>0.20999999999999999</v>
      </c>
      <c r="J33" s="129">
        <f>ROUND(((SUM(BE96:BE196))*I33),  2)</f>
        <v>0</v>
      </c>
      <c r="K33" s="37"/>
      <c r="L33" s="12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44</v>
      </c>
      <c r="F34" s="129">
        <f>ROUND((SUM(BF96:BF196)),  2)</f>
        <v>0</v>
      </c>
      <c r="G34" s="37"/>
      <c r="H34" s="37"/>
      <c r="I34" s="130">
        <v>0.12</v>
      </c>
      <c r="J34" s="129">
        <f>ROUND(((SUM(BF96:BF196))*I34),  2)</f>
        <v>0</v>
      </c>
      <c r="K34" s="37"/>
      <c r="L34" s="12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45</v>
      </c>
      <c r="F35" s="129">
        <f>ROUND((SUM(BG96:BG196)),  2)</f>
        <v>0</v>
      </c>
      <c r="G35" s="37"/>
      <c r="H35" s="37"/>
      <c r="I35" s="130">
        <v>0.20999999999999999</v>
      </c>
      <c r="J35" s="129">
        <f>0</f>
        <v>0</v>
      </c>
      <c r="K35" s="37"/>
      <c r="L35" s="12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46</v>
      </c>
      <c r="F36" s="129">
        <f>ROUND((SUM(BH96:BH196)),  2)</f>
        <v>0</v>
      </c>
      <c r="G36" s="37"/>
      <c r="H36" s="37"/>
      <c r="I36" s="130">
        <v>0.12</v>
      </c>
      <c r="J36" s="129">
        <f>0</f>
        <v>0</v>
      </c>
      <c r="K36" s="37"/>
      <c r="L36" s="12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47</v>
      </c>
      <c r="F37" s="129">
        <f>ROUND((SUM(BI96:BI196)),  2)</f>
        <v>0</v>
      </c>
      <c r="G37" s="37"/>
      <c r="H37" s="37"/>
      <c r="I37" s="130">
        <v>0</v>
      </c>
      <c r="J37" s="129">
        <f>0</f>
        <v>0</v>
      </c>
      <c r="K37" s="37"/>
      <c r="L37" s="12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12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1"/>
      <c r="D39" s="132" t="s">
        <v>48</v>
      </c>
      <c r="E39" s="75"/>
      <c r="F39" s="75"/>
      <c r="G39" s="133" t="s">
        <v>49</v>
      </c>
      <c r="H39" s="134" t="s">
        <v>50</v>
      </c>
      <c r="I39" s="75"/>
      <c r="J39" s="135">
        <f>SUM(J30:J37)</f>
        <v>0</v>
      </c>
      <c r="K39" s="136"/>
      <c r="L39" s="12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12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12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137</v>
      </c>
      <c r="D45" s="37"/>
      <c r="E45" s="37"/>
      <c r="F45" s="37"/>
      <c r="G45" s="37"/>
      <c r="H45" s="37"/>
      <c r="I45" s="37"/>
      <c r="J45" s="37"/>
      <c r="K45" s="37"/>
      <c r="L45" s="12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12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7"/>
      <c r="E47" s="37"/>
      <c r="F47" s="37"/>
      <c r="G47" s="37"/>
      <c r="H47" s="37"/>
      <c r="I47" s="37"/>
      <c r="J47" s="37"/>
      <c r="K47" s="37"/>
      <c r="L47" s="12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7"/>
      <c r="D48" s="37"/>
      <c r="E48" s="122" t="str">
        <f>E7</f>
        <v>Obecní dům Rudíkov smlouva č. 2 - SO02, 3,4,5,6,7,8,9,11,13,14</v>
      </c>
      <c r="F48" s="31"/>
      <c r="G48" s="31"/>
      <c r="H48" s="31"/>
      <c r="I48" s="37"/>
      <c r="J48" s="37"/>
      <c r="K48" s="37"/>
      <c r="L48" s="12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135</v>
      </c>
      <c r="D49" s="37"/>
      <c r="E49" s="37"/>
      <c r="F49" s="37"/>
      <c r="G49" s="37"/>
      <c r="H49" s="37"/>
      <c r="I49" s="37"/>
      <c r="J49" s="37"/>
      <c r="K49" s="37"/>
      <c r="L49" s="12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7"/>
      <c r="D50" s="37"/>
      <c r="E50" s="61" t="str">
        <f>E9</f>
        <v>3 - S004 - Opěrná stěna</v>
      </c>
      <c r="F50" s="37"/>
      <c r="G50" s="37"/>
      <c r="H50" s="37"/>
      <c r="I50" s="37"/>
      <c r="J50" s="37"/>
      <c r="K50" s="37"/>
      <c r="L50" s="12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12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7"/>
      <c r="E52" s="37"/>
      <c r="F52" s="26" t="str">
        <f>F12</f>
        <v xml:space="preserve"> </v>
      </c>
      <c r="G52" s="37"/>
      <c r="H52" s="37"/>
      <c r="I52" s="31" t="s">
        <v>23</v>
      </c>
      <c r="J52" s="63" t="str">
        <f>IF(J12="","",J12)</f>
        <v>10. 1. 2024</v>
      </c>
      <c r="K52" s="37"/>
      <c r="L52" s="12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12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7"/>
      <c r="E54" s="37"/>
      <c r="F54" s="26" t="str">
        <f>E15</f>
        <v xml:space="preserve"> </v>
      </c>
      <c r="G54" s="37"/>
      <c r="H54" s="37"/>
      <c r="I54" s="31" t="s">
        <v>31</v>
      </c>
      <c r="J54" s="35" t="str">
        <f>E21</f>
        <v xml:space="preserve">BS projekt s.r.o. </v>
      </c>
      <c r="K54" s="37"/>
      <c r="L54" s="12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5.65" customHeight="1">
      <c r="A55" s="37"/>
      <c r="B55" s="38"/>
      <c r="C55" s="31" t="s">
        <v>29</v>
      </c>
      <c r="D55" s="37"/>
      <c r="E55" s="37"/>
      <c r="F55" s="26" t="str">
        <f>IF(E18="","",E18)</f>
        <v>Vyplň údaj</v>
      </c>
      <c r="G55" s="37"/>
      <c r="H55" s="37"/>
      <c r="I55" s="31" t="s">
        <v>34</v>
      </c>
      <c r="J55" s="35" t="str">
        <f>E24</f>
        <v>Ing. Tomáš Hrdlička, Jan Hajný</v>
      </c>
      <c r="K55" s="37"/>
      <c r="L55" s="12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12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37" t="s">
        <v>138</v>
      </c>
      <c r="D57" s="131"/>
      <c r="E57" s="131"/>
      <c r="F57" s="131"/>
      <c r="G57" s="131"/>
      <c r="H57" s="131"/>
      <c r="I57" s="131"/>
      <c r="J57" s="138" t="s">
        <v>139</v>
      </c>
      <c r="K57" s="131"/>
      <c r="L57" s="12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12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39" t="s">
        <v>70</v>
      </c>
      <c r="D59" s="37"/>
      <c r="E59" s="37"/>
      <c r="F59" s="37"/>
      <c r="G59" s="37"/>
      <c r="H59" s="37"/>
      <c r="I59" s="37"/>
      <c r="J59" s="89">
        <f>J96</f>
        <v>0</v>
      </c>
      <c r="K59" s="37"/>
      <c r="L59" s="12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8" t="s">
        <v>140</v>
      </c>
    </row>
    <row r="60" s="9" customFormat="1" ht="24.96" customHeight="1">
      <c r="A60" s="9"/>
      <c r="B60" s="140"/>
      <c r="C60" s="9"/>
      <c r="D60" s="141" t="s">
        <v>141</v>
      </c>
      <c r="E60" s="142"/>
      <c r="F60" s="142"/>
      <c r="G60" s="142"/>
      <c r="H60" s="142"/>
      <c r="I60" s="142"/>
      <c r="J60" s="143">
        <f>J97</f>
        <v>0</v>
      </c>
      <c r="K60" s="9"/>
      <c r="L60" s="14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44"/>
      <c r="C61" s="10"/>
      <c r="D61" s="145" t="s">
        <v>142</v>
      </c>
      <c r="E61" s="146"/>
      <c r="F61" s="146"/>
      <c r="G61" s="146"/>
      <c r="H61" s="146"/>
      <c r="I61" s="146"/>
      <c r="J61" s="147">
        <f>J98</f>
        <v>0</v>
      </c>
      <c r="K61" s="10"/>
      <c r="L61" s="14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44"/>
      <c r="C62" s="10"/>
      <c r="D62" s="145" t="s">
        <v>143</v>
      </c>
      <c r="E62" s="146"/>
      <c r="F62" s="146"/>
      <c r="G62" s="146"/>
      <c r="H62" s="146"/>
      <c r="I62" s="146"/>
      <c r="J62" s="147">
        <f>J99</f>
        <v>0</v>
      </c>
      <c r="K62" s="10"/>
      <c r="L62" s="14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44"/>
      <c r="C63" s="10"/>
      <c r="D63" s="145" t="s">
        <v>144</v>
      </c>
      <c r="E63" s="146"/>
      <c r="F63" s="146"/>
      <c r="G63" s="146"/>
      <c r="H63" s="146"/>
      <c r="I63" s="146"/>
      <c r="J63" s="147">
        <f>J109</f>
        <v>0</v>
      </c>
      <c r="K63" s="10"/>
      <c r="L63" s="14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44"/>
      <c r="C64" s="10"/>
      <c r="D64" s="145" t="s">
        <v>145</v>
      </c>
      <c r="E64" s="146"/>
      <c r="F64" s="146"/>
      <c r="G64" s="146"/>
      <c r="H64" s="146"/>
      <c r="I64" s="146"/>
      <c r="J64" s="147">
        <f>J116</f>
        <v>0</v>
      </c>
      <c r="K64" s="10"/>
      <c r="L64" s="14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44"/>
      <c r="C65" s="10"/>
      <c r="D65" s="145" t="s">
        <v>146</v>
      </c>
      <c r="E65" s="146"/>
      <c r="F65" s="146"/>
      <c r="G65" s="146"/>
      <c r="H65" s="146"/>
      <c r="I65" s="146"/>
      <c r="J65" s="147">
        <f>J123</f>
        <v>0</v>
      </c>
      <c r="K65" s="10"/>
      <c r="L65" s="14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4"/>
      <c r="C66" s="10"/>
      <c r="D66" s="145" t="s">
        <v>147</v>
      </c>
      <c r="E66" s="146"/>
      <c r="F66" s="146"/>
      <c r="G66" s="146"/>
      <c r="H66" s="146"/>
      <c r="I66" s="146"/>
      <c r="J66" s="147">
        <f>J130</f>
        <v>0</v>
      </c>
      <c r="K66" s="10"/>
      <c r="L66" s="14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44"/>
      <c r="C67" s="10"/>
      <c r="D67" s="145" t="s">
        <v>148</v>
      </c>
      <c r="E67" s="146"/>
      <c r="F67" s="146"/>
      <c r="G67" s="146"/>
      <c r="H67" s="146"/>
      <c r="I67" s="146"/>
      <c r="J67" s="147">
        <f>J131</f>
        <v>0</v>
      </c>
      <c r="K67" s="10"/>
      <c r="L67" s="14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44"/>
      <c r="C68" s="10"/>
      <c r="D68" s="145" t="s">
        <v>4462</v>
      </c>
      <c r="E68" s="146"/>
      <c r="F68" s="146"/>
      <c r="G68" s="146"/>
      <c r="H68" s="146"/>
      <c r="I68" s="146"/>
      <c r="J68" s="147">
        <f>J136</f>
        <v>0</v>
      </c>
      <c r="K68" s="10"/>
      <c r="L68" s="1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44"/>
      <c r="C69" s="10"/>
      <c r="D69" s="145" t="s">
        <v>150</v>
      </c>
      <c r="E69" s="146"/>
      <c r="F69" s="146"/>
      <c r="G69" s="146"/>
      <c r="H69" s="146"/>
      <c r="I69" s="146"/>
      <c r="J69" s="147">
        <f>J151</f>
        <v>0</v>
      </c>
      <c r="K69" s="10"/>
      <c r="L69" s="1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44"/>
      <c r="C70" s="10"/>
      <c r="D70" s="145" t="s">
        <v>152</v>
      </c>
      <c r="E70" s="146"/>
      <c r="F70" s="146"/>
      <c r="G70" s="146"/>
      <c r="H70" s="146"/>
      <c r="I70" s="146"/>
      <c r="J70" s="147">
        <f>J160</f>
        <v>0</v>
      </c>
      <c r="K70" s="10"/>
      <c r="L70" s="14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44"/>
      <c r="C71" s="10"/>
      <c r="D71" s="145" t="s">
        <v>153</v>
      </c>
      <c r="E71" s="146"/>
      <c r="F71" s="146"/>
      <c r="G71" s="146"/>
      <c r="H71" s="146"/>
      <c r="I71" s="146"/>
      <c r="J71" s="147">
        <f>J162</f>
        <v>0</v>
      </c>
      <c r="K71" s="10"/>
      <c r="L71" s="14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4"/>
      <c r="C72" s="10"/>
      <c r="D72" s="145" t="s">
        <v>182</v>
      </c>
      <c r="E72" s="146"/>
      <c r="F72" s="146"/>
      <c r="G72" s="146"/>
      <c r="H72" s="146"/>
      <c r="I72" s="146"/>
      <c r="J72" s="147">
        <f>J173</f>
        <v>0</v>
      </c>
      <c r="K72" s="10"/>
      <c r="L72" s="14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40"/>
      <c r="C73" s="9"/>
      <c r="D73" s="141" t="s">
        <v>183</v>
      </c>
      <c r="E73" s="142"/>
      <c r="F73" s="142"/>
      <c r="G73" s="142"/>
      <c r="H73" s="142"/>
      <c r="I73" s="142"/>
      <c r="J73" s="143">
        <f>J176</f>
        <v>0</v>
      </c>
      <c r="K73" s="9"/>
      <c r="L73" s="14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44"/>
      <c r="C74" s="10"/>
      <c r="D74" s="145" t="s">
        <v>184</v>
      </c>
      <c r="E74" s="146"/>
      <c r="F74" s="146"/>
      <c r="G74" s="146"/>
      <c r="H74" s="146"/>
      <c r="I74" s="146"/>
      <c r="J74" s="147">
        <f>J177</f>
        <v>0</v>
      </c>
      <c r="K74" s="10"/>
      <c r="L74" s="14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44"/>
      <c r="C75" s="10"/>
      <c r="D75" s="145" t="s">
        <v>185</v>
      </c>
      <c r="E75" s="146"/>
      <c r="F75" s="146"/>
      <c r="G75" s="146"/>
      <c r="H75" s="146"/>
      <c r="I75" s="146"/>
      <c r="J75" s="147">
        <f>J180</f>
        <v>0</v>
      </c>
      <c r="K75" s="10"/>
      <c r="L75" s="14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4"/>
      <c r="C76" s="10"/>
      <c r="D76" s="145" t="s">
        <v>207</v>
      </c>
      <c r="E76" s="146"/>
      <c r="F76" s="146"/>
      <c r="G76" s="146"/>
      <c r="H76" s="146"/>
      <c r="I76" s="146"/>
      <c r="J76" s="147">
        <f>J191</f>
        <v>0</v>
      </c>
      <c r="K76" s="10"/>
      <c r="L76" s="14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12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12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="2" customFormat="1" ht="6.96" customHeight="1">
      <c r="A82" s="37"/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12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24.96" customHeight="1">
      <c r="A83" s="37"/>
      <c r="B83" s="38"/>
      <c r="C83" s="22" t="s">
        <v>219</v>
      </c>
      <c r="D83" s="37"/>
      <c r="E83" s="37"/>
      <c r="F83" s="37"/>
      <c r="G83" s="37"/>
      <c r="H83" s="37"/>
      <c r="I83" s="37"/>
      <c r="J83" s="37"/>
      <c r="K83" s="37"/>
      <c r="L83" s="12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12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1" t="s">
        <v>17</v>
      </c>
      <c r="D85" s="37"/>
      <c r="E85" s="37"/>
      <c r="F85" s="37"/>
      <c r="G85" s="37"/>
      <c r="H85" s="37"/>
      <c r="I85" s="37"/>
      <c r="J85" s="37"/>
      <c r="K85" s="37"/>
      <c r="L85" s="12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7"/>
      <c r="D86" s="37"/>
      <c r="E86" s="122" t="str">
        <f>E7</f>
        <v>Obecní dům Rudíkov smlouva č. 2 - SO02, 3,4,5,6,7,8,9,11,13,14</v>
      </c>
      <c r="F86" s="31"/>
      <c r="G86" s="31"/>
      <c r="H86" s="31"/>
      <c r="I86" s="37"/>
      <c r="J86" s="37"/>
      <c r="K86" s="37"/>
      <c r="L86" s="12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135</v>
      </c>
      <c r="D87" s="37"/>
      <c r="E87" s="37"/>
      <c r="F87" s="37"/>
      <c r="G87" s="37"/>
      <c r="H87" s="37"/>
      <c r="I87" s="37"/>
      <c r="J87" s="37"/>
      <c r="K87" s="37"/>
      <c r="L87" s="12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6.5" customHeight="1">
      <c r="A88" s="37"/>
      <c r="B88" s="38"/>
      <c r="C88" s="37"/>
      <c r="D88" s="37"/>
      <c r="E88" s="61" t="str">
        <f>E9</f>
        <v>3 - S004 - Opěrná stěna</v>
      </c>
      <c r="F88" s="37"/>
      <c r="G88" s="37"/>
      <c r="H88" s="37"/>
      <c r="I88" s="37"/>
      <c r="J88" s="37"/>
      <c r="K88" s="37"/>
      <c r="L88" s="12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7"/>
      <c r="D89" s="37"/>
      <c r="E89" s="37"/>
      <c r="F89" s="37"/>
      <c r="G89" s="37"/>
      <c r="H89" s="37"/>
      <c r="I89" s="37"/>
      <c r="J89" s="37"/>
      <c r="K89" s="37"/>
      <c r="L89" s="12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2" customHeight="1">
      <c r="A90" s="37"/>
      <c r="B90" s="38"/>
      <c r="C90" s="31" t="s">
        <v>21</v>
      </c>
      <c r="D90" s="37"/>
      <c r="E90" s="37"/>
      <c r="F90" s="26" t="str">
        <f>F12</f>
        <v xml:space="preserve"> </v>
      </c>
      <c r="G90" s="37"/>
      <c r="H90" s="37"/>
      <c r="I90" s="31" t="s">
        <v>23</v>
      </c>
      <c r="J90" s="63" t="str">
        <f>IF(J12="","",J12)</f>
        <v>10. 1. 2024</v>
      </c>
      <c r="K90" s="37"/>
      <c r="L90" s="12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6.96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12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25</v>
      </c>
      <c r="D92" s="37"/>
      <c r="E92" s="37"/>
      <c r="F92" s="26" t="str">
        <f>E15</f>
        <v xml:space="preserve"> </v>
      </c>
      <c r="G92" s="37"/>
      <c r="H92" s="37"/>
      <c r="I92" s="31" t="s">
        <v>31</v>
      </c>
      <c r="J92" s="35" t="str">
        <f>E21</f>
        <v xml:space="preserve">BS projekt s.r.o. </v>
      </c>
      <c r="K92" s="37"/>
      <c r="L92" s="12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29</v>
      </c>
      <c r="D93" s="37"/>
      <c r="E93" s="37"/>
      <c r="F93" s="26" t="str">
        <f>IF(E18="","",E18)</f>
        <v>Vyplň údaj</v>
      </c>
      <c r="G93" s="37"/>
      <c r="H93" s="37"/>
      <c r="I93" s="31" t="s">
        <v>34</v>
      </c>
      <c r="J93" s="35" t="str">
        <f>E24</f>
        <v>Ing. Tomáš Hrdlička, Jan Hajný</v>
      </c>
      <c r="K93" s="37"/>
      <c r="L93" s="12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7"/>
      <c r="D94" s="37"/>
      <c r="E94" s="37"/>
      <c r="F94" s="37"/>
      <c r="G94" s="37"/>
      <c r="H94" s="37"/>
      <c r="I94" s="37"/>
      <c r="J94" s="37"/>
      <c r="K94" s="37"/>
      <c r="L94" s="12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11" customFormat="1" ht="29.28" customHeight="1">
      <c r="A95" s="148"/>
      <c r="B95" s="149"/>
      <c r="C95" s="150" t="s">
        <v>220</v>
      </c>
      <c r="D95" s="151" t="s">
        <v>57</v>
      </c>
      <c r="E95" s="151" t="s">
        <v>53</v>
      </c>
      <c r="F95" s="151" t="s">
        <v>54</v>
      </c>
      <c r="G95" s="151" t="s">
        <v>221</v>
      </c>
      <c r="H95" s="151" t="s">
        <v>222</v>
      </c>
      <c r="I95" s="151" t="s">
        <v>223</v>
      </c>
      <c r="J95" s="151" t="s">
        <v>139</v>
      </c>
      <c r="K95" s="152" t="s">
        <v>224</v>
      </c>
      <c r="L95" s="153"/>
      <c r="M95" s="79" t="s">
        <v>3</v>
      </c>
      <c r="N95" s="80" t="s">
        <v>42</v>
      </c>
      <c r="O95" s="80" t="s">
        <v>225</v>
      </c>
      <c r="P95" s="80" t="s">
        <v>226</v>
      </c>
      <c r="Q95" s="80" t="s">
        <v>227</v>
      </c>
      <c r="R95" s="80" t="s">
        <v>228</v>
      </c>
      <c r="S95" s="80" t="s">
        <v>229</v>
      </c>
      <c r="T95" s="81" t="s">
        <v>230</v>
      </c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</row>
    <row r="96" s="2" customFormat="1" ht="22.8" customHeight="1">
      <c r="A96" s="37"/>
      <c r="B96" s="38"/>
      <c r="C96" s="86" t="s">
        <v>231</v>
      </c>
      <c r="D96" s="37"/>
      <c r="E96" s="37"/>
      <c r="F96" s="37"/>
      <c r="G96" s="37"/>
      <c r="H96" s="37"/>
      <c r="I96" s="37"/>
      <c r="J96" s="154">
        <f>BK96</f>
        <v>0</v>
      </c>
      <c r="K96" s="37"/>
      <c r="L96" s="38"/>
      <c r="M96" s="82"/>
      <c r="N96" s="67"/>
      <c r="O96" s="83"/>
      <c r="P96" s="155">
        <f>P97+P176</f>
        <v>0</v>
      </c>
      <c r="Q96" s="83"/>
      <c r="R96" s="155">
        <f>R97+R176</f>
        <v>86.935348208031996</v>
      </c>
      <c r="S96" s="83"/>
      <c r="T96" s="156">
        <f>T97+T176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8" t="s">
        <v>71</v>
      </c>
      <c r="AU96" s="18" t="s">
        <v>140</v>
      </c>
      <c r="BK96" s="157">
        <f>BK97+BK176</f>
        <v>0</v>
      </c>
    </row>
    <row r="97" s="12" customFormat="1" ht="25.92" customHeight="1">
      <c r="A97" s="12"/>
      <c r="B97" s="158"/>
      <c r="C97" s="12"/>
      <c r="D97" s="159" t="s">
        <v>71</v>
      </c>
      <c r="E97" s="160" t="s">
        <v>232</v>
      </c>
      <c r="F97" s="160" t="s">
        <v>233</v>
      </c>
      <c r="G97" s="12"/>
      <c r="H97" s="12"/>
      <c r="I97" s="161"/>
      <c r="J97" s="162">
        <f>BK97</f>
        <v>0</v>
      </c>
      <c r="K97" s="12"/>
      <c r="L97" s="158"/>
      <c r="M97" s="163"/>
      <c r="N97" s="164"/>
      <c r="O97" s="164"/>
      <c r="P97" s="165">
        <f>P98+P130+P173</f>
        <v>0</v>
      </c>
      <c r="Q97" s="164"/>
      <c r="R97" s="165">
        <f>R98+R130+R173</f>
        <v>85.534617166532001</v>
      </c>
      <c r="S97" s="164"/>
      <c r="T97" s="166">
        <f>T98+T130+T173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9" t="s">
        <v>79</v>
      </c>
      <c r="AT97" s="167" t="s">
        <v>71</v>
      </c>
      <c r="AU97" s="167" t="s">
        <v>72</v>
      </c>
      <c r="AY97" s="159" t="s">
        <v>234</v>
      </c>
      <c r="BK97" s="168">
        <f>BK98+BK130+BK173</f>
        <v>0</v>
      </c>
    </row>
    <row r="98" s="12" customFormat="1" ht="22.8" customHeight="1">
      <c r="A98" s="12"/>
      <c r="B98" s="158"/>
      <c r="C98" s="12"/>
      <c r="D98" s="159" t="s">
        <v>71</v>
      </c>
      <c r="E98" s="169" t="s">
        <v>79</v>
      </c>
      <c r="F98" s="169" t="s">
        <v>235</v>
      </c>
      <c r="G98" s="12"/>
      <c r="H98" s="12"/>
      <c r="I98" s="161"/>
      <c r="J98" s="170">
        <f>BK98</f>
        <v>0</v>
      </c>
      <c r="K98" s="12"/>
      <c r="L98" s="158"/>
      <c r="M98" s="163"/>
      <c r="N98" s="164"/>
      <c r="O98" s="164"/>
      <c r="P98" s="165">
        <f>P99+P109+P116+P123</f>
        <v>0</v>
      </c>
      <c r="Q98" s="164"/>
      <c r="R98" s="165">
        <f>R99+R109+R116+R123</f>
        <v>0</v>
      </c>
      <c r="S98" s="164"/>
      <c r="T98" s="166">
        <f>T99+T109+T116+T123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9" t="s">
        <v>79</v>
      </c>
      <c r="AT98" s="167" t="s">
        <v>71</v>
      </c>
      <c r="AU98" s="167" t="s">
        <v>79</v>
      </c>
      <c r="AY98" s="159" t="s">
        <v>234</v>
      </c>
      <c r="BK98" s="168">
        <f>BK99+BK109+BK116+BK123</f>
        <v>0</v>
      </c>
    </row>
    <row r="99" s="12" customFormat="1" ht="20.88" customHeight="1">
      <c r="A99" s="12"/>
      <c r="B99" s="158"/>
      <c r="C99" s="12"/>
      <c r="D99" s="159" t="s">
        <v>71</v>
      </c>
      <c r="E99" s="169" t="s">
        <v>236</v>
      </c>
      <c r="F99" s="169" t="s">
        <v>237</v>
      </c>
      <c r="G99" s="12"/>
      <c r="H99" s="12"/>
      <c r="I99" s="161"/>
      <c r="J99" s="170">
        <f>BK99</f>
        <v>0</v>
      </c>
      <c r="K99" s="12"/>
      <c r="L99" s="158"/>
      <c r="M99" s="163"/>
      <c r="N99" s="164"/>
      <c r="O99" s="164"/>
      <c r="P99" s="165">
        <f>SUM(P100:P108)</f>
        <v>0</v>
      </c>
      <c r="Q99" s="164"/>
      <c r="R99" s="165">
        <f>SUM(R100:R108)</f>
        <v>0</v>
      </c>
      <c r="S99" s="164"/>
      <c r="T99" s="166">
        <f>SUM(T100:T108)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9" t="s">
        <v>79</v>
      </c>
      <c r="AT99" s="167" t="s">
        <v>71</v>
      </c>
      <c r="AU99" s="167" t="s">
        <v>76</v>
      </c>
      <c r="AY99" s="159" t="s">
        <v>234</v>
      </c>
      <c r="BK99" s="168">
        <f>SUM(BK100:BK108)</f>
        <v>0</v>
      </c>
    </row>
    <row r="100" s="2" customFormat="1" ht="24.15" customHeight="1">
      <c r="A100" s="37"/>
      <c r="B100" s="171"/>
      <c r="C100" s="172" t="s">
        <v>79</v>
      </c>
      <c r="D100" s="172" t="s">
        <v>238</v>
      </c>
      <c r="E100" s="173" t="s">
        <v>239</v>
      </c>
      <c r="F100" s="174" t="s">
        <v>240</v>
      </c>
      <c r="G100" s="175" t="s">
        <v>241</v>
      </c>
      <c r="H100" s="176">
        <v>50.850000000000001</v>
      </c>
      <c r="I100" s="177"/>
      <c r="J100" s="178">
        <f>ROUND(I100*H100,2)</f>
        <v>0</v>
      </c>
      <c r="K100" s="174" t="s">
        <v>242</v>
      </c>
      <c r="L100" s="38"/>
      <c r="M100" s="179" t="s">
        <v>3</v>
      </c>
      <c r="N100" s="180" t="s">
        <v>43</v>
      </c>
      <c r="O100" s="71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2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3" t="s">
        <v>104</v>
      </c>
      <c r="AT100" s="183" t="s">
        <v>238</v>
      </c>
      <c r="AU100" s="183" t="s">
        <v>101</v>
      </c>
      <c r="AY100" s="18" t="s">
        <v>234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8" t="s">
        <v>79</v>
      </c>
      <c r="BK100" s="184">
        <f>ROUND(I100*H100,2)</f>
        <v>0</v>
      </c>
      <c r="BL100" s="18" t="s">
        <v>104</v>
      </c>
      <c r="BM100" s="183" t="s">
        <v>4463</v>
      </c>
    </row>
    <row r="101" s="2" customFormat="1">
      <c r="A101" s="37"/>
      <c r="B101" s="38"/>
      <c r="C101" s="37"/>
      <c r="D101" s="185" t="s">
        <v>244</v>
      </c>
      <c r="E101" s="37"/>
      <c r="F101" s="186" t="s">
        <v>245</v>
      </c>
      <c r="G101" s="37"/>
      <c r="H101" s="37"/>
      <c r="I101" s="187"/>
      <c r="J101" s="37"/>
      <c r="K101" s="37"/>
      <c r="L101" s="38"/>
      <c r="M101" s="188"/>
      <c r="N101" s="189"/>
      <c r="O101" s="71"/>
      <c r="P101" s="71"/>
      <c r="Q101" s="71"/>
      <c r="R101" s="71"/>
      <c r="S101" s="71"/>
      <c r="T101" s="72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8" t="s">
        <v>244</v>
      </c>
      <c r="AU101" s="18" t="s">
        <v>101</v>
      </c>
    </row>
    <row r="102" s="2" customFormat="1" ht="62.7" customHeight="1">
      <c r="A102" s="37"/>
      <c r="B102" s="171"/>
      <c r="C102" s="172" t="s">
        <v>76</v>
      </c>
      <c r="D102" s="172" t="s">
        <v>238</v>
      </c>
      <c r="E102" s="173" t="s">
        <v>246</v>
      </c>
      <c r="F102" s="174" t="s">
        <v>247</v>
      </c>
      <c r="G102" s="175" t="s">
        <v>248</v>
      </c>
      <c r="H102" s="176">
        <v>10.17</v>
      </c>
      <c r="I102" s="177"/>
      <c r="J102" s="178">
        <f>ROUND(I102*H102,2)</f>
        <v>0</v>
      </c>
      <c r="K102" s="174" t="s">
        <v>242</v>
      </c>
      <c r="L102" s="38"/>
      <c r="M102" s="179" t="s">
        <v>3</v>
      </c>
      <c r="N102" s="180" t="s">
        <v>43</v>
      </c>
      <c r="O102" s="71"/>
      <c r="P102" s="181">
        <f>O102*H102</f>
        <v>0</v>
      </c>
      <c r="Q102" s="181">
        <v>0</v>
      </c>
      <c r="R102" s="181">
        <f>Q102*H102</f>
        <v>0</v>
      </c>
      <c r="S102" s="181">
        <v>0</v>
      </c>
      <c r="T102" s="182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3" t="s">
        <v>104</v>
      </c>
      <c r="AT102" s="183" t="s">
        <v>238</v>
      </c>
      <c r="AU102" s="183" t="s">
        <v>101</v>
      </c>
      <c r="AY102" s="18" t="s">
        <v>234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79</v>
      </c>
      <c r="BK102" s="184">
        <f>ROUND(I102*H102,2)</f>
        <v>0</v>
      </c>
      <c r="BL102" s="18" t="s">
        <v>104</v>
      </c>
      <c r="BM102" s="183" t="s">
        <v>4464</v>
      </c>
    </row>
    <row r="103" s="2" customFormat="1">
      <c r="A103" s="37"/>
      <c r="B103" s="38"/>
      <c r="C103" s="37"/>
      <c r="D103" s="185" t="s">
        <v>244</v>
      </c>
      <c r="E103" s="37"/>
      <c r="F103" s="186" t="s">
        <v>250</v>
      </c>
      <c r="G103" s="37"/>
      <c r="H103" s="37"/>
      <c r="I103" s="187"/>
      <c r="J103" s="37"/>
      <c r="K103" s="37"/>
      <c r="L103" s="38"/>
      <c r="M103" s="188"/>
      <c r="N103" s="189"/>
      <c r="O103" s="71"/>
      <c r="P103" s="71"/>
      <c r="Q103" s="71"/>
      <c r="R103" s="71"/>
      <c r="S103" s="71"/>
      <c r="T103" s="72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8" t="s">
        <v>244</v>
      </c>
      <c r="AU103" s="18" t="s">
        <v>101</v>
      </c>
    </row>
    <row r="104" s="2" customFormat="1">
      <c r="A104" s="37"/>
      <c r="B104" s="38"/>
      <c r="C104" s="37"/>
      <c r="D104" s="190" t="s">
        <v>251</v>
      </c>
      <c r="E104" s="37"/>
      <c r="F104" s="191" t="s">
        <v>252</v>
      </c>
      <c r="G104" s="37"/>
      <c r="H104" s="37"/>
      <c r="I104" s="187"/>
      <c r="J104" s="37"/>
      <c r="K104" s="37"/>
      <c r="L104" s="38"/>
      <c r="M104" s="188"/>
      <c r="N104" s="189"/>
      <c r="O104" s="71"/>
      <c r="P104" s="71"/>
      <c r="Q104" s="71"/>
      <c r="R104" s="71"/>
      <c r="S104" s="71"/>
      <c r="T104" s="72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8" t="s">
        <v>251</v>
      </c>
      <c r="AU104" s="18" t="s">
        <v>101</v>
      </c>
    </row>
    <row r="105" s="2" customFormat="1" ht="44.25" customHeight="1">
      <c r="A105" s="37"/>
      <c r="B105" s="171"/>
      <c r="C105" s="172" t="s">
        <v>101</v>
      </c>
      <c r="D105" s="172" t="s">
        <v>238</v>
      </c>
      <c r="E105" s="173" t="s">
        <v>253</v>
      </c>
      <c r="F105" s="174" t="s">
        <v>254</v>
      </c>
      <c r="G105" s="175" t="s">
        <v>248</v>
      </c>
      <c r="H105" s="176">
        <v>10.17</v>
      </c>
      <c r="I105" s="177"/>
      <c r="J105" s="178">
        <f>ROUND(I105*H105,2)</f>
        <v>0</v>
      </c>
      <c r="K105" s="174" t="s">
        <v>242</v>
      </c>
      <c r="L105" s="38"/>
      <c r="M105" s="179" t="s">
        <v>3</v>
      </c>
      <c r="N105" s="180" t="s">
        <v>43</v>
      </c>
      <c r="O105" s="71"/>
      <c r="P105" s="181">
        <f>O105*H105</f>
        <v>0</v>
      </c>
      <c r="Q105" s="181">
        <v>0</v>
      </c>
      <c r="R105" s="181">
        <f>Q105*H105</f>
        <v>0</v>
      </c>
      <c r="S105" s="181">
        <v>0</v>
      </c>
      <c r="T105" s="182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3" t="s">
        <v>104</v>
      </c>
      <c r="AT105" s="183" t="s">
        <v>238</v>
      </c>
      <c r="AU105" s="183" t="s">
        <v>101</v>
      </c>
      <c r="AY105" s="18" t="s">
        <v>234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104</v>
      </c>
      <c r="BM105" s="183" t="s">
        <v>4465</v>
      </c>
    </row>
    <row r="106" s="2" customFormat="1">
      <c r="A106" s="37"/>
      <c r="B106" s="38"/>
      <c r="C106" s="37"/>
      <c r="D106" s="185" t="s">
        <v>244</v>
      </c>
      <c r="E106" s="37"/>
      <c r="F106" s="186" t="s">
        <v>256</v>
      </c>
      <c r="G106" s="37"/>
      <c r="H106" s="37"/>
      <c r="I106" s="187"/>
      <c r="J106" s="37"/>
      <c r="K106" s="37"/>
      <c r="L106" s="38"/>
      <c r="M106" s="188"/>
      <c r="N106" s="189"/>
      <c r="O106" s="71"/>
      <c r="P106" s="71"/>
      <c r="Q106" s="71"/>
      <c r="R106" s="71"/>
      <c r="S106" s="71"/>
      <c r="T106" s="72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8" t="s">
        <v>244</v>
      </c>
      <c r="AU106" s="18" t="s">
        <v>101</v>
      </c>
    </row>
    <row r="107" s="2" customFormat="1" ht="37.8" customHeight="1">
      <c r="A107" s="37"/>
      <c r="B107" s="171"/>
      <c r="C107" s="172" t="s">
        <v>104</v>
      </c>
      <c r="D107" s="172" t="s">
        <v>238</v>
      </c>
      <c r="E107" s="173" t="s">
        <v>257</v>
      </c>
      <c r="F107" s="174" t="s">
        <v>258</v>
      </c>
      <c r="G107" s="175" t="s">
        <v>241</v>
      </c>
      <c r="H107" s="176">
        <v>50.850000000000001</v>
      </c>
      <c r="I107" s="177"/>
      <c r="J107" s="178">
        <f>ROUND(I107*H107,2)</f>
        <v>0</v>
      </c>
      <c r="K107" s="174" t="s">
        <v>242</v>
      </c>
      <c r="L107" s="38"/>
      <c r="M107" s="179" t="s">
        <v>3</v>
      </c>
      <c r="N107" s="180" t="s">
        <v>43</v>
      </c>
      <c r="O107" s="71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3" t="s">
        <v>104</v>
      </c>
      <c r="AT107" s="183" t="s">
        <v>238</v>
      </c>
      <c r="AU107" s="183" t="s">
        <v>101</v>
      </c>
      <c r="AY107" s="18" t="s">
        <v>234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104</v>
      </c>
      <c r="BM107" s="183" t="s">
        <v>4466</v>
      </c>
    </row>
    <row r="108" s="2" customFormat="1">
      <c r="A108" s="37"/>
      <c r="B108" s="38"/>
      <c r="C108" s="37"/>
      <c r="D108" s="185" t="s">
        <v>244</v>
      </c>
      <c r="E108" s="37"/>
      <c r="F108" s="186" t="s">
        <v>260</v>
      </c>
      <c r="G108" s="37"/>
      <c r="H108" s="37"/>
      <c r="I108" s="187"/>
      <c r="J108" s="37"/>
      <c r="K108" s="37"/>
      <c r="L108" s="38"/>
      <c r="M108" s="188"/>
      <c r="N108" s="189"/>
      <c r="O108" s="71"/>
      <c r="P108" s="71"/>
      <c r="Q108" s="71"/>
      <c r="R108" s="71"/>
      <c r="S108" s="71"/>
      <c r="T108" s="72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8" t="s">
        <v>244</v>
      </c>
      <c r="AU108" s="18" t="s">
        <v>101</v>
      </c>
    </row>
    <row r="109" s="12" customFormat="1" ht="20.88" customHeight="1">
      <c r="A109" s="12"/>
      <c r="B109" s="158"/>
      <c r="C109" s="12"/>
      <c r="D109" s="159" t="s">
        <v>71</v>
      </c>
      <c r="E109" s="169" t="s">
        <v>9</v>
      </c>
      <c r="F109" s="169" t="s">
        <v>261</v>
      </c>
      <c r="G109" s="12"/>
      <c r="H109" s="12"/>
      <c r="I109" s="161"/>
      <c r="J109" s="170">
        <f>BK109</f>
        <v>0</v>
      </c>
      <c r="K109" s="12"/>
      <c r="L109" s="158"/>
      <c r="M109" s="163"/>
      <c r="N109" s="164"/>
      <c r="O109" s="164"/>
      <c r="P109" s="165">
        <f>SUM(P110:P115)</f>
        <v>0</v>
      </c>
      <c r="Q109" s="164"/>
      <c r="R109" s="165">
        <f>SUM(R110:R115)</f>
        <v>0</v>
      </c>
      <c r="S109" s="164"/>
      <c r="T109" s="166">
        <f>SUM(T110:T115)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9" t="s">
        <v>79</v>
      </c>
      <c r="AT109" s="167" t="s">
        <v>71</v>
      </c>
      <c r="AU109" s="167" t="s">
        <v>76</v>
      </c>
      <c r="AY109" s="159" t="s">
        <v>234</v>
      </c>
      <c r="BK109" s="168">
        <f>SUM(BK110:BK115)</f>
        <v>0</v>
      </c>
    </row>
    <row r="110" s="2" customFormat="1" ht="49.05" customHeight="1">
      <c r="A110" s="37"/>
      <c r="B110" s="171"/>
      <c r="C110" s="172" t="s">
        <v>262</v>
      </c>
      <c r="D110" s="172" t="s">
        <v>238</v>
      </c>
      <c r="E110" s="173" t="s">
        <v>4467</v>
      </c>
      <c r="F110" s="174" t="s">
        <v>4468</v>
      </c>
      <c r="G110" s="175" t="s">
        <v>248</v>
      </c>
      <c r="H110" s="176">
        <v>192.661</v>
      </c>
      <c r="I110" s="177"/>
      <c r="J110" s="178">
        <f>ROUND(I110*H110,2)</f>
        <v>0</v>
      </c>
      <c r="K110" s="174" t="s">
        <v>242</v>
      </c>
      <c r="L110" s="38"/>
      <c r="M110" s="179" t="s">
        <v>3</v>
      </c>
      <c r="N110" s="180" t="s">
        <v>43</v>
      </c>
      <c r="O110" s="71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3" t="s">
        <v>104</v>
      </c>
      <c r="AT110" s="183" t="s">
        <v>238</v>
      </c>
      <c r="AU110" s="183" t="s">
        <v>101</v>
      </c>
      <c r="AY110" s="18" t="s">
        <v>234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104</v>
      </c>
      <c r="BM110" s="183" t="s">
        <v>4469</v>
      </c>
    </row>
    <row r="111" s="2" customFormat="1">
      <c r="A111" s="37"/>
      <c r="B111" s="38"/>
      <c r="C111" s="37"/>
      <c r="D111" s="185" t="s">
        <v>244</v>
      </c>
      <c r="E111" s="37"/>
      <c r="F111" s="186" t="s">
        <v>4470</v>
      </c>
      <c r="G111" s="37"/>
      <c r="H111" s="37"/>
      <c r="I111" s="187"/>
      <c r="J111" s="37"/>
      <c r="K111" s="37"/>
      <c r="L111" s="38"/>
      <c r="M111" s="188"/>
      <c r="N111" s="189"/>
      <c r="O111" s="71"/>
      <c r="P111" s="71"/>
      <c r="Q111" s="71"/>
      <c r="R111" s="71"/>
      <c r="S111" s="71"/>
      <c r="T111" s="72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8" t="s">
        <v>244</v>
      </c>
      <c r="AU111" s="18" t="s">
        <v>101</v>
      </c>
    </row>
    <row r="112" s="2" customFormat="1" ht="44.25" customHeight="1">
      <c r="A112" s="37"/>
      <c r="B112" s="171"/>
      <c r="C112" s="172" t="s">
        <v>128</v>
      </c>
      <c r="D112" s="172" t="s">
        <v>238</v>
      </c>
      <c r="E112" s="173" t="s">
        <v>267</v>
      </c>
      <c r="F112" s="174" t="s">
        <v>268</v>
      </c>
      <c r="G112" s="175" t="s">
        <v>248</v>
      </c>
      <c r="H112" s="176">
        <v>1</v>
      </c>
      <c r="I112" s="177"/>
      <c r="J112" s="178">
        <f>ROUND(I112*H112,2)</f>
        <v>0</v>
      </c>
      <c r="K112" s="174" t="s">
        <v>242</v>
      </c>
      <c r="L112" s="38"/>
      <c r="M112" s="179" t="s">
        <v>3</v>
      </c>
      <c r="N112" s="180" t="s">
        <v>43</v>
      </c>
      <c r="O112" s="71"/>
      <c r="P112" s="181">
        <f>O112*H112</f>
        <v>0</v>
      </c>
      <c r="Q112" s="181">
        <v>0</v>
      </c>
      <c r="R112" s="181">
        <f>Q112*H112</f>
        <v>0</v>
      </c>
      <c r="S112" s="181">
        <v>0</v>
      </c>
      <c r="T112" s="182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3" t="s">
        <v>104</v>
      </c>
      <c r="AT112" s="183" t="s">
        <v>238</v>
      </c>
      <c r="AU112" s="183" t="s">
        <v>101</v>
      </c>
      <c r="AY112" s="18" t="s">
        <v>234</v>
      </c>
      <c r="BE112" s="184">
        <f>IF(N112="základní",J112,0)</f>
        <v>0</v>
      </c>
      <c r="BF112" s="184">
        <f>IF(N112="snížená",J112,0)</f>
        <v>0</v>
      </c>
      <c r="BG112" s="184">
        <f>IF(N112="zákl. přenesená",J112,0)</f>
        <v>0</v>
      </c>
      <c r="BH112" s="184">
        <f>IF(N112="sníž. přenesená",J112,0)</f>
        <v>0</v>
      </c>
      <c r="BI112" s="184">
        <f>IF(N112="nulová",J112,0)</f>
        <v>0</v>
      </c>
      <c r="BJ112" s="18" t="s">
        <v>79</v>
      </c>
      <c r="BK112" s="184">
        <f>ROUND(I112*H112,2)</f>
        <v>0</v>
      </c>
      <c r="BL112" s="18" t="s">
        <v>104</v>
      </c>
      <c r="BM112" s="183" t="s">
        <v>4471</v>
      </c>
    </row>
    <row r="113" s="2" customFormat="1">
      <c r="A113" s="37"/>
      <c r="B113" s="38"/>
      <c r="C113" s="37"/>
      <c r="D113" s="185" t="s">
        <v>244</v>
      </c>
      <c r="E113" s="37"/>
      <c r="F113" s="186" t="s">
        <v>270</v>
      </c>
      <c r="G113" s="37"/>
      <c r="H113" s="37"/>
      <c r="I113" s="187"/>
      <c r="J113" s="37"/>
      <c r="K113" s="37"/>
      <c r="L113" s="38"/>
      <c r="M113" s="188"/>
      <c r="N113" s="189"/>
      <c r="O113" s="71"/>
      <c r="P113" s="71"/>
      <c r="Q113" s="71"/>
      <c r="R113" s="71"/>
      <c r="S113" s="71"/>
      <c r="T113" s="72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8" t="s">
        <v>244</v>
      </c>
      <c r="AU113" s="18" t="s">
        <v>101</v>
      </c>
    </row>
    <row r="114" s="2" customFormat="1" ht="44.25" customHeight="1">
      <c r="A114" s="37"/>
      <c r="B114" s="171"/>
      <c r="C114" s="172" t="s">
        <v>271</v>
      </c>
      <c r="D114" s="172" t="s">
        <v>238</v>
      </c>
      <c r="E114" s="173" t="s">
        <v>4472</v>
      </c>
      <c r="F114" s="174" t="s">
        <v>4473</v>
      </c>
      <c r="G114" s="175" t="s">
        <v>248</v>
      </c>
      <c r="H114" s="176">
        <v>11.441000000000001</v>
      </c>
      <c r="I114" s="177"/>
      <c r="J114" s="178">
        <f>ROUND(I114*H114,2)</f>
        <v>0</v>
      </c>
      <c r="K114" s="174" t="s">
        <v>242</v>
      </c>
      <c r="L114" s="38"/>
      <c r="M114" s="179" t="s">
        <v>3</v>
      </c>
      <c r="N114" s="180" t="s">
        <v>43</v>
      </c>
      <c r="O114" s="71"/>
      <c r="P114" s="181">
        <f>O114*H114</f>
        <v>0</v>
      </c>
      <c r="Q114" s="181">
        <v>0</v>
      </c>
      <c r="R114" s="181">
        <f>Q114*H114</f>
        <v>0</v>
      </c>
      <c r="S114" s="181">
        <v>0</v>
      </c>
      <c r="T114" s="182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3" t="s">
        <v>104</v>
      </c>
      <c r="AT114" s="183" t="s">
        <v>238</v>
      </c>
      <c r="AU114" s="183" t="s">
        <v>101</v>
      </c>
      <c r="AY114" s="18" t="s">
        <v>234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104</v>
      </c>
      <c r="BM114" s="183" t="s">
        <v>4474</v>
      </c>
    </row>
    <row r="115" s="2" customFormat="1">
      <c r="A115" s="37"/>
      <c r="B115" s="38"/>
      <c r="C115" s="37"/>
      <c r="D115" s="185" t="s">
        <v>244</v>
      </c>
      <c r="E115" s="37"/>
      <c r="F115" s="186" t="s">
        <v>4475</v>
      </c>
      <c r="G115" s="37"/>
      <c r="H115" s="37"/>
      <c r="I115" s="187"/>
      <c r="J115" s="37"/>
      <c r="K115" s="37"/>
      <c r="L115" s="38"/>
      <c r="M115" s="188"/>
      <c r="N115" s="189"/>
      <c r="O115" s="71"/>
      <c r="P115" s="71"/>
      <c r="Q115" s="71"/>
      <c r="R115" s="71"/>
      <c r="S115" s="71"/>
      <c r="T115" s="72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8" t="s">
        <v>244</v>
      </c>
      <c r="AU115" s="18" t="s">
        <v>101</v>
      </c>
    </row>
    <row r="116" s="12" customFormat="1" ht="20.88" customHeight="1">
      <c r="A116" s="12"/>
      <c r="B116" s="158"/>
      <c r="C116" s="12"/>
      <c r="D116" s="159" t="s">
        <v>71</v>
      </c>
      <c r="E116" s="169" t="s">
        <v>276</v>
      </c>
      <c r="F116" s="169" t="s">
        <v>277</v>
      </c>
      <c r="G116" s="12"/>
      <c r="H116" s="12"/>
      <c r="I116" s="161"/>
      <c r="J116" s="170">
        <f>BK116</f>
        <v>0</v>
      </c>
      <c r="K116" s="12"/>
      <c r="L116" s="158"/>
      <c r="M116" s="163"/>
      <c r="N116" s="164"/>
      <c r="O116" s="164"/>
      <c r="P116" s="165">
        <f>SUM(P117:P122)</f>
        <v>0</v>
      </c>
      <c r="Q116" s="164"/>
      <c r="R116" s="165">
        <f>SUM(R117:R122)</f>
        <v>0</v>
      </c>
      <c r="S116" s="164"/>
      <c r="T116" s="166">
        <f>SUM(T117:T122)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9" t="s">
        <v>79</v>
      </c>
      <c r="AT116" s="167" t="s">
        <v>71</v>
      </c>
      <c r="AU116" s="167" t="s">
        <v>76</v>
      </c>
      <c r="AY116" s="159" t="s">
        <v>234</v>
      </c>
      <c r="BK116" s="168">
        <f>SUM(BK117:BK122)</f>
        <v>0</v>
      </c>
    </row>
    <row r="117" s="2" customFormat="1" ht="44.25" customHeight="1">
      <c r="A117" s="37"/>
      <c r="B117" s="171"/>
      <c r="C117" s="172" t="s">
        <v>278</v>
      </c>
      <c r="D117" s="172" t="s">
        <v>238</v>
      </c>
      <c r="E117" s="173" t="s">
        <v>279</v>
      </c>
      <c r="F117" s="174" t="s">
        <v>280</v>
      </c>
      <c r="G117" s="175" t="s">
        <v>248</v>
      </c>
      <c r="H117" s="176">
        <v>150.90299999999999</v>
      </c>
      <c r="I117" s="177"/>
      <c r="J117" s="178">
        <f>ROUND(I117*H117,2)</f>
        <v>0</v>
      </c>
      <c r="K117" s="174" t="s">
        <v>242</v>
      </c>
      <c r="L117" s="38"/>
      <c r="M117" s="179" t="s">
        <v>3</v>
      </c>
      <c r="N117" s="180" t="s">
        <v>43</v>
      </c>
      <c r="O117" s="71"/>
      <c r="P117" s="181">
        <f>O117*H117</f>
        <v>0</v>
      </c>
      <c r="Q117" s="181">
        <v>0</v>
      </c>
      <c r="R117" s="181">
        <f>Q117*H117</f>
        <v>0</v>
      </c>
      <c r="S117" s="181">
        <v>0</v>
      </c>
      <c r="T117" s="182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3" t="s">
        <v>104</v>
      </c>
      <c r="AT117" s="183" t="s">
        <v>238</v>
      </c>
      <c r="AU117" s="183" t="s">
        <v>101</v>
      </c>
      <c r="AY117" s="18" t="s">
        <v>234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104</v>
      </c>
      <c r="BM117" s="183" t="s">
        <v>4476</v>
      </c>
    </row>
    <row r="118" s="2" customFormat="1">
      <c r="A118" s="37"/>
      <c r="B118" s="38"/>
      <c r="C118" s="37"/>
      <c r="D118" s="185" t="s">
        <v>244</v>
      </c>
      <c r="E118" s="37"/>
      <c r="F118" s="186" t="s">
        <v>282</v>
      </c>
      <c r="G118" s="37"/>
      <c r="H118" s="37"/>
      <c r="I118" s="187"/>
      <c r="J118" s="37"/>
      <c r="K118" s="37"/>
      <c r="L118" s="38"/>
      <c r="M118" s="188"/>
      <c r="N118" s="189"/>
      <c r="O118" s="71"/>
      <c r="P118" s="71"/>
      <c r="Q118" s="71"/>
      <c r="R118" s="71"/>
      <c r="S118" s="71"/>
      <c r="T118" s="72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244</v>
      </c>
      <c r="AU118" s="18" t="s">
        <v>101</v>
      </c>
    </row>
    <row r="119" s="2" customFormat="1" ht="62.7" customHeight="1">
      <c r="A119" s="37"/>
      <c r="B119" s="171"/>
      <c r="C119" s="172" t="s">
        <v>131</v>
      </c>
      <c r="D119" s="172" t="s">
        <v>238</v>
      </c>
      <c r="E119" s="173" t="s">
        <v>246</v>
      </c>
      <c r="F119" s="174" t="s">
        <v>247</v>
      </c>
      <c r="G119" s="175" t="s">
        <v>248</v>
      </c>
      <c r="H119" s="176">
        <v>150.90299999999999</v>
      </c>
      <c r="I119" s="177"/>
      <c r="J119" s="178">
        <f>ROUND(I119*H119,2)</f>
        <v>0</v>
      </c>
      <c r="K119" s="174" t="s">
        <v>242</v>
      </c>
      <c r="L119" s="38"/>
      <c r="M119" s="179" t="s">
        <v>3</v>
      </c>
      <c r="N119" s="180" t="s">
        <v>43</v>
      </c>
      <c r="O119" s="71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3" t="s">
        <v>104</v>
      </c>
      <c r="AT119" s="183" t="s">
        <v>238</v>
      </c>
      <c r="AU119" s="183" t="s">
        <v>101</v>
      </c>
      <c r="AY119" s="18" t="s">
        <v>234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104</v>
      </c>
      <c r="BM119" s="183" t="s">
        <v>4477</v>
      </c>
    </row>
    <row r="120" s="2" customFormat="1">
      <c r="A120" s="37"/>
      <c r="B120" s="38"/>
      <c r="C120" s="37"/>
      <c r="D120" s="185" t="s">
        <v>244</v>
      </c>
      <c r="E120" s="37"/>
      <c r="F120" s="186" t="s">
        <v>250</v>
      </c>
      <c r="G120" s="37"/>
      <c r="H120" s="37"/>
      <c r="I120" s="187"/>
      <c r="J120" s="37"/>
      <c r="K120" s="37"/>
      <c r="L120" s="38"/>
      <c r="M120" s="188"/>
      <c r="N120" s="189"/>
      <c r="O120" s="71"/>
      <c r="P120" s="71"/>
      <c r="Q120" s="71"/>
      <c r="R120" s="71"/>
      <c r="S120" s="71"/>
      <c r="T120" s="72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244</v>
      </c>
      <c r="AU120" s="18" t="s">
        <v>101</v>
      </c>
    </row>
    <row r="121" s="2" customFormat="1" ht="44.25" customHeight="1">
      <c r="A121" s="37"/>
      <c r="B121" s="171"/>
      <c r="C121" s="172" t="s">
        <v>284</v>
      </c>
      <c r="D121" s="172" t="s">
        <v>238</v>
      </c>
      <c r="E121" s="173" t="s">
        <v>253</v>
      </c>
      <c r="F121" s="174" t="s">
        <v>254</v>
      </c>
      <c r="G121" s="175" t="s">
        <v>248</v>
      </c>
      <c r="H121" s="176">
        <v>150.90299999999999</v>
      </c>
      <c r="I121" s="177"/>
      <c r="J121" s="178">
        <f>ROUND(I121*H121,2)</f>
        <v>0</v>
      </c>
      <c r="K121" s="174" t="s">
        <v>242</v>
      </c>
      <c r="L121" s="38"/>
      <c r="M121" s="179" t="s">
        <v>3</v>
      </c>
      <c r="N121" s="180" t="s">
        <v>43</v>
      </c>
      <c r="O121" s="71"/>
      <c r="P121" s="181">
        <f>O121*H121</f>
        <v>0</v>
      </c>
      <c r="Q121" s="181">
        <v>0</v>
      </c>
      <c r="R121" s="181">
        <f>Q121*H121</f>
        <v>0</v>
      </c>
      <c r="S121" s="181">
        <v>0</v>
      </c>
      <c r="T121" s="18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3" t="s">
        <v>104</v>
      </c>
      <c r="AT121" s="183" t="s">
        <v>238</v>
      </c>
      <c r="AU121" s="183" t="s">
        <v>101</v>
      </c>
      <c r="AY121" s="18" t="s">
        <v>234</v>
      </c>
      <c r="BE121" s="184">
        <f>IF(N121="základní",J121,0)</f>
        <v>0</v>
      </c>
      <c r="BF121" s="184">
        <f>IF(N121="snížená",J121,0)</f>
        <v>0</v>
      </c>
      <c r="BG121" s="184">
        <f>IF(N121="zákl. přenesená",J121,0)</f>
        <v>0</v>
      </c>
      <c r="BH121" s="184">
        <f>IF(N121="sníž. přenesená",J121,0)</f>
        <v>0</v>
      </c>
      <c r="BI121" s="184">
        <f>IF(N121="nulová",J121,0)</f>
        <v>0</v>
      </c>
      <c r="BJ121" s="18" t="s">
        <v>79</v>
      </c>
      <c r="BK121" s="184">
        <f>ROUND(I121*H121,2)</f>
        <v>0</v>
      </c>
      <c r="BL121" s="18" t="s">
        <v>104</v>
      </c>
      <c r="BM121" s="183" t="s">
        <v>4478</v>
      </c>
    </row>
    <row r="122" s="2" customFormat="1">
      <c r="A122" s="37"/>
      <c r="B122" s="38"/>
      <c r="C122" s="37"/>
      <c r="D122" s="185" t="s">
        <v>244</v>
      </c>
      <c r="E122" s="37"/>
      <c r="F122" s="186" t="s">
        <v>256</v>
      </c>
      <c r="G122" s="37"/>
      <c r="H122" s="37"/>
      <c r="I122" s="187"/>
      <c r="J122" s="37"/>
      <c r="K122" s="37"/>
      <c r="L122" s="38"/>
      <c r="M122" s="188"/>
      <c r="N122" s="189"/>
      <c r="O122" s="71"/>
      <c r="P122" s="71"/>
      <c r="Q122" s="71"/>
      <c r="R122" s="71"/>
      <c r="S122" s="71"/>
      <c r="T122" s="72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244</v>
      </c>
      <c r="AU122" s="18" t="s">
        <v>101</v>
      </c>
    </row>
    <row r="123" s="12" customFormat="1" ht="20.88" customHeight="1">
      <c r="A123" s="12"/>
      <c r="B123" s="158"/>
      <c r="C123" s="12"/>
      <c r="D123" s="159" t="s">
        <v>71</v>
      </c>
      <c r="E123" s="169" t="s">
        <v>286</v>
      </c>
      <c r="F123" s="169" t="s">
        <v>287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SUM(P124:P129)</f>
        <v>0</v>
      </c>
      <c r="Q123" s="164"/>
      <c r="R123" s="165">
        <f>SUM(R124:R129)</f>
        <v>0</v>
      </c>
      <c r="S123" s="164"/>
      <c r="T123" s="166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79</v>
      </c>
      <c r="AT123" s="167" t="s">
        <v>71</v>
      </c>
      <c r="AU123" s="167" t="s">
        <v>76</v>
      </c>
      <c r="AY123" s="159" t="s">
        <v>234</v>
      </c>
      <c r="BK123" s="168">
        <f>SUM(BK124:BK129)</f>
        <v>0</v>
      </c>
    </row>
    <row r="124" s="2" customFormat="1" ht="62.7" customHeight="1">
      <c r="A124" s="37"/>
      <c r="B124" s="171"/>
      <c r="C124" s="172" t="s">
        <v>236</v>
      </c>
      <c r="D124" s="172" t="s">
        <v>238</v>
      </c>
      <c r="E124" s="173" t="s">
        <v>288</v>
      </c>
      <c r="F124" s="174" t="s">
        <v>289</v>
      </c>
      <c r="G124" s="175" t="s">
        <v>248</v>
      </c>
      <c r="H124" s="176">
        <v>54.170999999999999</v>
      </c>
      <c r="I124" s="177"/>
      <c r="J124" s="178">
        <f>ROUND(I124*H124,2)</f>
        <v>0</v>
      </c>
      <c r="K124" s="174" t="s">
        <v>242</v>
      </c>
      <c r="L124" s="38"/>
      <c r="M124" s="179" t="s">
        <v>3</v>
      </c>
      <c r="N124" s="180" t="s">
        <v>43</v>
      </c>
      <c r="O124" s="71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3" t="s">
        <v>104</v>
      </c>
      <c r="AT124" s="183" t="s">
        <v>238</v>
      </c>
      <c r="AU124" s="183" t="s">
        <v>101</v>
      </c>
      <c r="AY124" s="18" t="s">
        <v>234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104</v>
      </c>
      <c r="BM124" s="183" t="s">
        <v>4479</v>
      </c>
    </row>
    <row r="125" s="2" customFormat="1">
      <c r="A125" s="37"/>
      <c r="B125" s="38"/>
      <c r="C125" s="37"/>
      <c r="D125" s="185" t="s">
        <v>244</v>
      </c>
      <c r="E125" s="37"/>
      <c r="F125" s="186" t="s">
        <v>291</v>
      </c>
      <c r="G125" s="37"/>
      <c r="H125" s="37"/>
      <c r="I125" s="187"/>
      <c r="J125" s="37"/>
      <c r="K125" s="37"/>
      <c r="L125" s="38"/>
      <c r="M125" s="188"/>
      <c r="N125" s="189"/>
      <c r="O125" s="71"/>
      <c r="P125" s="71"/>
      <c r="Q125" s="71"/>
      <c r="R125" s="71"/>
      <c r="S125" s="71"/>
      <c r="T125" s="72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244</v>
      </c>
      <c r="AU125" s="18" t="s">
        <v>101</v>
      </c>
    </row>
    <row r="126" s="2" customFormat="1" ht="66.75" customHeight="1">
      <c r="A126" s="37"/>
      <c r="B126" s="171"/>
      <c r="C126" s="172" t="s">
        <v>9</v>
      </c>
      <c r="D126" s="172" t="s">
        <v>238</v>
      </c>
      <c r="E126" s="173" t="s">
        <v>292</v>
      </c>
      <c r="F126" s="174" t="s">
        <v>293</v>
      </c>
      <c r="G126" s="175" t="s">
        <v>248</v>
      </c>
      <c r="H126" s="176">
        <v>270.85500000000002</v>
      </c>
      <c r="I126" s="177"/>
      <c r="J126" s="178">
        <f>ROUND(I126*H126,2)</f>
        <v>0</v>
      </c>
      <c r="K126" s="174" t="s">
        <v>242</v>
      </c>
      <c r="L126" s="38"/>
      <c r="M126" s="179" t="s">
        <v>3</v>
      </c>
      <c r="N126" s="180" t="s">
        <v>43</v>
      </c>
      <c r="O126" s="71"/>
      <c r="P126" s="181">
        <f>O126*H126</f>
        <v>0</v>
      </c>
      <c r="Q126" s="181">
        <v>0</v>
      </c>
      <c r="R126" s="181">
        <f>Q126*H126</f>
        <v>0</v>
      </c>
      <c r="S126" s="181">
        <v>0</v>
      </c>
      <c r="T126" s="18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3" t="s">
        <v>104</v>
      </c>
      <c r="AT126" s="183" t="s">
        <v>238</v>
      </c>
      <c r="AU126" s="183" t="s">
        <v>101</v>
      </c>
      <c r="AY126" s="18" t="s">
        <v>234</v>
      </c>
      <c r="BE126" s="184">
        <f>IF(N126="základní",J126,0)</f>
        <v>0</v>
      </c>
      <c r="BF126" s="184">
        <f>IF(N126="snížená",J126,0)</f>
        <v>0</v>
      </c>
      <c r="BG126" s="184">
        <f>IF(N126="zákl. přenesená",J126,0)</f>
        <v>0</v>
      </c>
      <c r="BH126" s="184">
        <f>IF(N126="sníž. přenesená",J126,0)</f>
        <v>0</v>
      </c>
      <c r="BI126" s="184">
        <f>IF(N126="nulová",J126,0)</f>
        <v>0</v>
      </c>
      <c r="BJ126" s="18" t="s">
        <v>79</v>
      </c>
      <c r="BK126" s="184">
        <f>ROUND(I126*H126,2)</f>
        <v>0</v>
      </c>
      <c r="BL126" s="18" t="s">
        <v>104</v>
      </c>
      <c r="BM126" s="183" t="s">
        <v>4480</v>
      </c>
    </row>
    <row r="127" s="2" customFormat="1">
      <c r="A127" s="37"/>
      <c r="B127" s="38"/>
      <c r="C127" s="37"/>
      <c r="D127" s="185" t="s">
        <v>244</v>
      </c>
      <c r="E127" s="37"/>
      <c r="F127" s="186" t="s">
        <v>295</v>
      </c>
      <c r="G127" s="37"/>
      <c r="H127" s="37"/>
      <c r="I127" s="187"/>
      <c r="J127" s="37"/>
      <c r="K127" s="37"/>
      <c r="L127" s="38"/>
      <c r="M127" s="188"/>
      <c r="N127" s="189"/>
      <c r="O127" s="71"/>
      <c r="P127" s="71"/>
      <c r="Q127" s="71"/>
      <c r="R127" s="71"/>
      <c r="S127" s="71"/>
      <c r="T127" s="72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244</v>
      </c>
      <c r="AU127" s="18" t="s">
        <v>101</v>
      </c>
    </row>
    <row r="128" s="2" customFormat="1" ht="44.25" customHeight="1">
      <c r="A128" s="37"/>
      <c r="B128" s="171"/>
      <c r="C128" s="172" t="s">
        <v>276</v>
      </c>
      <c r="D128" s="172" t="s">
        <v>238</v>
      </c>
      <c r="E128" s="173" t="s">
        <v>296</v>
      </c>
      <c r="F128" s="174" t="s">
        <v>297</v>
      </c>
      <c r="G128" s="175" t="s">
        <v>298</v>
      </c>
      <c r="H128" s="176">
        <v>97.507999999999996</v>
      </c>
      <c r="I128" s="177"/>
      <c r="J128" s="178">
        <f>ROUND(I128*H128,2)</f>
        <v>0</v>
      </c>
      <c r="K128" s="174" t="s">
        <v>242</v>
      </c>
      <c r="L128" s="38"/>
      <c r="M128" s="179" t="s">
        <v>3</v>
      </c>
      <c r="N128" s="180" t="s">
        <v>43</v>
      </c>
      <c r="O128" s="71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3" t="s">
        <v>104</v>
      </c>
      <c r="AT128" s="183" t="s">
        <v>238</v>
      </c>
      <c r="AU128" s="183" t="s">
        <v>101</v>
      </c>
      <c r="AY128" s="18" t="s">
        <v>234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8" t="s">
        <v>79</v>
      </c>
      <c r="BK128" s="184">
        <f>ROUND(I128*H128,2)</f>
        <v>0</v>
      </c>
      <c r="BL128" s="18" t="s">
        <v>104</v>
      </c>
      <c r="BM128" s="183" t="s">
        <v>4481</v>
      </c>
    </row>
    <row r="129" s="2" customFormat="1">
      <c r="A129" s="37"/>
      <c r="B129" s="38"/>
      <c r="C129" s="37"/>
      <c r="D129" s="185" t="s">
        <v>244</v>
      </c>
      <c r="E129" s="37"/>
      <c r="F129" s="186" t="s">
        <v>300</v>
      </c>
      <c r="G129" s="37"/>
      <c r="H129" s="37"/>
      <c r="I129" s="187"/>
      <c r="J129" s="37"/>
      <c r="K129" s="37"/>
      <c r="L129" s="38"/>
      <c r="M129" s="188"/>
      <c r="N129" s="189"/>
      <c r="O129" s="71"/>
      <c r="P129" s="71"/>
      <c r="Q129" s="71"/>
      <c r="R129" s="71"/>
      <c r="S129" s="71"/>
      <c r="T129" s="72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244</v>
      </c>
      <c r="AU129" s="18" t="s">
        <v>101</v>
      </c>
    </row>
    <row r="130" s="12" customFormat="1" ht="22.8" customHeight="1">
      <c r="A130" s="12"/>
      <c r="B130" s="158"/>
      <c r="C130" s="12"/>
      <c r="D130" s="159" t="s">
        <v>71</v>
      </c>
      <c r="E130" s="169" t="s">
        <v>76</v>
      </c>
      <c r="F130" s="169" t="s">
        <v>301</v>
      </c>
      <c r="G130" s="12"/>
      <c r="H130" s="12"/>
      <c r="I130" s="161"/>
      <c r="J130" s="170">
        <f>BK130</f>
        <v>0</v>
      </c>
      <c r="K130" s="12"/>
      <c r="L130" s="158"/>
      <c r="M130" s="163"/>
      <c r="N130" s="164"/>
      <c r="O130" s="164"/>
      <c r="P130" s="165">
        <f>P131+P136+P151+P160+P162</f>
        <v>0</v>
      </c>
      <c r="Q130" s="164"/>
      <c r="R130" s="165">
        <f>R131+R136+R151+R160+R162</f>
        <v>85.534617166532001</v>
      </c>
      <c r="S130" s="164"/>
      <c r="T130" s="166">
        <f>T131+T136+T151+T160+T162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79</v>
      </c>
      <c r="AT130" s="167" t="s">
        <v>71</v>
      </c>
      <c r="AU130" s="167" t="s">
        <v>79</v>
      </c>
      <c r="AY130" s="159" t="s">
        <v>234</v>
      </c>
      <c r="BK130" s="168">
        <f>BK131+BK136+BK151+BK160+BK162</f>
        <v>0</v>
      </c>
    </row>
    <row r="131" s="12" customFormat="1" ht="20.88" customHeight="1">
      <c r="A131" s="12"/>
      <c r="B131" s="158"/>
      <c r="C131" s="12"/>
      <c r="D131" s="159" t="s">
        <v>71</v>
      </c>
      <c r="E131" s="169" t="s">
        <v>302</v>
      </c>
      <c r="F131" s="169" t="s">
        <v>303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SUM(P132:P135)</f>
        <v>0</v>
      </c>
      <c r="Q131" s="164"/>
      <c r="R131" s="165">
        <f>SUM(R132:R135)</f>
        <v>8.77609028</v>
      </c>
      <c r="S131" s="164"/>
      <c r="T131" s="166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79</v>
      </c>
      <c r="AT131" s="167" t="s">
        <v>71</v>
      </c>
      <c r="AU131" s="167" t="s">
        <v>76</v>
      </c>
      <c r="AY131" s="159" t="s">
        <v>234</v>
      </c>
      <c r="BK131" s="168">
        <f>SUM(BK132:BK135)</f>
        <v>0</v>
      </c>
    </row>
    <row r="132" s="2" customFormat="1" ht="33" customHeight="1">
      <c r="A132" s="37"/>
      <c r="B132" s="171"/>
      <c r="C132" s="172" t="s">
        <v>304</v>
      </c>
      <c r="D132" s="172" t="s">
        <v>238</v>
      </c>
      <c r="E132" s="173" t="s">
        <v>4482</v>
      </c>
      <c r="F132" s="174" t="s">
        <v>4483</v>
      </c>
      <c r="G132" s="175" t="s">
        <v>248</v>
      </c>
      <c r="H132" s="176">
        <v>3.8140000000000001</v>
      </c>
      <c r="I132" s="177"/>
      <c r="J132" s="178">
        <f>ROUND(I132*H132,2)</f>
        <v>0</v>
      </c>
      <c r="K132" s="174" t="s">
        <v>242</v>
      </c>
      <c r="L132" s="38"/>
      <c r="M132" s="179" t="s">
        <v>3</v>
      </c>
      <c r="N132" s="180" t="s">
        <v>43</v>
      </c>
      <c r="O132" s="71"/>
      <c r="P132" s="181">
        <f>O132*H132</f>
        <v>0</v>
      </c>
      <c r="Q132" s="181">
        <v>2.3010199999999998</v>
      </c>
      <c r="R132" s="181">
        <f>Q132*H132</f>
        <v>8.77609028</v>
      </c>
      <c r="S132" s="181">
        <v>0</v>
      </c>
      <c r="T132" s="18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3" t="s">
        <v>104</v>
      </c>
      <c r="AT132" s="183" t="s">
        <v>238</v>
      </c>
      <c r="AU132" s="183" t="s">
        <v>101</v>
      </c>
      <c r="AY132" s="18" t="s">
        <v>234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79</v>
      </c>
      <c r="BK132" s="184">
        <f>ROUND(I132*H132,2)</f>
        <v>0</v>
      </c>
      <c r="BL132" s="18" t="s">
        <v>104</v>
      </c>
      <c r="BM132" s="183" t="s">
        <v>4484</v>
      </c>
    </row>
    <row r="133" s="2" customFormat="1">
      <c r="A133" s="37"/>
      <c r="B133" s="38"/>
      <c r="C133" s="37"/>
      <c r="D133" s="185" t="s">
        <v>244</v>
      </c>
      <c r="E133" s="37"/>
      <c r="F133" s="186" t="s">
        <v>4485</v>
      </c>
      <c r="G133" s="37"/>
      <c r="H133" s="37"/>
      <c r="I133" s="187"/>
      <c r="J133" s="37"/>
      <c r="K133" s="37"/>
      <c r="L133" s="38"/>
      <c r="M133" s="188"/>
      <c r="N133" s="189"/>
      <c r="O133" s="71"/>
      <c r="P133" s="71"/>
      <c r="Q133" s="71"/>
      <c r="R133" s="71"/>
      <c r="S133" s="71"/>
      <c r="T133" s="72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244</v>
      </c>
      <c r="AU133" s="18" t="s">
        <v>101</v>
      </c>
    </row>
    <row r="134" s="2" customFormat="1" ht="37.8" customHeight="1">
      <c r="A134" s="37"/>
      <c r="B134" s="171"/>
      <c r="C134" s="172" t="s">
        <v>286</v>
      </c>
      <c r="D134" s="172" t="s">
        <v>238</v>
      </c>
      <c r="E134" s="173" t="s">
        <v>4486</v>
      </c>
      <c r="F134" s="174" t="s">
        <v>4487</v>
      </c>
      <c r="G134" s="175" t="s">
        <v>248</v>
      </c>
      <c r="H134" s="176">
        <v>3.8140000000000001</v>
      </c>
      <c r="I134" s="177"/>
      <c r="J134" s="178">
        <f>ROUND(I134*H134,2)</f>
        <v>0</v>
      </c>
      <c r="K134" s="174" t="s">
        <v>242</v>
      </c>
      <c r="L134" s="38"/>
      <c r="M134" s="179" t="s">
        <v>3</v>
      </c>
      <c r="N134" s="180" t="s">
        <v>43</v>
      </c>
      <c r="O134" s="71"/>
      <c r="P134" s="181">
        <f>O134*H134</f>
        <v>0</v>
      </c>
      <c r="Q134" s="181">
        <v>0</v>
      </c>
      <c r="R134" s="181">
        <f>Q134*H134</f>
        <v>0</v>
      </c>
      <c r="S134" s="181">
        <v>0</v>
      </c>
      <c r="T134" s="18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3" t="s">
        <v>104</v>
      </c>
      <c r="AT134" s="183" t="s">
        <v>238</v>
      </c>
      <c r="AU134" s="183" t="s">
        <v>101</v>
      </c>
      <c r="AY134" s="18" t="s">
        <v>234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79</v>
      </c>
      <c r="BK134" s="184">
        <f>ROUND(I134*H134,2)</f>
        <v>0</v>
      </c>
      <c r="BL134" s="18" t="s">
        <v>104</v>
      </c>
      <c r="BM134" s="183" t="s">
        <v>4488</v>
      </c>
    </row>
    <row r="135" s="2" customFormat="1">
      <c r="A135" s="37"/>
      <c r="B135" s="38"/>
      <c r="C135" s="37"/>
      <c r="D135" s="185" t="s">
        <v>244</v>
      </c>
      <c r="E135" s="37"/>
      <c r="F135" s="186" t="s">
        <v>4489</v>
      </c>
      <c r="G135" s="37"/>
      <c r="H135" s="37"/>
      <c r="I135" s="187"/>
      <c r="J135" s="37"/>
      <c r="K135" s="37"/>
      <c r="L135" s="38"/>
      <c r="M135" s="188"/>
      <c r="N135" s="189"/>
      <c r="O135" s="71"/>
      <c r="P135" s="71"/>
      <c r="Q135" s="71"/>
      <c r="R135" s="71"/>
      <c r="S135" s="71"/>
      <c r="T135" s="72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244</v>
      </c>
      <c r="AU135" s="18" t="s">
        <v>101</v>
      </c>
    </row>
    <row r="136" s="12" customFormat="1" ht="20.88" customHeight="1">
      <c r="A136" s="12"/>
      <c r="B136" s="158"/>
      <c r="C136" s="12"/>
      <c r="D136" s="159" t="s">
        <v>71</v>
      </c>
      <c r="E136" s="169" t="s">
        <v>86</v>
      </c>
      <c r="F136" s="169" t="s">
        <v>4490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SUM(P137:P150)</f>
        <v>0</v>
      </c>
      <c r="Q136" s="164"/>
      <c r="R136" s="165">
        <f>SUM(R137:R150)</f>
        <v>34.037541074932001</v>
      </c>
      <c r="S136" s="164"/>
      <c r="T136" s="166">
        <f>SUM(T137:T150)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79</v>
      </c>
      <c r="AT136" s="167" t="s">
        <v>71</v>
      </c>
      <c r="AU136" s="167" t="s">
        <v>76</v>
      </c>
      <c r="AY136" s="159" t="s">
        <v>234</v>
      </c>
      <c r="BK136" s="168">
        <f>SUM(BK137:BK150)</f>
        <v>0</v>
      </c>
    </row>
    <row r="137" s="2" customFormat="1" ht="33" customHeight="1">
      <c r="A137" s="37"/>
      <c r="B137" s="171"/>
      <c r="C137" s="172" t="s">
        <v>314</v>
      </c>
      <c r="D137" s="172" t="s">
        <v>238</v>
      </c>
      <c r="E137" s="173" t="s">
        <v>4491</v>
      </c>
      <c r="F137" s="174" t="s">
        <v>4492</v>
      </c>
      <c r="G137" s="175" t="s">
        <v>248</v>
      </c>
      <c r="H137" s="176">
        <v>12.648</v>
      </c>
      <c r="I137" s="177"/>
      <c r="J137" s="178">
        <f>ROUND(I137*H137,2)</f>
        <v>0</v>
      </c>
      <c r="K137" s="174" t="s">
        <v>242</v>
      </c>
      <c r="L137" s="38"/>
      <c r="M137" s="179" t="s">
        <v>3</v>
      </c>
      <c r="N137" s="180" t="s">
        <v>43</v>
      </c>
      <c r="O137" s="71"/>
      <c r="P137" s="181">
        <f>O137*H137</f>
        <v>0</v>
      </c>
      <c r="Q137" s="181">
        <v>2.5018722040000001</v>
      </c>
      <c r="R137" s="181">
        <f>Q137*H137</f>
        <v>31.643679636192001</v>
      </c>
      <c r="S137" s="181">
        <v>0</v>
      </c>
      <c r="T137" s="18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3" t="s">
        <v>104</v>
      </c>
      <c r="AT137" s="183" t="s">
        <v>238</v>
      </c>
      <c r="AU137" s="183" t="s">
        <v>101</v>
      </c>
      <c r="AY137" s="18" t="s">
        <v>234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8" t="s">
        <v>79</v>
      </c>
      <c r="BK137" s="184">
        <f>ROUND(I137*H137,2)</f>
        <v>0</v>
      </c>
      <c r="BL137" s="18" t="s">
        <v>104</v>
      </c>
      <c r="BM137" s="183" t="s">
        <v>4493</v>
      </c>
    </row>
    <row r="138" s="2" customFormat="1">
      <c r="A138" s="37"/>
      <c r="B138" s="38"/>
      <c r="C138" s="37"/>
      <c r="D138" s="185" t="s">
        <v>244</v>
      </c>
      <c r="E138" s="37"/>
      <c r="F138" s="186" t="s">
        <v>4494</v>
      </c>
      <c r="G138" s="37"/>
      <c r="H138" s="37"/>
      <c r="I138" s="187"/>
      <c r="J138" s="37"/>
      <c r="K138" s="37"/>
      <c r="L138" s="38"/>
      <c r="M138" s="188"/>
      <c r="N138" s="189"/>
      <c r="O138" s="71"/>
      <c r="P138" s="71"/>
      <c r="Q138" s="71"/>
      <c r="R138" s="71"/>
      <c r="S138" s="71"/>
      <c r="T138" s="72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244</v>
      </c>
      <c r="AU138" s="18" t="s">
        <v>101</v>
      </c>
    </row>
    <row r="139" s="2" customFormat="1" ht="24.15" customHeight="1">
      <c r="A139" s="37"/>
      <c r="B139" s="171"/>
      <c r="C139" s="172" t="s">
        <v>320</v>
      </c>
      <c r="D139" s="172" t="s">
        <v>238</v>
      </c>
      <c r="E139" s="173" t="s">
        <v>4495</v>
      </c>
      <c r="F139" s="174" t="s">
        <v>4496</v>
      </c>
      <c r="G139" s="175" t="s">
        <v>241</v>
      </c>
      <c r="H139" s="176">
        <v>102.41500000000001</v>
      </c>
      <c r="I139" s="177"/>
      <c r="J139" s="178">
        <f>ROUND(I139*H139,2)</f>
        <v>0</v>
      </c>
      <c r="K139" s="174" t="s">
        <v>242</v>
      </c>
      <c r="L139" s="38"/>
      <c r="M139" s="179" t="s">
        <v>3</v>
      </c>
      <c r="N139" s="180" t="s">
        <v>43</v>
      </c>
      <c r="O139" s="71"/>
      <c r="P139" s="181">
        <f>O139*H139</f>
        <v>0</v>
      </c>
      <c r="Q139" s="181">
        <v>0.0027469</v>
      </c>
      <c r="R139" s="181">
        <f>Q139*H139</f>
        <v>0.28132376350000005</v>
      </c>
      <c r="S139" s="181">
        <v>0</v>
      </c>
      <c r="T139" s="18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3" t="s">
        <v>104</v>
      </c>
      <c r="AT139" s="183" t="s">
        <v>238</v>
      </c>
      <c r="AU139" s="183" t="s">
        <v>101</v>
      </c>
      <c r="AY139" s="18" t="s">
        <v>234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79</v>
      </c>
      <c r="BK139" s="184">
        <f>ROUND(I139*H139,2)</f>
        <v>0</v>
      </c>
      <c r="BL139" s="18" t="s">
        <v>104</v>
      </c>
      <c r="BM139" s="183" t="s">
        <v>4497</v>
      </c>
    </row>
    <row r="140" s="2" customFormat="1">
      <c r="A140" s="37"/>
      <c r="B140" s="38"/>
      <c r="C140" s="37"/>
      <c r="D140" s="185" t="s">
        <v>244</v>
      </c>
      <c r="E140" s="37"/>
      <c r="F140" s="186" t="s">
        <v>4498</v>
      </c>
      <c r="G140" s="37"/>
      <c r="H140" s="37"/>
      <c r="I140" s="187"/>
      <c r="J140" s="37"/>
      <c r="K140" s="37"/>
      <c r="L140" s="38"/>
      <c r="M140" s="188"/>
      <c r="N140" s="189"/>
      <c r="O140" s="71"/>
      <c r="P140" s="71"/>
      <c r="Q140" s="71"/>
      <c r="R140" s="71"/>
      <c r="S140" s="71"/>
      <c r="T140" s="72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8" t="s">
        <v>244</v>
      </c>
      <c r="AU140" s="18" t="s">
        <v>101</v>
      </c>
    </row>
    <row r="141" s="2" customFormat="1" ht="24.15" customHeight="1">
      <c r="A141" s="37"/>
      <c r="B141" s="171"/>
      <c r="C141" s="172" t="s">
        <v>325</v>
      </c>
      <c r="D141" s="172" t="s">
        <v>238</v>
      </c>
      <c r="E141" s="173" t="s">
        <v>4499</v>
      </c>
      <c r="F141" s="174" t="s">
        <v>4500</v>
      </c>
      <c r="G141" s="175" t="s">
        <v>241</v>
      </c>
      <c r="H141" s="176">
        <v>102.41500000000001</v>
      </c>
      <c r="I141" s="177"/>
      <c r="J141" s="178">
        <f>ROUND(I141*H141,2)</f>
        <v>0</v>
      </c>
      <c r="K141" s="174" t="s">
        <v>242</v>
      </c>
      <c r="L141" s="38"/>
      <c r="M141" s="179" t="s">
        <v>3</v>
      </c>
      <c r="N141" s="180" t="s">
        <v>43</v>
      </c>
      <c r="O141" s="71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3" t="s">
        <v>104</v>
      </c>
      <c r="AT141" s="183" t="s">
        <v>238</v>
      </c>
      <c r="AU141" s="183" t="s">
        <v>101</v>
      </c>
      <c r="AY141" s="18" t="s">
        <v>234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8" t="s">
        <v>79</v>
      </c>
      <c r="BK141" s="184">
        <f>ROUND(I141*H141,2)</f>
        <v>0</v>
      </c>
      <c r="BL141" s="18" t="s">
        <v>104</v>
      </c>
      <c r="BM141" s="183" t="s">
        <v>4501</v>
      </c>
    </row>
    <row r="142" s="2" customFormat="1">
      <c r="A142" s="37"/>
      <c r="B142" s="38"/>
      <c r="C142" s="37"/>
      <c r="D142" s="185" t="s">
        <v>244</v>
      </c>
      <c r="E142" s="37"/>
      <c r="F142" s="186" t="s">
        <v>4502</v>
      </c>
      <c r="G142" s="37"/>
      <c r="H142" s="37"/>
      <c r="I142" s="187"/>
      <c r="J142" s="37"/>
      <c r="K142" s="37"/>
      <c r="L142" s="38"/>
      <c r="M142" s="188"/>
      <c r="N142" s="189"/>
      <c r="O142" s="71"/>
      <c r="P142" s="71"/>
      <c r="Q142" s="71"/>
      <c r="R142" s="71"/>
      <c r="S142" s="71"/>
      <c r="T142" s="72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244</v>
      </c>
      <c r="AU142" s="18" t="s">
        <v>101</v>
      </c>
    </row>
    <row r="143" s="2" customFormat="1" ht="37.8" customHeight="1">
      <c r="A143" s="37"/>
      <c r="B143" s="171"/>
      <c r="C143" s="172" t="s">
        <v>330</v>
      </c>
      <c r="D143" s="172" t="s">
        <v>238</v>
      </c>
      <c r="E143" s="173" t="s">
        <v>525</v>
      </c>
      <c r="F143" s="174" t="s">
        <v>526</v>
      </c>
      <c r="G143" s="175" t="s">
        <v>298</v>
      </c>
      <c r="H143" s="176">
        <v>1.897</v>
      </c>
      <c r="I143" s="177"/>
      <c r="J143" s="178">
        <f>ROUND(I143*H143,2)</f>
        <v>0</v>
      </c>
      <c r="K143" s="174" t="s">
        <v>242</v>
      </c>
      <c r="L143" s="38"/>
      <c r="M143" s="179" t="s">
        <v>3</v>
      </c>
      <c r="N143" s="180" t="s">
        <v>43</v>
      </c>
      <c r="O143" s="71"/>
      <c r="P143" s="181">
        <f>O143*H143</f>
        <v>0</v>
      </c>
      <c r="Q143" s="181">
        <v>1.0492218</v>
      </c>
      <c r="R143" s="181">
        <f>Q143*H143</f>
        <v>1.9903737546</v>
      </c>
      <c r="S143" s="181">
        <v>0</v>
      </c>
      <c r="T143" s="18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3" t="s">
        <v>104</v>
      </c>
      <c r="AT143" s="183" t="s">
        <v>238</v>
      </c>
      <c r="AU143" s="183" t="s">
        <v>101</v>
      </c>
      <c r="AY143" s="18" t="s">
        <v>234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104</v>
      </c>
      <c r="BM143" s="183" t="s">
        <v>4503</v>
      </c>
    </row>
    <row r="144" s="2" customFormat="1">
      <c r="A144" s="37"/>
      <c r="B144" s="38"/>
      <c r="C144" s="37"/>
      <c r="D144" s="185" t="s">
        <v>244</v>
      </c>
      <c r="E144" s="37"/>
      <c r="F144" s="186" t="s">
        <v>528</v>
      </c>
      <c r="G144" s="37"/>
      <c r="H144" s="37"/>
      <c r="I144" s="187"/>
      <c r="J144" s="37"/>
      <c r="K144" s="37"/>
      <c r="L144" s="38"/>
      <c r="M144" s="188"/>
      <c r="N144" s="189"/>
      <c r="O144" s="71"/>
      <c r="P144" s="71"/>
      <c r="Q144" s="71"/>
      <c r="R144" s="71"/>
      <c r="S144" s="71"/>
      <c r="T144" s="72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244</v>
      </c>
      <c r="AU144" s="18" t="s">
        <v>101</v>
      </c>
    </row>
    <row r="145" s="2" customFormat="1" ht="24.15" customHeight="1">
      <c r="A145" s="37"/>
      <c r="B145" s="171"/>
      <c r="C145" s="172" t="s">
        <v>335</v>
      </c>
      <c r="D145" s="172" t="s">
        <v>238</v>
      </c>
      <c r="E145" s="173" t="s">
        <v>4504</v>
      </c>
      <c r="F145" s="174" t="s">
        <v>4505</v>
      </c>
      <c r="G145" s="175" t="s">
        <v>241</v>
      </c>
      <c r="H145" s="176">
        <v>45.917999999999999</v>
      </c>
      <c r="I145" s="177"/>
      <c r="J145" s="178">
        <f>ROUND(I145*H145,2)</f>
        <v>0</v>
      </c>
      <c r="K145" s="174" t="s">
        <v>242</v>
      </c>
      <c r="L145" s="38"/>
      <c r="M145" s="179" t="s">
        <v>3</v>
      </c>
      <c r="N145" s="180" t="s">
        <v>43</v>
      </c>
      <c r="O145" s="71"/>
      <c r="P145" s="181">
        <f>O145*H145</f>
        <v>0</v>
      </c>
      <c r="Q145" s="181">
        <v>0.0025000000000000001</v>
      </c>
      <c r="R145" s="181">
        <f>Q145*H145</f>
        <v>0.11479499999999999</v>
      </c>
      <c r="S145" s="181">
        <v>0</v>
      </c>
      <c r="T145" s="18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3" t="s">
        <v>104</v>
      </c>
      <c r="AT145" s="183" t="s">
        <v>238</v>
      </c>
      <c r="AU145" s="183" t="s">
        <v>101</v>
      </c>
      <c r="AY145" s="18" t="s">
        <v>234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104</v>
      </c>
      <c r="BM145" s="183" t="s">
        <v>4506</v>
      </c>
    </row>
    <row r="146" s="2" customFormat="1">
      <c r="A146" s="37"/>
      <c r="B146" s="38"/>
      <c r="C146" s="37"/>
      <c r="D146" s="185" t="s">
        <v>244</v>
      </c>
      <c r="E146" s="37"/>
      <c r="F146" s="186" t="s">
        <v>4507</v>
      </c>
      <c r="G146" s="37"/>
      <c r="H146" s="37"/>
      <c r="I146" s="187"/>
      <c r="J146" s="37"/>
      <c r="K146" s="37"/>
      <c r="L146" s="38"/>
      <c r="M146" s="188"/>
      <c r="N146" s="189"/>
      <c r="O146" s="71"/>
      <c r="P146" s="71"/>
      <c r="Q146" s="71"/>
      <c r="R146" s="71"/>
      <c r="S146" s="71"/>
      <c r="T146" s="72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244</v>
      </c>
      <c r="AU146" s="18" t="s">
        <v>101</v>
      </c>
    </row>
    <row r="147" s="2" customFormat="1" ht="24.15" customHeight="1">
      <c r="A147" s="37"/>
      <c r="B147" s="171"/>
      <c r="C147" s="172" t="s">
        <v>8</v>
      </c>
      <c r="D147" s="172" t="s">
        <v>238</v>
      </c>
      <c r="E147" s="173" t="s">
        <v>4508</v>
      </c>
      <c r="F147" s="174" t="s">
        <v>4509</v>
      </c>
      <c r="G147" s="175" t="s">
        <v>241</v>
      </c>
      <c r="H147" s="176">
        <v>45.917999999999999</v>
      </c>
      <c r="I147" s="177"/>
      <c r="J147" s="178">
        <f>ROUND(I147*H147,2)</f>
        <v>0</v>
      </c>
      <c r="K147" s="174" t="s">
        <v>242</v>
      </c>
      <c r="L147" s="38"/>
      <c r="M147" s="179" t="s">
        <v>3</v>
      </c>
      <c r="N147" s="180" t="s">
        <v>43</v>
      </c>
      <c r="O147" s="71"/>
      <c r="P147" s="181">
        <f>O147*H147</f>
        <v>0</v>
      </c>
      <c r="Q147" s="181">
        <v>0.00016000000000000001</v>
      </c>
      <c r="R147" s="181">
        <f>Q147*H147</f>
        <v>0.0073468800000000001</v>
      </c>
      <c r="S147" s="181">
        <v>0</v>
      </c>
      <c r="T147" s="18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3" t="s">
        <v>104</v>
      </c>
      <c r="AT147" s="183" t="s">
        <v>238</v>
      </c>
      <c r="AU147" s="183" t="s">
        <v>101</v>
      </c>
      <c r="AY147" s="18" t="s">
        <v>234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79</v>
      </c>
      <c r="BK147" s="184">
        <f>ROUND(I147*H147,2)</f>
        <v>0</v>
      </c>
      <c r="BL147" s="18" t="s">
        <v>104</v>
      </c>
      <c r="BM147" s="183" t="s">
        <v>4510</v>
      </c>
    </row>
    <row r="148" s="2" customFormat="1">
      <c r="A148" s="37"/>
      <c r="B148" s="38"/>
      <c r="C148" s="37"/>
      <c r="D148" s="185" t="s">
        <v>244</v>
      </c>
      <c r="E148" s="37"/>
      <c r="F148" s="186" t="s">
        <v>4511</v>
      </c>
      <c r="G148" s="37"/>
      <c r="H148" s="37"/>
      <c r="I148" s="187"/>
      <c r="J148" s="37"/>
      <c r="K148" s="37"/>
      <c r="L148" s="38"/>
      <c r="M148" s="188"/>
      <c r="N148" s="189"/>
      <c r="O148" s="71"/>
      <c r="P148" s="71"/>
      <c r="Q148" s="71"/>
      <c r="R148" s="71"/>
      <c r="S148" s="71"/>
      <c r="T148" s="72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244</v>
      </c>
      <c r="AU148" s="18" t="s">
        <v>101</v>
      </c>
    </row>
    <row r="149" s="2" customFormat="1" ht="37.8" customHeight="1">
      <c r="A149" s="37"/>
      <c r="B149" s="171"/>
      <c r="C149" s="172" t="s">
        <v>86</v>
      </c>
      <c r="D149" s="172" t="s">
        <v>238</v>
      </c>
      <c r="E149" s="173" t="s">
        <v>4512</v>
      </c>
      <c r="F149" s="174" t="s">
        <v>4513</v>
      </c>
      <c r="G149" s="175" t="s">
        <v>241</v>
      </c>
      <c r="H149" s="176">
        <v>45.917999999999999</v>
      </c>
      <c r="I149" s="177"/>
      <c r="J149" s="178">
        <f>ROUND(I149*H149,2)</f>
        <v>0</v>
      </c>
      <c r="K149" s="174" t="s">
        <v>242</v>
      </c>
      <c r="L149" s="38"/>
      <c r="M149" s="179" t="s">
        <v>3</v>
      </c>
      <c r="N149" s="180" t="s">
        <v>43</v>
      </c>
      <c r="O149" s="71"/>
      <c r="P149" s="181">
        <f>O149*H149</f>
        <v>0</v>
      </c>
      <c r="Q149" s="181">
        <v>4.7999999999999996E-07</v>
      </c>
      <c r="R149" s="181">
        <f>Q149*H149</f>
        <v>2.2040639999999996E-05</v>
      </c>
      <c r="S149" s="181">
        <v>0</v>
      </c>
      <c r="T149" s="18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3" t="s">
        <v>104</v>
      </c>
      <c r="AT149" s="183" t="s">
        <v>238</v>
      </c>
      <c r="AU149" s="183" t="s">
        <v>101</v>
      </c>
      <c r="AY149" s="18" t="s">
        <v>234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104</v>
      </c>
      <c r="BM149" s="183" t="s">
        <v>4514</v>
      </c>
    </row>
    <row r="150" s="2" customFormat="1">
      <c r="A150" s="37"/>
      <c r="B150" s="38"/>
      <c r="C150" s="37"/>
      <c r="D150" s="185" t="s">
        <v>244</v>
      </c>
      <c r="E150" s="37"/>
      <c r="F150" s="186" t="s">
        <v>4515</v>
      </c>
      <c r="G150" s="37"/>
      <c r="H150" s="37"/>
      <c r="I150" s="187"/>
      <c r="J150" s="37"/>
      <c r="K150" s="37"/>
      <c r="L150" s="38"/>
      <c r="M150" s="188"/>
      <c r="N150" s="189"/>
      <c r="O150" s="71"/>
      <c r="P150" s="71"/>
      <c r="Q150" s="71"/>
      <c r="R150" s="71"/>
      <c r="S150" s="71"/>
      <c r="T150" s="72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244</v>
      </c>
      <c r="AU150" s="18" t="s">
        <v>101</v>
      </c>
    </row>
    <row r="151" s="12" customFormat="1" ht="20.88" customHeight="1">
      <c r="A151" s="12"/>
      <c r="B151" s="158"/>
      <c r="C151" s="12"/>
      <c r="D151" s="159" t="s">
        <v>71</v>
      </c>
      <c r="E151" s="169" t="s">
        <v>89</v>
      </c>
      <c r="F151" s="169" t="s">
        <v>361</v>
      </c>
      <c r="G151" s="12"/>
      <c r="H151" s="12"/>
      <c r="I151" s="161"/>
      <c r="J151" s="170">
        <f>BK151</f>
        <v>0</v>
      </c>
      <c r="K151" s="12"/>
      <c r="L151" s="158"/>
      <c r="M151" s="163"/>
      <c r="N151" s="164"/>
      <c r="O151" s="164"/>
      <c r="P151" s="165">
        <f>SUM(P152:P159)</f>
        <v>0</v>
      </c>
      <c r="Q151" s="164"/>
      <c r="R151" s="165">
        <f>SUM(R152:R159)</f>
        <v>32.273842976600001</v>
      </c>
      <c r="S151" s="164"/>
      <c r="T151" s="166">
        <f>SUM(T152:T159)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9" t="s">
        <v>79</v>
      </c>
      <c r="AT151" s="167" t="s">
        <v>71</v>
      </c>
      <c r="AU151" s="167" t="s">
        <v>76</v>
      </c>
      <c r="AY151" s="159" t="s">
        <v>234</v>
      </c>
      <c r="BK151" s="168">
        <f>SUM(BK152:BK159)</f>
        <v>0</v>
      </c>
    </row>
    <row r="152" s="2" customFormat="1" ht="33" customHeight="1">
      <c r="A152" s="37"/>
      <c r="B152" s="171"/>
      <c r="C152" s="172" t="s">
        <v>89</v>
      </c>
      <c r="D152" s="172" t="s">
        <v>238</v>
      </c>
      <c r="E152" s="173" t="s">
        <v>4516</v>
      </c>
      <c r="F152" s="174" t="s">
        <v>4517</v>
      </c>
      <c r="G152" s="175" t="s">
        <v>248</v>
      </c>
      <c r="H152" s="176">
        <v>12.116</v>
      </c>
      <c r="I152" s="177"/>
      <c r="J152" s="178">
        <f>ROUND(I152*H152,2)</f>
        <v>0</v>
      </c>
      <c r="K152" s="174" t="s">
        <v>242</v>
      </c>
      <c r="L152" s="38"/>
      <c r="M152" s="179" t="s">
        <v>3</v>
      </c>
      <c r="N152" s="180" t="s">
        <v>43</v>
      </c>
      <c r="O152" s="71"/>
      <c r="P152" s="181">
        <f>O152*H152</f>
        <v>0</v>
      </c>
      <c r="Q152" s="181">
        <v>2.5018699999999998</v>
      </c>
      <c r="R152" s="181">
        <f>Q152*H152</f>
        <v>30.312656919999998</v>
      </c>
      <c r="S152" s="181">
        <v>0</v>
      </c>
      <c r="T152" s="18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3" t="s">
        <v>104</v>
      </c>
      <c r="AT152" s="183" t="s">
        <v>238</v>
      </c>
      <c r="AU152" s="183" t="s">
        <v>101</v>
      </c>
      <c r="AY152" s="18" t="s">
        <v>234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79</v>
      </c>
      <c r="BK152" s="184">
        <f>ROUND(I152*H152,2)</f>
        <v>0</v>
      </c>
      <c r="BL152" s="18" t="s">
        <v>104</v>
      </c>
      <c r="BM152" s="183" t="s">
        <v>4518</v>
      </c>
    </row>
    <row r="153" s="2" customFormat="1">
      <c r="A153" s="37"/>
      <c r="B153" s="38"/>
      <c r="C153" s="37"/>
      <c r="D153" s="185" t="s">
        <v>244</v>
      </c>
      <c r="E153" s="37"/>
      <c r="F153" s="186" t="s">
        <v>4519</v>
      </c>
      <c r="G153" s="37"/>
      <c r="H153" s="37"/>
      <c r="I153" s="187"/>
      <c r="J153" s="37"/>
      <c r="K153" s="37"/>
      <c r="L153" s="38"/>
      <c r="M153" s="188"/>
      <c r="N153" s="189"/>
      <c r="O153" s="71"/>
      <c r="P153" s="71"/>
      <c r="Q153" s="71"/>
      <c r="R153" s="71"/>
      <c r="S153" s="71"/>
      <c r="T153" s="72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8" t="s">
        <v>244</v>
      </c>
      <c r="AU153" s="18" t="s">
        <v>101</v>
      </c>
    </row>
    <row r="154" s="2" customFormat="1" ht="16.5" customHeight="1">
      <c r="A154" s="37"/>
      <c r="B154" s="171"/>
      <c r="C154" s="172" t="s">
        <v>92</v>
      </c>
      <c r="D154" s="172" t="s">
        <v>238</v>
      </c>
      <c r="E154" s="173" t="s">
        <v>367</v>
      </c>
      <c r="F154" s="174" t="s">
        <v>368</v>
      </c>
      <c r="G154" s="175" t="s">
        <v>241</v>
      </c>
      <c r="H154" s="176">
        <v>13.77</v>
      </c>
      <c r="I154" s="177"/>
      <c r="J154" s="178">
        <f>ROUND(I154*H154,2)</f>
        <v>0</v>
      </c>
      <c r="K154" s="174" t="s">
        <v>242</v>
      </c>
      <c r="L154" s="38"/>
      <c r="M154" s="179" t="s">
        <v>3</v>
      </c>
      <c r="N154" s="180" t="s">
        <v>43</v>
      </c>
      <c r="O154" s="71"/>
      <c r="P154" s="181">
        <f>O154*H154</f>
        <v>0</v>
      </c>
      <c r="Q154" s="181">
        <v>0.0024719</v>
      </c>
      <c r="R154" s="181">
        <f>Q154*H154</f>
        <v>0.034038063</v>
      </c>
      <c r="S154" s="181">
        <v>0</v>
      </c>
      <c r="T154" s="18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3" t="s">
        <v>104</v>
      </c>
      <c r="AT154" s="183" t="s">
        <v>238</v>
      </c>
      <c r="AU154" s="183" t="s">
        <v>101</v>
      </c>
      <c r="AY154" s="18" t="s">
        <v>234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79</v>
      </c>
      <c r="BK154" s="184">
        <f>ROUND(I154*H154,2)</f>
        <v>0</v>
      </c>
      <c r="BL154" s="18" t="s">
        <v>104</v>
      </c>
      <c r="BM154" s="183" t="s">
        <v>4520</v>
      </c>
    </row>
    <row r="155" s="2" customFormat="1">
      <c r="A155" s="37"/>
      <c r="B155" s="38"/>
      <c r="C155" s="37"/>
      <c r="D155" s="185" t="s">
        <v>244</v>
      </c>
      <c r="E155" s="37"/>
      <c r="F155" s="186" t="s">
        <v>370</v>
      </c>
      <c r="G155" s="37"/>
      <c r="H155" s="37"/>
      <c r="I155" s="187"/>
      <c r="J155" s="37"/>
      <c r="K155" s="37"/>
      <c r="L155" s="38"/>
      <c r="M155" s="188"/>
      <c r="N155" s="189"/>
      <c r="O155" s="71"/>
      <c r="P155" s="71"/>
      <c r="Q155" s="71"/>
      <c r="R155" s="71"/>
      <c r="S155" s="71"/>
      <c r="T155" s="72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8" t="s">
        <v>244</v>
      </c>
      <c r="AU155" s="18" t="s">
        <v>101</v>
      </c>
    </row>
    <row r="156" s="2" customFormat="1" ht="16.5" customHeight="1">
      <c r="A156" s="37"/>
      <c r="B156" s="171"/>
      <c r="C156" s="172" t="s">
        <v>95</v>
      </c>
      <c r="D156" s="172" t="s">
        <v>238</v>
      </c>
      <c r="E156" s="173" t="s">
        <v>372</v>
      </c>
      <c r="F156" s="174" t="s">
        <v>373</v>
      </c>
      <c r="G156" s="175" t="s">
        <v>241</v>
      </c>
      <c r="H156" s="176">
        <v>13.77</v>
      </c>
      <c r="I156" s="177"/>
      <c r="J156" s="178">
        <f>ROUND(I156*H156,2)</f>
        <v>0</v>
      </c>
      <c r="K156" s="174" t="s">
        <v>242</v>
      </c>
      <c r="L156" s="38"/>
      <c r="M156" s="179" t="s">
        <v>3</v>
      </c>
      <c r="N156" s="180" t="s">
        <v>43</v>
      </c>
      <c r="O156" s="71"/>
      <c r="P156" s="181">
        <f>O156*H156</f>
        <v>0</v>
      </c>
      <c r="Q156" s="181">
        <v>0</v>
      </c>
      <c r="R156" s="181">
        <f>Q156*H156</f>
        <v>0</v>
      </c>
      <c r="S156" s="181">
        <v>0</v>
      </c>
      <c r="T156" s="18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3" t="s">
        <v>104</v>
      </c>
      <c r="AT156" s="183" t="s">
        <v>238</v>
      </c>
      <c r="AU156" s="183" t="s">
        <v>101</v>
      </c>
      <c r="AY156" s="18" t="s">
        <v>234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79</v>
      </c>
      <c r="BK156" s="184">
        <f>ROUND(I156*H156,2)</f>
        <v>0</v>
      </c>
      <c r="BL156" s="18" t="s">
        <v>104</v>
      </c>
      <c r="BM156" s="183" t="s">
        <v>4521</v>
      </c>
    </row>
    <row r="157" s="2" customFormat="1">
      <c r="A157" s="37"/>
      <c r="B157" s="38"/>
      <c r="C157" s="37"/>
      <c r="D157" s="185" t="s">
        <v>244</v>
      </c>
      <c r="E157" s="37"/>
      <c r="F157" s="186" t="s">
        <v>375</v>
      </c>
      <c r="G157" s="37"/>
      <c r="H157" s="37"/>
      <c r="I157" s="187"/>
      <c r="J157" s="37"/>
      <c r="K157" s="37"/>
      <c r="L157" s="38"/>
      <c r="M157" s="188"/>
      <c r="N157" s="189"/>
      <c r="O157" s="71"/>
      <c r="P157" s="71"/>
      <c r="Q157" s="71"/>
      <c r="R157" s="71"/>
      <c r="S157" s="71"/>
      <c r="T157" s="72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8" t="s">
        <v>244</v>
      </c>
      <c r="AU157" s="18" t="s">
        <v>101</v>
      </c>
    </row>
    <row r="158" s="2" customFormat="1" ht="24.15" customHeight="1">
      <c r="A158" s="37"/>
      <c r="B158" s="171"/>
      <c r="C158" s="172" t="s">
        <v>98</v>
      </c>
      <c r="D158" s="172" t="s">
        <v>238</v>
      </c>
      <c r="E158" s="173" t="s">
        <v>377</v>
      </c>
      <c r="F158" s="174" t="s">
        <v>378</v>
      </c>
      <c r="G158" s="175" t="s">
        <v>298</v>
      </c>
      <c r="H158" s="176">
        <v>1.817</v>
      </c>
      <c r="I158" s="177"/>
      <c r="J158" s="178">
        <f>ROUND(I158*H158,2)</f>
        <v>0</v>
      </c>
      <c r="K158" s="174" t="s">
        <v>242</v>
      </c>
      <c r="L158" s="38"/>
      <c r="M158" s="179" t="s">
        <v>3</v>
      </c>
      <c r="N158" s="180" t="s">
        <v>43</v>
      </c>
      <c r="O158" s="71"/>
      <c r="P158" s="181">
        <f>O158*H158</f>
        <v>0</v>
      </c>
      <c r="Q158" s="181">
        <v>1.0606207999999999</v>
      </c>
      <c r="R158" s="181">
        <f>Q158*H158</f>
        <v>1.9271479935999998</v>
      </c>
      <c r="S158" s="181">
        <v>0</v>
      </c>
      <c r="T158" s="18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3" t="s">
        <v>104</v>
      </c>
      <c r="AT158" s="183" t="s">
        <v>238</v>
      </c>
      <c r="AU158" s="183" t="s">
        <v>101</v>
      </c>
      <c r="AY158" s="18" t="s">
        <v>234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79</v>
      </c>
      <c r="BK158" s="184">
        <f>ROUND(I158*H158,2)</f>
        <v>0</v>
      </c>
      <c r="BL158" s="18" t="s">
        <v>104</v>
      </c>
      <c r="BM158" s="183" t="s">
        <v>4522</v>
      </c>
    </row>
    <row r="159" s="2" customFormat="1">
      <c r="A159" s="37"/>
      <c r="B159" s="38"/>
      <c r="C159" s="37"/>
      <c r="D159" s="185" t="s">
        <v>244</v>
      </c>
      <c r="E159" s="37"/>
      <c r="F159" s="186" t="s">
        <v>380</v>
      </c>
      <c r="G159" s="37"/>
      <c r="H159" s="37"/>
      <c r="I159" s="187"/>
      <c r="J159" s="37"/>
      <c r="K159" s="37"/>
      <c r="L159" s="38"/>
      <c r="M159" s="188"/>
      <c r="N159" s="189"/>
      <c r="O159" s="71"/>
      <c r="P159" s="71"/>
      <c r="Q159" s="71"/>
      <c r="R159" s="71"/>
      <c r="S159" s="71"/>
      <c r="T159" s="72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8" t="s">
        <v>244</v>
      </c>
      <c r="AU159" s="18" t="s">
        <v>101</v>
      </c>
    </row>
    <row r="160" s="12" customFormat="1" ht="20.88" customHeight="1">
      <c r="A160" s="12"/>
      <c r="B160" s="158"/>
      <c r="C160" s="12"/>
      <c r="D160" s="159" t="s">
        <v>71</v>
      </c>
      <c r="E160" s="169" t="s">
        <v>95</v>
      </c>
      <c r="F160" s="169" t="s">
        <v>412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P161</f>
        <v>0</v>
      </c>
      <c r="Q160" s="164"/>
      <c r="R160" s="165">
        <f>R161</f>
        <v>0</v>
      </c>
      <c r="S160" s="164"/>
      <c r="T160" s="16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79</v>
      </c>
      <c r="AT160" s="167" t="s">
        <v>71</v>
      </c>
      <c r="AU160" s="167" t="s">
        <v>76</v>
      </c>
      <c r="AY160" s="159" t="s">
        <v>234</v>
      </c>
      <c r="BK160" s="168">
        <f>BK161</f>
        <v>0</v>
      </c>
    </row>
    <row r="161" s="2" customFormat="1" ht="24.15" customHeight="1">
      <c r="A161" s="37"/>
      <c r="B161" s="171"/>
      <c r="C161" s="172" t="s">
        <v>366</v>
      </c>
      <c r="D161" s="172" t="s">
        <v>238</v>
      </c>
      <c r="E161" s="173" t="s">
        <v>425</v>
      </c>
      <c r="F161" s="174" t="s">
        <v>426</v>
      </c>
      <c r="G161" s="175" t="s">
        <v>427</v>
      </c>
      <c r="H161" s="176">
        <v>3</v>
      </c>
      <c r="I161" s="177"/>
      <c r="J161" s="178">
        <f>ROUND(I161*H161,2)</f>
        <v>0</v>
      </c>
      <c r="K161" s="174" t="s">
        <v>428</v>
      </c>
      <c r="L161" s="38"/>
      <c r="M161" s="179" t="s">
        <v>3</v>
      </c>
      <c r="N161" s="180" t="s">
        <v>43</v>
      </c>
      <c r="O161" s="71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3" t="s">
        <v>104</v>
      </c>
      <c r="AT161" s="183" t="s">
        <v>238</v>
      </c>
      <c r="AU161" s="183" t="s">
        <v>101</v>
      </c>
      <c r="AY161" s="18" t="s">
        <v>234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79</v>
      </c>
      <c r="BK161" s="184">
        <f>ROUND(I161*H161,2)</f>
        <v>0</v>
      </c>
      <c r="BL161" s="18" t="s">
        <v>104</v>
      </c>
      <c r="BM161" s="183" t="s">
        <v>4523</v>
      </c>
    </row>
    <row r="162" s="12" customFormat="1" ht="20.88" customHeight="1">
      <c r="A162" s="12"/>
      <c r="B162" s="158"/>
      <c r="C162" s="12"/>
      <c r="D162" s="159" t="s">
        <v>71</v>
      </c>
      <c r="E162" s="169" t="s">
        <v>98</v>
      </c>
      <c r="F162" s="169" t="s">
        <v>434</v>
      </c>
      <c r="G162" s="12"/>
      <c r="H162" s="12"/>
      <c r="I162" s="161"/>
      <c r="J162" s="170">
        <f>BK162</f>
        <v>0</v>
      </c>
      <c r="K162" s="12"/>
      <c r="L162" s="158"/>
      <c r="M162" s="163"/>
      <c r="N162" s="164"/>
      <c r="O162" s="164"/>
      <c r="P162" s="165">
        <f>SUM(P163:P172)</f>
        <v>0</v>
      </c>
      <c r="Q162" s="164"/>
      <c r="R162" s="165">
        <f>SUM(R163:R172)</f>
        <v>10.447142835000001</v>
      </c>
      <c r="S162" s="164"/>
      <c r="T162" s="166">
        <f>SUM(T163:T172)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9" t="s">
        <v>79</v>
      </c>
      <c r="AT162" s="167" t="s">
        <v>71</v>
      </c>
      <c r="AU162" s="167" t="s">
        <v>76</v>
      </c>
      <c r="AY162" s="159" t="s">
        <v>234</v>
      </c>
      <c r="BK162" s="168">
        <f>SUM(BK163:BK172)</f>
        <v>0</v>
      </c>
    </row>
    <row r="163" s="2" customFormat="1" ht="66.75" customHeight="1">
      <c r="A163" s="37"/>
      <c r="B163" s="171"/>
      <c r="C163" s="172" t="s">
        <v>371</v>
      </c>
      <c r="D163" s="172" t="s">
        <v>238</v>
      </c>
      <c r="E163" s="173" t="s">
        <v>436</v>
      </c>
      <c r="F163" s="174" t="s">
        <v>437</v>
      </c>
      <c r="G163" s="175" t="s">
        <v>248</v>
      </c>
      <c r="H163" s="176">
        <v>3.9500000000000002</v>
      </c>
      <c r="I163" s="177"/>
      <c r="J163" s="178">
        <f>ROUND(I163*H163,2)</f>
        <v>0</v>
      </c>
      <c r="K163" s="174" t="s">
        <v>242</v>
      </c>
      <c r="L163" s="38"/>
      <c r="M163" s="179" t="s">
        <v>3</v>
      </c>
      <c r="N163" s="180" t="s">
        <v>43</v>
      </c>
      <c r="O163" s="71"/>
      <c r="P163" s="181">
        <f>O163*H163</f>
        <v>0</v>
      </c>
      <c r="Q163" s="181">
        <v>0</v>
      </c>
      <c r="R163" s="181">
        <f>Q163*H163</f>
        <v>0</v>
      </c>
      <c r="S163" s="181">
        <v>0</v>
      </c>
      <c r="T163" s="18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3" t="s">
        <v>314</v>
      </c>
      <c r="AT163" s="183" t="s">
        <v>238</v>
      </c>
      <c r="AU163" s="183" t="s">
        <v>101</v>
      </c>
      <c r="AY163" s="18" t="s">
        <v>234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8" t="s">
        <v>79</v>
      </c>
      <c r="BK163" s="184">
        <f>ROUND(I163*H163,2)</f>
        <v>0</v>
      </c>
      <c r="BL163" s="18" t="s">
        <v>314</v>
      </c>
      <c r="BM163" s="183" t="s">
        <v>4524</v>
      </c>
    </row>
    <row r="164" s="2" customFormat="1">
      <c r="A164" s="37"/>
      <c r="B164" s="38"/>
      <c r="C164" s="37"/>
      <c r="D164" s="185" t="s">
        <v>244</v>
      </c>
      <c r="E164" s="37"/>
      <c r="F164" s="186" t="s">
        <v>439</v>
      </c>
      <c r="G164" s="37"/>
      <c r="H164" s="37"/>
      <c r="I164" s="187"/>
      <c r="J164" s="37"/>
      <c r="K164" s="37"/>
      <c r="L164" s="38"/>
      <c r="M164" s="188"/>
      <c r="N164" s="189"/>
      <c r="O164" s="71"/>
      <c r="P164" s="71"/>
      <c r="Q164" s="71"/>
      <c r="R164" s="71"/>
      <c r="S164" s="71"/>
      <c r="T164" s="72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244</v>
      </c>
      <c r="AU164" s="18" t="s">
        <v>101</v>
      </c>
    </row>
    <row r="165" s="2" customFormat="1" ht="16.5" customHeight="1">
      <c r="A165" s="37"/>
      <c r="B165" s="171"/>
      <c r="C165" s="192" t="s">
        <v>376</v>
      </c>
      <c r="D165" s="192" t="s">
        <v>310</v>
      </c>
      <c r="E165" s="193" t="s">
        <v>441</v>
      </c>
      <c r="F165" s="194" t="s">
        <v>442</v>
      </c>
      <c r="G165" s="195" t="s">
        <v>298</v>
      </c>
      <c r="H165" s="196">
        <v>6.3200000000000003</v>
      </c>
      <c r="I165" s="197"/>
      <c r="J165" s="198">
        <f>ROUND(I165*H165,2)</f>
        <v>0</v>
      </c>
      <c r="K165" s="194" t="s">
        <v>242</v>
      </c>
      <c r="L165" s="199"/>
      <c r="M165" s="200" t="s">
        <v>3</v>
      </c>
      <c r="N165" s="201" t="s">
        <v>43</v>
      </c>
      <c r="O165" s="71"/>
      <c r="P165" s="181">
        <f>O165*H165</f>
        <v>0</v>
      </c>
      <c r="Q165" s="181">
        <v>1</v>
      </c>
      <c r="R165" s="181">
        <f>Q165*H165</f>
        <v>6.3200000000000003</v>
      </c>
      <c r="S165" s="181">
        <v>0</v>
      </c>
      <c r="T165" s="18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3" t="s">
        <v>392</v>
      </c>
      <c r="AT165" s="183" t="s">
        <v>310</v>
      </c>
      <c r="AU165" s="183" t="s">
        <v>101</v>
      </c>
      <c r="AY165" s="18" t="s">
        <v>234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8" t="s">
        <v>79</v>
      </c>
      <c r="BK165" s="184">
        <f>ROUND(I165*H165,2)</f>
        <v>0</v>
      </c>
      <c r="BL165" s="18" t="s">
        <v>314</v>
      </c>
      <c r="BM165" s="183" t="s">
        <v>4525</v>
      </c>
    </row>
    <row r="166" s="2" customFormat="1" ht="55.5" customHeight="1">
      <c r="A166" s="37"/>
      <c r="B166" s="171"/>
      <c r="C166" s="172" t="s">
        <v>382</v>
      </c>
      <c r="D166" s="172" t="s">
        <v>238</v>
      </c>
      <c r="E166" s="173" t="s">
        <v>445</v>
      </c>
      <c r="F166" s="174" t="s">
        <v>446</v>
      </c>
      <c r="G166" s="175" t="s">
        <v>241</v>
      </c>
      <c r="H166" s="176">
        <v>39.5</v>
      </c>
      <c r="I166" s="177"/>
      <c r="J166" s="178">
        <f>ROUND(I166*H166,2)</f>
        <v>0</v>
      </c>
      <c r="K166" s="174" t="s">
        <v>242</v>
      </c>
      <c r="L166" s="38"/>
      <c r="M166" s="179" t="s">
        <v>3</v>
      </c>
      <c r="N166" s="180" t="s">
        <v>43</v>
      </c>
      <c r="O166" s="71"/>
      <c r="P166" s="181">
        <f>O166*H166</f>
        <v>0</v>
      </c>
      <c r="Q166" s="181">
        <v>0.00030945000000000001</v>
      </c>
      <c r="R166" s="181">
        <f>Q166*H166</f>
        <v>0.012223275000000001</v>
      </c>
      <c r="S166" s="181">
        <v>0</v>
      </c>
      <c r="T166" s="18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3" t="s">
        <v>104</v>
      </c>
      <c r="AT166" s="183" t="s">
        <v>238</v>
      </c>
      <c r="AU166" s="183" t="s">
        <v>101</v>
      </c>
      <c r="AY166" s="18" t="s">
        <v>234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79</v>
      </c>
      <c r="BK166" s="184">
        <f>ROUND(I166*H166,2)</f>
        <v>0</v>
      </c>
      <c r="BL166" s="18" t="s">
        <v>104</v>
      </c>
      <c r="BM166" s="183" t="s">
        <v>4526</v>
      </c>
    </row>
    <row r="167" s="2" customFormat="1">
      <c r="A167" s="37"/>
      <c r="B167" s="38"/>
      <c r="C167" s="37"/>
      <c r="D167" s="185" t="s">
        <v>244</v>
      </c>
      <c r="E167" s="37"/>
      <c r="F167" s="186" t="s">
        <v>448</v>
      </c>
      <c r="G167" s="37"/>
      <c r="H167" s="37"/>
      <c r="I167" s="187"/>
      <c r="J167" s="37"/>
      <c r="K167" s="37"/>
      <c r="L167" s="38"/>
      <c r="M167" s="188"/>
      <c r="N167" s="189"/>
      <c r="O167" s="71"/>
      <c r="P167" s="71"/>
      <c r="Q167" s="71"/>
      <c r="R167" s="71"/>
      <c r="S167" s="71"/>
      <c r="T167" s="72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244</v>
      </c>
      <c r="AU167" s="18" t="s">
        <v>101</v>
      </c>
    </row>
    <row r="168" s="2" customFormat="1" ht="24.15" customHeight="1">
      <c r="A168" s="37"/>
      <c r="B168" s="171"/>
      <c r="C168" s="192" t="s">
        <v>387</v>
      </c>
      <c r="D168" s="192" t="s">
        <v>310</v>
      </c>
      <c r="E168" s="193" t="s">
        <v>311</v>
      </c>
      <c r="F168" s="194" t="s">
        <v>312</v>
      </c>
      <c r="G168" s="195" t="s">
        <v>241</v>
      </c>
      <c r="H168" s="196">
        <v>46.787999999999997</v>
      </c>
      <c r="I168" s="197"/>
      <c r="J168" s="198">
        <f>ROUND(I168*H168,2)</f>
        <v>0</v>
      </c>
      <c r="K168" s="194" t="s">
        <v>242</v>
      </c>
      <c r="L168" s="199"/>
      <c r="M168" s="200" t="s">
        <v>3</v>
      </c>
      <c r="N168" s="201" t="s">
        <v>43</v>
      </c>
      <c r="O168" s="71"/>
      <c r="P168" s="181">
        <f>O168*H168</f>
        <v>0</v>
      </c>
      <c r="Q168" s="181">
        <v>0.00029999999999999997</v>
      </c>
      <c r="R168" s="181">
        <f>Q168*H168</f>
        <v>0.014036399999999998</v>
      </c>
      <c r="S168" s="181">
        <v>0</v>
      </c>
      <c r="T168" s="18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3" t="s">
        <v>278</v>
      </c>
      <c r="AT168" s="183" t="s">
        <v>310</v>
      </c>
      <c r="AU168" s="183" t="s">
        <v>101</v>
      </c>
      <c r="AY168" s="18" t="s">
        <v>234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79</v>
      </c>
      <c r="BK168" s="184">
        <f>ROUND(I168*H168,2)</f>
        <v>0</v>
      </c>
      <c r="BL168" s="18" t="s">
        <v>104</v>
      </c>
      <c r="BM168" s="183" t="s">
        <v>4527</v>
      </c>
    </row>
    <row r="169" s="2" customFormat="1" ht="16.5" customHeight="1">
      <c r="A169" s="37"/>
      <c r="B169" s="171"/>
      <c r="C169" s="172" t="s">
        <v>392</v>
      </c>
      <c r="D169" s="172" t="s">
        <v>238</v>
      </c>
      <c r="E169" s="173" t="s">
        <v>452</v>
      </c>
      <c r="F169" s="174" t="s">
        <v>453</v>
      </c>
      <c r="G169" s="175" t="s">
        <v>248</v>
      </c>
      <c r="H169" s="176">
        <v>1.778</v>
      </c>
      <c r="I169" s="177"/>
      <c r="J169" s="178">
        <f>ROUND(I169*H169,2)</f>
        <v>0</v>
      </c>
      <c r="K169" s="174" t="s">
        <v>242</v>
      </c>
      <c r="L169" s="38"/>
      <c r="M169" s="179" t="s">
        <v>3</v>
      </c>
      <c r="N169" s="180" t="s">
        <v>43</v>
      </c>
      <c r="O169" s="71"/>
      <c r="P169" s="181">
        <f>O169*H169</f>
        <v>0</v>
      </c>
      <c r="Q169" s="181">
        <v>2.3010199999999998</v>
      </c>
      <c r="R169" s="181">
        <f>Q169*H169</f>
        <v>4.0912135599999999</v>
      </c>
      <c r="S169" s="181">
        <v>0</v>
      </c>
      <c r="T169" s="18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3" t="s">
        <v>104</v>
      </c>
      <c r="AT169" s="183" t="s">
        <v>238</v>
      </c>
      <c r="AU169" s="183" t="s">
        <v>101</v>
      </c>
      <c r="AY169" s="18" t="s">
        <v>234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8" t="s">
        <v>79</v>
      </c>
      <c r="BK169" s="184">
        <f>ROUND(I169*H169,2)</f>
        <v>0</v>
      </c>
      <c r="BL169" s="18" t="s">
        <v>104</v>
      </c>
      <c r="BM169" s="183" t="s">
        <v>4528</v>
      </c>
    </row>
    <row r="170" s="2" customFormat="1">
      <c r="A170" s="37"/>
      <c r="B170" s="38"/>
      <c r="C170" s="37"/>
      <c r="D170" s="185" t="s">
        <v>244</v>
      </c>
      <c r="E170" s="37"/>
      <c r="F170" s="186" t="s">
        <v>455</v>
      </c>
      <c r="G170" s="37"/>
      <c r="H170" s="37"/>
      <c r="I170" s="187"/>
      <c r="J170" s="37"/>
      <c r="K170" s="37"/>
      <c r="L170" s="38"/>
      <c r="M170" s="188"/>
      <c r="N170" s="189"/>
      <c r="O170" s="71"/>
      <c r="P170" s="71"/>
      <c r="Q170" s="71"/>
      <c r="R170" s="71"/>
      <c r="S170" s="71"/>
      <c r="T170" s="72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244</v>
      </c>
      <c r="AU170" s="18" t="s">
        <v>101</v>
      </c>
    </row>
    <row r="171" s="2" customFormat="1" ht="24.15" customHeight="1">
      <c r="A171" s="37"/>
      <c r="B171" s="171"/>
      <c r="C171" s="172" t="s">
        <v>397</v>
      </c>
      <c r="D171" s="172" t="s">
        <v>238</v>
      </c>
      <c r="E171" s="173" t="s">
        <v>457</v>
      </c>
      <c r="F171" s="174" t="s">
        <v>458</v>
      </c>
      <c r="G171" s="175" t="s">
        <v>416</v>
      </c>
      <c r="H171" s="176">
        <v>19.75</v>
      </c>
      <c r="I171" s="177"/>
      <c r="J171" s="178">
        <f>ROUND(I171*H171,2)</f>
        <v>0</v>
      </c>
      <c r="K171" s="174" t="s">
        <v>242</v>
      </c>
      <c r="L171" s="38"/>
      <c r="M171" s="179" t="s">
        <v>3</v>
      </c>
      <c r="N171" s="180" t="s">
        <v>43</v>
      </c>
      <c r="O171" s="71"/>
      <c r="P171" s="181">
        <f>O171*H171</f>
        <v>0</v>
      </c>
      <c r="Q171" s="181">
        <v>0.00048959999999999997</v>
      </c>
      <c r="R171" s="181">
        <f>Q171*H171</f>
        <v>0.0096695999999999987</v>
      </c>
      <c r="S171" s="181">
        <v>0</v>
      </c>
      <c r="T171" s="18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3" t="s">
        <v>104</v>
      </c>
      <c r="AT171" s="183" t="s">
        <v>238</v>
      </c>
      <c r="AU171" s="183" t="s">
        <v>101</v>
      </c>
      <c r="AY171" s="18" t="s">
        <v>234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79</v>
      </c>
      <c r="BK171" s="184">
        <f>ROUND(I171*H171,2)</f>
        <v>0</v>
      </c>
      <c r="BL171" s="18" t="s">
        <v>104</v>
      </c>
      <c r="BM171" s="183" t="s">
        <v>4529</v>
      </c>
    </row>
    <row r="172" s="2" customFormat="1">
      <c r="A172" s="37"/>
      <c r="B172" s="38"/>
      <c r="C172" s="37"/>
      <c r="D172" s="185" t="s">
        <v>244</v>
      </c>
      <c r="E172" s="37"/>
      <c r="F172" s="186" t="s">
        <v>460</v>
      </c>
      <c r="G172" s="37"/>
      <c r="H172" s="37"/>
      <c r="I172" s="187"/>
      <c r="J172" s="37"/>
      <c r="K172" s="37"/>
      <c r="L172" s="38"/>
      <c r="M172" s="188"/>
      <c r="N172" s="189"/>
      <c r="O172" s="71"/>
      <c r="P172" s="71"/>
      <c r="Q172" s="71"/>
      <c r="R172" s="71"/>
      <c r="S172" s="71"/>
      <c r="T172" s="72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244</v>
      </c>
      <c r="AU172" s="18" t="s">
        <v>101</v>
      </c>
    </row>
    <row r="173" s="12" customFormat="1" ht="22.8" customHeight="1">
      <c r="A173" s="12"/>
      <c r="B173" s="158"/>
      <c r="C173" s="12"/>
      <c r="D173" s="159" t="s">
        <v>71</v>
      </c>
      <c r="E173" s="169" t="s">
        <v>1246</v>
      </c>
      <c r="F173" s="169" t="s">
        <v>1247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SUM(P174:P175)</f>
        <v>0</v>
      </c>
      <c r="Q173" s="164"/>
      <c r="R173" s="165">
        <f>SUM(R174:R175)</f>
        <v>0</v>
      </c>
      <c r="S173" s="164"/>
      <c r="T173" s="166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79</v>
      </c>
      <c r="AT173" s="167" t="s">
        <v>71</v>
      </c>
      <c r="AU173" s="167" t="s">
        <v>79</v>
      </c>
      <c r="AY173" s="159" t="s">
        <v>234</v>
      </c>
      <c r="BK173" s="168">
        <f>SUM(BK174:BK175)</f>
        <v>0</v>
      </c>
    </row>
    <row r="174" s="2" customFormat="1" ht="55.5" customHeight="1">
      <c r="A174" s="37"/>
      <c r="B174" s="171"/>
      <c r="C174" s="172" t="s">
        <v>402</v>
      </c>
      <c r="D174" s="172" t="s">
        <v>238</v>
      </c>
      <c r="E174" s="173" t="s">
        <v>4530</v>
      </c>
      <c r="F174" s="174" t="s">
        <v>4531</v>
      </c>
      <c r="G174" s="175" t="s">
        <v>298</v>
      </c>
      <c r="H174" s="176">
        <v>79.215000000000003</v>
      </c>
      <c r="I174" s="177"/>
      <c r="J174" s="178">
        <f>ROUND(I174*H174,2)</f>
        <v>0</v>
      </c>
      <c r="K174" s="174" t="s">
        <v>242</v>
      </c>
      <c r="L174" s="38"/>
      <c r="M174" s="179" t="s">
        <v>3</v>
      </c>
      <c r="N174" s="180" t="s">
        <v>43</v>
      </c>
      <c r="O174" s="71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3" t="s">
        <v>104</v>
      </c>
      <c r="AT174" s="183" t="s">
        <v>238</v>
      </c>
      <c r="AU174" s="183" t="s">
        <v>76</v>
      </c>
      <c r="AY174" s="18" t="s">
        <v>234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79</v>
      </c>
      <c r="BK174" s="184">
        <f>ROUND(I174*H174,2)</f>
        <v>0</v>
      </c>
      <c r="BL174" s="18" t="s">
        <v>104</v>
      </c>
      <c r="BM174" s="183" t="s">
        <v>4532</v>
      </c>
    </row>
    <row r="175" s="2" customFormat="1">
      <c r="A175" s="37"/>
      <c r="B175" s="38"/>
      <c r="C175" s="37"/>
      <c r="D175" s="185" t="s">
        <v>244</v>
      </c>
      <c r="E175" s="37"/>
      <c r="F175" s="186" t="s">
        <v>4533</v>
      </c>
      <c r="G175" s="37"/>
      <c r="H175" s="37"/>
      <c r="I175" s="187"/>
      <c r="J175" s="37"/>
      <c r="K175" s="37"/>
      <c r="L175" s="38"/>
      <c r="M175" s="188"/>
      <c r="N175" s="189"/>
      <c r="O175" s="71"/>
      <c r="P175" s="71"/>
      <c r="Q175" s="71"/>
      <c r="R175" s="71"/>
      <c r="S175" s="71"/>
      <c r="T175" s="72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8" t="s">
        <v>244</v>
      </c>
      <c r="AU175" s="18" t="s">
        <v>76</v>
      </c>
    </row>
    <row r="176" s="12" customFormat="1" ht="25.92" customHeight="1">
      <c r="A176" s="12"/>
      <c r="B176" s="158"/>
      <c r="C176" s="12"/>
      <c r="D176" s="159" t="s">
        <v>71</v>
      </c>
      <c r="E176" s="160" t="s">
        <v>1253</v>
      </c>
      <c r="F176" s="160" t="s">
        <v>1254</v>
      </c>
      <c r="G176" s="12"/>
      <c r="H176" s="12"/>
      <c r="I176" s="161"/>
      <c r="J176" s="162">
        <f>BK176</f>
        <v>0</v>
      </c>
      <c r="K176" s="12"/>
      <c r="L176" s="158"/>
      <c r="M176" s="163"/>
      <c r="N176" s="164"/>
      <c r="O176" s="164"/>
      <c r="P176" s="165">
        <f>P177+P191</f>
        <v>0</v>
      </c>
      <c r="Q176" s="164"/>
      <c r="R176" s="165">
        <f>R177+R191</f>
        <v>1.4007310414999998</v>
      </c>
      <c r="S176" s="164"/>
      <c r="T176" s="166">
        <f>T177+T191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9" t="s">
        <v>76</v>
      </c>
      <c r="AT176" s="167" t="s">
        <v>71</v>
      </c>
      <c r="AU176" s="167" t="s">
        <v>72</v>
      </c>
      <c r="AY176" s="159" t="s">
        <v>234</v>
      </c>
      <c r="BK176" s="168">
        <f>BK177+BK191</f>
        <v>0</v>
      </c>
    </row>
    <row r="177" s="12" customFormat="1" ht="22.8" customHeight="1">
      <c r="A177" s="12"/>
      <c r="B177" s="158"/>
      <c r="C177" s="12"/>
      <c r="D177" s="159" t="s">
        <v>71</v>
      </c>
      <c r="E177" s="169" t="s">
        <v>1255</v>
      </c>
      <c r="F177" s="169" t="s">
        <v>1256</v>
      </c>
      <c r="G177" s="12"/>
      <c r="H177" s="12"/>
      <c r="I177" s="161"/>
      <c r="J177" s="170">
        <f>BK177</f>
        <v>0</v>
      </c>
      <c r="K177" s="12"/>
      <c r="L177" s="158"/>
      <c r="M177" s="163"/>
      <c r="N177" s="164"/>
      <c r="O177" s="164"/>
      <c r="P177" s="165">
        <f>P178+P179+P180</f>
        <v>0</v>
      </c>
      <c r="Q177" s="164"/>
      <c r="R177" s="165">
        <f>R178+R179+R180</f>
        <v>0.72489104150000006</v>
      </c>
      <c r="S177" s="164"/>
      <c r="T177" s="166">
        <f>T178+T179+T180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9" t="s">
        <v>76</v>
      </c>
      <c r="AT177" s="167" t="s">
        <v>71</v>
      </c>
      <c r="AU177" s="167" t="s">
        <v>79</v>
      </c>
      <c r="AY177" s="159" t="s">
        <v>234</v>
      </c>
      <c r="BK177" s="168">
        <f>BK178+BK179+BK180</f>
        <v>0</v>
      </c>
    </row>
    <row r="178" s="2" customFormat="1" ht="49.05" customHeight="1">
      <c r="A178" s="37"/>
      <c r="B178" s="171"/>
      <c r="C178" s="172" t="s">
        <v>407</v>
      </c>
      <c r="D178" s="172" t="s">
        <v>238</v>
      </c>
      <c r="E178" s="173" t="s">
        <v>4534</v>
      </c>
      <c r="F178" s="174" t="s">
        <v>4535</v>
      </c>
      <c r="G178" s="175" t="s">
        <v>298</v>
      </c>
      <c r="H178" s="176">
        <v>0.72499999999999998</v>
      </c>
      <c r="I178" s="177"/>
      <c r="J178" s="178">
        <f>ROUND(I178*H178,2)</f>
        <v>0</v>
      </c>
      <c r="K178" s="174" t="s">
        <v>242</v>
      </c>
      <c r="L178" s="38"/>
      <c r="M178" s="179" t="s">
        <v>3</v>
      </c>
      <c r="N178" s="180" t="s">
        <v>43</v>
      </c>
      <c r="O178" s="71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3" t="s">
        <v>314</v>
      </c>
      <c r="AT178" s="183" t="s">
        <v>238</v>
      </c>
      <c r="AU178" s="183" t="s">
        <v>76</v>
      </c>
      <c r="AY178" s="18" t="s">
        <v>234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79</v>
      </c>
      <c r="BK178" s="184">
        <f>ROUND(I178*H178,2)</f>
        <v>0</v>
      </c>
      <c r="BL178" s="18" t="s">
        <v>314</v>
      </c>
      <c r="BM178" s="183" t="s">
        <v>4536</v>
      </c>
    </row>
    <row r="179" s="2" customFormat="1">
      <c r="A179" s="37"/>
      <c r="B179" s="38"/>
      <c r="C179" s="37"/>
      <c r="D179" s="185" t="s">
        <v>244</v>
      </c>
      <c r="E179" s="37"/>
      <c r="F179" s="186" t="s">
        <v>4537</v>
      </c>
      <c r="G179" s="37"/>
      <c r="H179" s="37"/>
      <c r="I179" s="187"/>
      <c r="J179" s="37"/>
      <c r="K179" s="37"/>
      <c r="L179" s="38"/>
      <c r="M179" s="188"/>
      <c r="N179" s="189"/>
      <c r="O179" s="71"/>
      <c r="P179" s="71"/>
      <c r="Q179" s="71"/>
      <c r="R179" s="71"/>
      <c r="S179" s="71"/>
      <c r="T179" s="72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8" t="s">
        <v>244</v>
      </c>
      <c r="AU179" s="18" t="s">
        <v>76</v>
      </c>
    </row>
    <row r="180" s="12" customFormat="1" ht="20.88" customHeight="1">
      <c r="A180" s="12"/>
      <c r="B180" s="158"/>
      <c r="C180" s="12"/>
      <c r="D180" s="159" t="s">
        <v>71</v>
      </c>
      <c r="E180" s="169" t="s">
        <v>1267</v>
      </c>
      <c r="F180" s="169" t="s">
        <v>1268</v>
      </c>
      <c r="G180" s="12"/>
      <c r="H180" s="12"/>
      <c r="I180" s="161"/>
      <c r="J180" s="170">
        <f>BK180</f>
        <v>0</v>
      </c>
      <c r="K180" s="12"/>
      <c r="L180" s="158"/>
      <c r="M180" s="163"/>
      <c r="N180" s="164"/>
      <c r="O180" s="164"/>
      <c r="P180" s="165">
        <f>SUM(P181:P190)</f>
        <v>0</v>
      </c>
      <c r="Q180" s="164"/>
      <c r="R180" s="165">
        <f>SUM(R181:R190)</f>
        <v>0.72489104150000006</v>
      </c>
      <c r="S180" s="164"/>
      <c r="T180" s="166">
        <f>SUM(T181:T190)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9" t="s">
        <v>76</v>
      </c>
      <c r="AT180" s="167" t="s">
        <v>71</v>
      </c>
      <c r="AU180" s="167" t="s">
        <v>76</v>
      </c>
      <c r="AY180" s="159" t="s">
        <v>234</v>
      </c>
      <c r="BK180" s="168">
        <f>SUM(BK181:BK190)</f>
        <v>0</v>
      </c>
    </row>
    <row r="181" s="2" customFormat="1" ht="37.8" customHeight="1">
      <c r="A181" s="37"/>
      <c r="B181" s="171"/>
      <c r="C181" s="172" t="s">
        <v>413</v>
      </c>
      <c r="D181" s="172" t="s">
        <v>238</v>
      </c>
      <c r="E181" s="173" t="s">
        <v>1270</v>
      </c>
      <c r="F181" s="174" t="s">
        <v>1271</v>
      </c>
      <c r="G181" s="175" t="s">
        <v>241</v>
      </c>
      <c r="H181" s="176">
        <v>33.899999999999999</v>
      </c>
      <c r="I181" s="177"/>
      <c r="J181" s="178">
        <f>ROUND(I181*H181,2)</f>
        <v>0</v>
      </c>
      <c r="K181" s="174" t="s">
        <v>242</v>
      </c>
      <c r="L181" s="38"/>
      <c r="M181" s="179" t="s">
        <v>3</v>
      </c>
      <c r="N181" s="180" t="s">
        <v>43</v>
      </c>
      <c r="O181" s="71"/>
      <c r="P181" s="181">
        <f>O181*H181</f>
        <v>0</v>
      </c>
      <c r="Q181" s="181">
        <v>0</v>
      </c>
      <c r="R181" s="181">
        <f>Q181*H181</f>
        <v>0</v>
      </c>
      <c r="S181" s="181">
        <v>0</v>
      </c>
      <c r="T181" s="18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3" t="s">
        <v>314</v>
      </c>
      <c r="AT181" s="183" t="s">
        <v>238</v>
      </c>
      <c r="AU181" s="183" t="s">
        <v>101</v>
      </c>
      <c r="AY181" s="18" t="s">
        <v>234</v>
      </c>
      <c r="BE181" s="184">
        <f>IF(N181="základní",J181,0)</f>
        <v>0</v>
      </c>
      <c r="BF181" s="184">
        <f>IF(N181="snížená",J181,0)</f>
        <v>0</v>
      </c>
      <c r="BG181" s="184">
        <f>IF(N181="zákl. přenesená",J181,0)</f>
        <v>0</v>
      </c>
      <c r="BH181" s="184">
        <f>IF(N181="sníž. přenesená",J181,0)</f>
        <v>0</v>
      </c>
      <c r="BI181" s="184">
        <f>IF(N181="nulová",J181,0)</f>
        <v>0</v>
      </c>
      <c r="BJ181" s="18" t="s">
        <v>79</v>
      </c>
      <c r="BK181" s="184">
        <f>ROUND(I181*H181,2)</f>
        <v>0</v>
      </c>
      <c r="BL181" s="18" t="s">
        <v>314</v>
      </c>
      <c r="BM181" s="183" t="s">
        <v>4538</v>
      </c>
    </row>
    <row r="182" s="2" customFormat="1">
      <c r="A182" s="37"/>
      <c r="B182" s="38"/>
      <c r="C182" s="37"/>
      <c r="D182" s="185" t="s">
        <v>244</v>
      </c>
      <c r="E182" s="37"/>
      <c r="F182" s="186" t="s">
        <v>1273</v>
      </c>
      <c r="G182" s="37"/>
      <c r="H182" s="37"/>
      <c r="I182" s="187"/>
      <c r="J182" s="37"/>
      <c r="K182" s="37"/>
      <c r="L182" s="38"/>
      <c r="M182" s="188"/>
      <c r="N182" s="189"/>
      <c r="O182" s="71"/>
      <c r="P182" s="71"/>
      <c r="Q182" s="71"/>
      <c r="R182" s="71"/>
      <c r="S182" s="71"/>
      <c r="T182" s="72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244</v>
      </c>
      <c r="AU182" s="18" t="s">
        <v>101</v>
      </c>
    </row>
    <row r="183" s="2" customFormat="1" ht="33" customHeight="1">
      <c r="A183" s="37"/>
      <c r="B183" s="171"/>
      <c r="C183" s="172" t="s">
        <v>419</v>
      </c>
      <c r="D183" s="172" t="s">
        <v>238</v>
      </c>
      <c r="E183" s="173" t="s">
        <v>1275</v>
      </c>
      <c r="F183" s="174" t="s">
        <v>1276</v>
      </c>
      <c r="G183" s="175" t="s">
        <v>241</v>
      </c>
      <c r="H183" s="176">
        <v>67.162000000000006</v>
      </c>
      <c r="I183" s="177"/>
      <c r="J183" s="178">
        <f>ROUND(I183*H183,2)</f>
        <v>0</v>
      </c>
      <c r="K183" s="174" t="s">
        <v>242</v>
      </c>
      <c r="L183" s="38"/>
      <c r="M183" s="179" t="s">
        <v>3</v>
      </c>
      <c r="N183" s="180" t="s">
        <v>43</v>
      </c>
      <c r="O183" s="71"/>
      <c r="P183" s="181">
        <f>O183*H183</f>
        <v>0</v>
      </c>
      <c r="Q183" s="181">
        <v>0</v>
      </c>
      <c r="R183" s="181">
        <f>Q183*H183</f>
        <v>0</v>
      </c>
      <c r="S183" s="181">
        <v>0</v>
      </c>
      <c r="T183" s="18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3" t="s">
        <v>314</v>
      </c>
      <c r="AT183" s="183" t="s">
        <v>238</v>
      </c>
      <c r="AU183" s="183" t="s">
        <v>101</v>
      </c>
      <c r="AY183" s="18" t="s">
        <v>234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8" t="s">
        <v>79</v>
      </c>
      <c r="BK183" s="184">
        <f>ROUND(I183*H183,2)</f>
        <v>0</v>
      </c>
      <c r="BL183" s="18" t="s">
        <v>314</v>
      </c>
      <c r="BM183" s="183" t="s">
        <v>4539</v>
      </c>
    </row>
    <row r="184" s="2" customFormat="1">
      <c r="A184" s="37"/>
      <c r="B184" s="38"/>
      <c r="C184" s="37"/>
      <c r="D184" s="185" t="s">
        <v>244</v>
      </c>
      <c r="E184" s="37"/>
      <c r="F184" s="186" t="s">
        <v>1278</v>
      </c>
      <c r="G184" s="37"/>
      <c r="H184" s="37"/>
      <c r="I184" s="187"/>
      <c r="J184" s="37"/>
      <c r="K184" s="37"/>
      <c r="L184" s="38"/>
      <c r="M184" s="188"/>
      <c r="N184" s="189"/>
      <c r="O184" s="71"/>
      <c r="P184" s="71"/>
      <c r="Q184" s="71"/>
      <c r="R184" s="71"/>
      <c r="S184" s="71"/>
      <c r="T184" s="72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244</v>
      </c>
      <c r="AU184" s="18" t="s">
        <v>101</v>
      </c>
    </row>
    <row r="185" s="2" customFormat="1" ht="16.5" customHeight="1">
      <c r="A185" s="37"/>
      <c r="B185" s="171"/>
      <c r="C185" s="192" t="s">
        <v>424</v>
      </c>
      <c r="D185" s="192" t="s">
        <v>310</v>
      </c>
      <c r="E185" s="193" t="s">
        <v>1280</v>
      </c>
      <c r="F185" s="194" t="s">
        <v>1281</v>
      </c>
      <c r="G185" s="195" t="s">
        <v>1282</v>
      </c>
      <c r="H185" s="196">
        <v>60.637</v>
      </c>
      <c r="I185" s="197"/>
      <c r="J185" s="198">
        <f>ROUND(I185*H185,2)</f>
        <v>0</v>
      </c>
      <c r="K185" s="194" t="s">
        <v>242</v>
      </c>
      <c r="L185" s="199"/>
      <c r="M185" s="200" t="s">
        <v>3</v>
      </c>
      <c r="N185" s="201" t="s">
        <v>43</v>
      </c>
      <c r="O185" s="71"/>
      <c r="P185" s="181">
        <f>O185*H185</f>
        <v>0</v>
      </c>
      <c r="Q185" s="181">
        <v>0.001</v>
      </c>
      <c r="R185" s="181">
        <f>Q185*H185</f>
        <v>0.060637000000000003</v>
      </c>
      <c r="S185" s="181">
        <v>0</v>
      </c>
      <c r="T185" s="18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3" t="s">
        <v>392</v>
      </c>
      <c r="AT185" s="183" t="s">
        <v>310</v>
      </c>
      <c r="AU185" s="183" t="s">
        <v>101</v>
      </c>
      <c r="AY185" s="18" t="s">
        <v>234</v>
      </c>
      <c r="BE185" s="184">
        <f>IF(N185="základní",J185,0)</f>
        <v>0</v>
      </c>
      <c r="BF185" s="184">
        <f>IF(N185="snížená",J185,0)</f>
        <v>0</v>
      </c>
      <c r="BG185" s="184">
        <f>IF(N185="zákl. přenesená",J185,0)</f>
        <v>0</v>
      </c>
      <c r="BH185" s="184">
        <f>IF(N185="sníž. přenesená",J185,0)</f>
        <v>0</v>
      </c>
      <c r="BI185" s="184">
        <f>IF(N185="nulová",J185,0)</f>
        <v>0</v>
      </c>
      <c r="BJ185" s="18" t="s">
        <v>79</v>
      </c>
      <c r="BK185" s="184">
        <f>ROUND(I185*H185,2)</f>
        <v>0</v>
      </c>
      <c r="BL185" s="18" t="s">
        <v>314</v>
      </c>
      <c r="BM185" s="183" t="s">
        <v>4540</v>
      </c>
    </row>
    <row r="186" s="2" customFormat="1" ht="24.15" customHeight="1">
      <c r="A186" s="37"/>
      <c r="B186" s="171"/>
      <c r="C186" s="172" t="s">
        <v>430</v>
      </c>
      <c r="D186" s="172" t="s">
        <v>238</v>
      </c>
      <c r="E186" s="173" t="s">
        <v>1285</v>
      </c>
      <c r="F186" s="174" t="s">
        <v>1286</v>
      </c>
      <c r="G186" s="175" t="s">
        <v>241</v>
      </c>
      <c r="H186" s="176">
        <v>33.899999999999999</v>
      </c>
      <c r="I186" s="177"/>
      <c r="J186" s="178">
        <f>ROUND(I186*H186,2)</f>
        <v>0</v>
      </c>
      <c r="K186" s="174" t="s">
        <v>242</v>
      </c>
      <c r="L186" s="38"/>
      <c r="M186" s="179" t="s">
        <v>3</v>
      </c>
      <c r="N186" s="180" t="s">
        <v>43</v>
      </c>
      <c r="O186" s="71"/>
      <c r="P186" s="181">
        <f>O186*H186</f>
        <v>0</v>
      </c>
      <c r="Q186" s="181">
        <v>0.00039825</v>
      </c>
      <c r="R186" s="181">
        <f>Q186*H186</f>
        <v>0.013500675</v>
      </c>
      <c r="S186" s="181">
        <v>0</v>
      </c>
      <c r="T186" s="18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3" t="s">
        <v>314</v>
      </c>
      <c r="AT186" s="183" t="s">
        <v>238</v>
      </c>
      <c r="AU186" s="183" t="s">
        <v>101</v>
      </c>
      <c r="AY186" s="18" t="s">
        <v>234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79</v>
      </c>
      <c r="BK186" s="184">
        <f>ROUND(I186*H186,2)</f>
        <v>0</v>
      </c>
      <c r="BL186" s="18" t="s">
        <v>314</v>
      </c>
      <c r="BM186" s="183" t="s">
        <v>4541</v>
      </c>
    </row>
    <row r="187" s="2" customFormat="1">
      <c r="A187" s="37"/>
      <c r="B187" s="38"/>
      <c r="C187" s="37"/>
      <c r="D187" s="185" t="s">
        <v>244</v>
      </c>
      <c r="E187" s="37"/>
      <c r="F187" s="186" t="s">
        <v>1288</v>
      </c>
      <c r="G187" s="37"/>
      <c r="H187" s="37"/>
      <c r="I187" s="187"/>
      <c r="J187" s="37"/>
      <c r="K187" s="37"/>
      <c r="L187" s="38"/>
      <c r="M187" s="188"/>
      <c r="N187" s="189"/>
      <c r="O187" s="71"/>
      <c r="P187" s="71"/>
      <c r="Q187" s="71"/>
      <c r="R187" s="71"/>
      <c r="S187" s="71"/>
      <c r="T187" s="72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244</v>
      </c>
      <c r="AU187" s="18" t="s">
        <v>101</v>
      </c>
    </row>
    <row r="188" s="2" customFormat="1" ht="24.15" customHeight="1">
      <c r="A188" s="37"/>
      <c r="B188" s="171"/>
      <c r="C188" s="172" t="s">
        <v>435</v>
      </c>
      <c r="D188" s="172" t="s">
        <v>238</v>
      </c>
      <c r="E188" s="173" t="s">
        <v>1290</v>
      </c>
      <c r="F188" s="174" t="s">
        <v>1291</v>
      </c>
      <c r="G188" s="175" t="s">
        <v>241</v>
      </c>
      <c r="H188" s="176">
        <v>67.162000000000006</v>
      </c>
      <c r="I188" s="177"/>
      <c r="J188" s="178">
        <f>ROUND(I188*H188,2)</f>
        <v>0</v>
      </c>
      <c r="K188" s="174" t="s">
        <v>242</v>
      </c>
      <c r="L188" s="38"/>
      <c r="M188" s="179" t="s">
        <v>3</v>
      </c>
      <c r="N188" s="180" t="s">
        <v>43</v>
      </c>
      <c r="O188" s="71"/>
      <c r="P188" s="181">
        <f>O188*H188</f>
        <v>0</v>
      </c>
      <c r="Q188" s="181">
        <v>0.00039825</v>
      </c>
      <c r="R188" s="181">
        <f>Q188*H188</f>
        <v>0.026747266500000002</v>
      </c>
      <c r="S188" s="181">
        <v>0</v>
      </c>
      <c r="T188" s="18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3" t="s">
        <v>314</v>
      </c>
      <c r="AT188" s="183" t="s">
        <v>238</v>
      </c>
      <c r="AU188" s="183" t="s">
        <v>101</v>
      </c>
      <c r="AY188" s="18" t="s">
        <v>234</v>
      </c>
      <c r="BE188" s="184">
        <f>IF(N188="základní",J188,0)</f>
        <v>0</v>
      </c>
      <c r="BF188" s="184">
        <f>IF(N188="snížená",J188,0)</f>
        <v>0</v>
      </c>
      <c r="BG188" s="184">
        <f>IF(N188="zákl. přenesená",J188,0)</f>
        <v>0</v>
      </c>
      <c r="BH188" s="184">
        <f>IF(N188="sníž. přenesená",J188,0)</f>
        <v>0</v>
      </c>
      <c r="BI188" s="184">
        <f>IF(N188="nulová",J188,0)</f>
        <v>0</v>
      </c>
      <c r="BJ188" s="18" t="s">
        <v>79</v>
      </c>
      <c r="BK188" s="184">
        <f>ROUND(I188*H188,2)</f>
        <v>0</v>
      </c>
      <c r="BL188" s="18" t="s">
        <v>314</v>
      </c>
      <c r="BM188" s="183" t="s">
        <v>4542</v>
      </c>
    </row>
    <row r="189" s="2" customFormat="1">
      <c r="A189" s="37"/>
      <c r="B189" s="38"/>
      <c r="C189" s="37"/>
      <c r="D189" s="185" t="s">
        <v>244</v>
      </c>
      <c r="E189" s="37"/>
      <c r="F189" s="186" t="s">
        <v>1293</v>
      </c>
      <c r="G189" s="37"/>
      <c r="H189" s="37"/>
      <c r="I189" s="187"/>
      <c r="J189" s="37"/>
      <c r="K189" s="37"/>
      <c r="L189" s="38"/>
      <c r="M189" s="188"/>
      <c r="N189" s="189"/>
      <c r="O189" s="71"/>
      <c r="P189" s="71"/>
      <c r="Q189" s="71"/>
      <c r="R189" s="71"/>
      <c r="S189" s="71"/>
      <c r="T189" s="72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244</v>
      </c>
      <c r="AU189" s="18" t="s">
        <v>101</v>
      </c>
    </row>
    <row r="190" s="2" customFormat="1" ht="49.05" customHeight="1">
      <c r="A190" s="37"/>
      <c r="B190" s="171"/>
      <c r="C190" s="192" t="s">
        <v>440</v>
      </c>
      <c r="D190" s="192" t="s">
        <v>310</v>
      </c>
      <c r="E190" s="193" t="s">
        <v>4543</v>
      </c>
      <c r="F190" s="194" t="s">
        <v>4544</v>
      </c>
      <c r="G190" s="195" t="s">
        <v>241</v>
      </c>
      <c r="H190" s="196">
        <v>117.737</v>
      </c>
      <c r="I190" s="197"/>
      <c r="J190" s="198">
        <f>ROUND(I190*H190,2)</f>
        <v>0</v>
      </c>
      <c r="K190" s="194" t="s">
        <v>242</v>
      </c>
      <c r="L190" s="199"/>
      <c r="M190" s="200" t="s">
        <v>3</v>
      </c>
      <c r="N190" s="201" t="s">
        <v>43</v>
      </c>
      <c r="O190" s="71"/>
      <c r="P190" s="181">
        <f>O190*H190</f>
        <v>0</v>
      </c>
      <c r="Q190" s="181">
        <v>0.0053</v>
      </c>
      <c r="R190" s="181">
        <f>Q190*H190</f>
        <v>0.62400610000000001</v>
      </c>
      <c r="S190" s="181">
        <v>0</v>
      </c>
      <c r="T190" s="18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3" t="s">
        <v>392</v>
      </c>
      <c r="AT190" s="183" t="s">
        <v>310</v>
      </c>
      <c r="AU190" s="183" t="s">
        <v>101</v>
      </c>
      <c r="AY190" s="18" t="s">
        <v>234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79</v>
      </c>
      <c r="BK190" s="184">
        <f>ROUND(I190*H190,2)</f>
        <v>0</v>
      </c>
      <c r="BL190" s="18" t="s">
        <v>314</v>
      </c>
      <c r="BM190" s="183" t="s">
        <v>4545</v>
      </c>
    </row>
    <row r="191" s="12" customFormat="1" ht="22.8" customHeight="1">
      <c r="A191" s="12"/>
      <c r="B191" s="158"/>
      <c r="C191" s="12"/>
      <c r="D191" s="159" t="s">
        <v>71</v>
      </c>
      <c r="E191" s="169" t="s">
        <v>1997</v>
      </c>
      <c r="F191" s="169" t="s">
        <v>1998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SUM(P192:P196)</f>
        <v>0</v>
      </c>
      <c r="Q191" s="164"/>
      <c r="R191" s="165">
        <f>SUM(R192:R196)</f>
        <v>0.67583999999999989</v>
      </c>
      <c r="S191" s="164"/>
      <c r="T191" s="166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76</v>
      </c>
      <c r="AT191" s="167" t="s">
        <v>71</v>
      </c>
      <c r="AU191" s="167" t="s">
        <v>79</v>
      </c>
      <c r="AY191" s="159" t="s">
        <v>234</v>
      </c>
      <c r="BK191" s="168">
        <f>SUM(BK192:BK196)</f>
        <v>0</v>
      </c>
    </row>
    <row r="192" s="2" customFormat="1" ht="24.15" customHeight="1">
      <c r="A192" s="37"/>
      <c r="B192" s="171"/>
      <c r="C192" s="172" t="s">
        <v>444</v>
      </c>
      <c r="D192" s="172" t="s">
        <v>238</v>
      </c>
      <c r="E192" s="173" t="s">
        <v>4546</v>
      </c>
      <c r="F192" s="174" t="s">
        <v>4547</v>
      </c>
      <c r="G192" s="175" t="s">
        <v>416</v>
      </c>
      <c r="H192" s="176">
        <v>22</v>
      </c>
      <c r="I192" s="177"/>
      <c r="J192" s="178">
        <f>ROUND(I192*H192,2)</f>
        <v>0</v>
      </c>
      <c r="K192" s="174" t="s">
        <v>242</v>
      </c>
      <c r="L192" s="38"/>
      <c r="M192" s="179" t="s">
        <v>3</v>
      </c>
      <c r="N192" s="180" t="s">
        <v>43</v>
      </c>
      <c r="O192" s="71"/>
      <c r="P192" s="181">
        <f>O192*H192</f>
        <v>0</v>
      </c>
      <c r="Q192" s="181">
        <v>0.00072000000000000005</v>
      </c>
      <c r="R192" s="181">
        <f>Q192*H192</f>
        <v>0.01584</v>
      </c>
      <c r="S192" s="181">
        <v>0</v>
      </c>
      <c r="T192" s="18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3" t="s">
        <v>314</v>
      </c>
      <c r="AT192" s="183" t="s">
        <v>238</v>
      </c>
      <c r="AU192" s="183" t="s">
        <v>76</v>
      </c>
      <c r="AY192" s="18" t="s">
        <v>234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8" t="s">
        <v>79</v>
      </c>
      <c r="BK192" s="184">
        <f>ROUND(I192*H192,2)</f>
        <v>0</v>
      </c>
      <c r="BL192" s="18" t="s">
        <v>314</v>
      </c>
      <c r="BM192" s="183" t="s">
        <v>4548</v>
      </c>
    </row>
    <row r="193" s="2" customFormat="1">
      <c r="A193" s="37"/>
      <c r="B193" s="38"/>
      <c r="C193" s="37"/>
      <c r="D193" s="185" t="s">
        <v>244</v>
      </c>
      <c r="E193" s="37"/>
      <c r="F193" s="186" t="s">
        <v>4549</v>
      </c>
      <c r="G193" s="37"/>
      <c r="H193" s="37"/>
      <c r="I193" s="187"/>
      <c r="J193" s="37"/>
      <c r="K193" s="37"/>
      <c r="L193" s="38"/>
      <c r="M193" s="188"/>
      <c r="N193" s="189"/>
      <c r="O193" s="71"/>
      <c r="P193" s="71"/>
      <c r="Q193" s="71"/>
      <c r="R193" s="71"/>
      <c r="S193" s="71"/>
      <c r="T193" s="72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244</v>
      </c>
      <c r="AU193" s="18" t="s">
        <v>76</v>
      </c>
    </row>
    <row r="194" s="2" customFormat="1" ht="24.15" customHeight="1">
      <c r="A194" s="37"/>
      <c r="B194" s="171"/>
      <c r="C194" s="192" t="s">
        <v>449</v>
      </c>
      <c r="D194" s="192" t="s">
        <v>310</v>
      </c>
      <c r="E194" s="193" t="s">
        <v>2005</v>
      </c>
      <c r="F194" s="194" t="s">
        <v>4550</v>
      </c>
      <c r="G194" s="195" t="s">
        <v>416</v>
      </c>
      <c r="H194" s="196">
        <v>22</v>
      </c>
      <c r="I194" s="197"/>
      <c r="J194" s="198">
        <f>ROUND(I194*H194,2)</f>
        <v>0</v>
      </c>
      <c r="K194" s="194" t="s">
        <v>242</v>
      </c>
      <c r="L194" s="199"/>
      <c r="M194" s="200" t="s">
        <v>3</v>
      </c>
      <c r="N194" s="201" t="s">
        <v>43</v>
      </c>
      <c r="O194" s="71"/>
      <c r="P194" s="181">
        <f>O194*H194</f>
        <v>0</v>
      </c>
      <c r="Q194" s="181">
        <v>0.029999999999999999</v>
      </c>
      <c r="R194" s="181">
        <f>Q194*H194</f>
        <v>0.65999999999999992</v>
      </c>
      <c r="S194" s="181">
        <v>0</v>
      </c>
      <c r="T194" s="18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3" t="s">
        <v>392</v>
      </c>
      <c r="AT194" s="183" t="s">
        <v>310</v>
      </c>
      <c r="AU194" s="183" t="s">
        <v>76</v>
      </c>
      <c r="AY194" s="18" t="s">
        <v>234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79</v>
      </c>
      <c r="BK194" s="184">
        <f>ROUND(I194*H194,2)</f>
        <v>0</v>
      </c>
      <c r="BL194" s="18" t="s">
        <v>314</v>
      </c>
      <c r="BM194" s="183" t="s">
        <v>4551</v>
      </c>
    </row>
    <row r="195" s="2" customFormat="1" ht="49.05" customHeight="1">
      <c r="A195" s="37"/>
      <c r="B195" s="171"/>
      <c r="C195" s="172" t="s">
        <v>451</v>
      </c>
      <c r="D195" s="172" t="s">
        <v>238</v>
      </c>
      <c r="E195" s="173" t="s">
        <v>4552</v>
      </c>
      <c r="F195" s="174" t="s">
        <v>4553</v>
      </c>
      <c r="G195" s="175" t="s">
        <v>298</v>
      </c>
      <c r="H195" s="176">
        <v>0.67600000000000005</v>
      </c>
      <c r="I195" s="177"/>
      <c r="J195" s="178">
        <f>ROUND(I195*H195,2)</f>
        <v>0</v>
      </c>
      <c r="K195" s="174" t="s">
        <v>242</v>
      </c>
      <c r="L195" s="38"/>
      <c r="M195" s="179" t="s">
        <v>3</v>
      </c>
      <c r="N195" s="180" t="s">
        <v>43</v>
      </c>
      <c r="O195" s="71"/>
      <c r="P195" s="181">
        <f>O195*H195</f>
        <v>0</v>
      </c>
      <c r="Q195" s="181">
        <v>0</v>
      </c>
      <c r="R195" s="181">
        <f>Q195*H195</f>
        <v>0</v>
      </c>
      <c r="S195" s="181">
        <v>0</v>
      </c>
      <c r="T195" s="18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3" t="s">
        <v>314</v>
      </c>
      <c r="AT195" s="183" t="s">
        <v>238</v>
      </c>
      <c r="AU195" s="183" t="s">
        <v>76</v>
      </c>
      <c r="AY195" s="18" t="s">
        <v>234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79</v>
      </c>
      <c r="BK195" s="184">
        <f>ROUND(I195*H195,2)</f>
        <v>0</v>
      </c>
      <c r="BL195" s="18" t="s">
        <v>314</v>
      </c>
      <c r="BM195" s="183" t="s">
        <v>4554</v>
      </c>
    </row>
    <row r="196" s="2" customFormat="1">
      <c r="A196" s="37"/>
      <c r="B196" s="38"/>
      <c r="C196" s="37"/>
      <c r="D196" s="185" t="s">
        <v>244</v>
      </c>
      <c r="E196" s="37"/>
      <c r="F196" s="186" t="s">
        <v>4555</v>
      </c>
      <c r="G196" s="37"/>
      <c r="H196" s="37"/>
      <c r="I196" s="187"/>
      <c r="J196" s="37"/>
      <c r="K196" s="37"/>
      <c r="L196" s="38"/>
      <c r="M196" s="212"/>
      <c r="N196" s="213"/>
      <c r="O196" s="214"/>
      <c r="P196" s="214"/>
      <c r="Q196" s="214"/>
      <c r="R196" s="214"/>
      <c r="S196" s="214"/>
      <c r="T196" s="215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8" t="s">
        <v>244</v>
      </c>
      <c r="AU196" s="18" t="s">
        <v>76</v>
      </c>
    </row>
    <row r="197" s="2" customFormat="1" ht="6.96" customHeight="1">
      <c r="A197" s="37"/>
      <c r="B197" s="54"/>
      <c r="C197" s="55"/>
      <c r="D197" s="55"/>
      <c r="E197" s="55"/>
      <c r="F197" s="55"/>
      <c r="G197" s="55"/>
      <c r="H197" s="55"/>
      <c r="I197" s="55"/>
      <c r="J197" s="55"/>
      <c r="K197" s="55"/>
      <c r="L197" s="38"/>
      <c r="M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</row>
  </sheetData>
  <autoFilter ref="C95:K196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1" r:id="rId1" display="https://podminky.urs.cz/item/CS_URS_2024_02/121151103"/>
    <hyperlink ref="F103" r:id="rId2" display="https://podminky.urs.cz/item/CS_URS_2024_02/162251102"/>
    <hyperlink ref="F106" r:id="rId3" display="https://podminky.urs.cz/item/CS_URS_2024_02/167151111"/>
    <hyperlink ref="F108" r:id="rId4" display="https://podminky.urs.cz/item/CS_URS_2024_02/181351003"/>
    <hyperlink ref="F111" r:id="rId5" display="https://podminky.urs.cz/item/CS_URS_2024_02/131251104"/>
    <hyperlink ref="F113" r:id="rId6" display="https://podminky.urs.cz/item/CS_URS_2024_02/132212131"/>
    <hyperlink ref="F115" r:id="rId7" display="https://podminky.urs.cz/item/CS_URS_2024_02/132212221"/>
    <hyperlink ref="F118" r:id="rId8" display="https://podminky.urs.cz/item/CS_URS_2024_02/174111101"/>
    <hyperlink ref="F120" r:id="rId9" display="https://podminky.urs.cz/item/CS_URS_2024_02/162251102"/>
    <hyperlink ref="F122" r:id="rId10" display="https://podminky.urs.cz/item/CS_URS_2024_02/167151111"/>
    <hyperlink ref="F125" r:id="rId11" display="https://podminky.urs.cz/item/CS_URS_2024_02/162751117"/>
    <hyperlink ref="F127" r:id="rId12" display="https://podminky.urs.cz/item/CS_URS_2024_02/162751119"/>
    <hyperlink ref="F129" r:id="rId13" display="https://podminky.urs.cz/item/CS_URS_2024_02/997013873"/>
    <hyperlink ref="F133" r:id="rId14" display="https://podminky.urs.cz/item/CS_URS_2024_02/631311123"/>
    <hyperlink ref="F135" r:id="rId15" display="https://podminky.urs.cz/item/CS_URS_2024_02/631319012"/>
    <hyperlink ref="F138" r:id="rId16" display="https://podminky.urs.cz/item/CS_URS_2024_02/311322611"/>
    <hyperlink ref="F140" r:id="rId17" display="https://podminky.urs.cz/item/CS_URS_2024_02/311351121"/>
    <hyperlink ref="F142" r:id="rId18" display="https://podminky.urs.cz/item/CS_URS_2024_02/311351122"/>
    <hyperlink ref="F144" r:id="rId19" display="https://podminky.urs.cz/item/CS_URS_2024_02/311361821"/>
    <hyperlink ref="F146" r:id="rId20" display="https://podminky.urs.cz/item/CS_URS_2024_02/313351911"/>
    <hyperlink ref="F148" r:id="rId21" display="https://podminky.urs.cz/item/CS_URS_2024_02/783813101"/>
    <hyperlink ref="F150" r:id="rId22" display="https://podminky.urs.cz/item/CS_URS_2024_02/612111001"/>
    <hyperlink ref="F153" r:id="rId23" display="https://podminky.urs.cz/item/CS_URS_2024_02/273322611"/>
    <hyperlink ref="F155" r:id="rId24" display="https://podminky.urs.cz/item/CS_URS_2024_02/273351121"/>
    <hyperlink ref="F157" r:id="rId25" display="https://podminky.urs.cz/item/CS_URS_2024_02/273351122"/>
    <hyperlink ref="F159" r:id="rId26" display="https://podminky.urs.cz/item/CS_URS_2024_02/273361821"/>
    <hyperlink ref="F164" r:id="rId27" display="https://podminky.urs.cz/item/CS_URS_2024_02/175111101"/>
    <hyperlink ref="F167" r:id="rId28" display="https://podminky.urs.cz/item/CS_URS_2024_02/211971121"/>
    <hyperlink ref="F170" r:id="rId29" display="https://podminky.urs.cz/item/CS_URS_2024_02/212312111"/>
    <hyperlink ref="F172" r:id="rId30" display="https://podminky.urs.cz/item/CS_URS_2024_02/212755214"/>
    <hyperlink ref="F175" r:id="rId31" display="https://podminky.urs.cz/item/CS_URS_2024_02/998011001"/>
    <hyperlink ref="F179" r:id="rId32" display="https://podminky.urs.cz/item/CS_URS_2024_02/998711101"/>
    <hyperlink ref="F182" r:id="rId33" display="https://podminky.urs.cz/item/CS_URS_2024_02/711111001"/>
    <hyperlink ref="F184" r:id="rId34" display="https://podminky.urs.cz/item/CS_URS_2024_02/711112001"/>
    <hyperlink ref="F187" r:id="rId35" display="https://podminky.urs.cz/item/CS_URS_2024_02/711141559"/>
    <hyperlink ref="F189" r:id="rId36" display="https://podminky.urs.cz/item/CS_URS_2024_02/711142559"/>
    <hyperlink ref="F193" r:id="rId37" display="https://podminky.urs.cz/item/CS_URS_2024_02/767163223"/>
    <hyperlink ref="F196" r:id="rId38" display="https://podminky.urs.cz/item/CS_URS_2024_02/99876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C668CE-484D-4F72-BA16-C04494CD30AB}"/>
</file>

<file path=customXml/itemProps2.xml><?xml version="1.0" encoding="utf-8"?>
<ds:datastoreItem xmlns:ds="http://schemas.openxmlformats.org/officeDocument/2006/customXml" ds:itemID="{A8E5EE57-5D21-4466-9E1A-B3F710309945}"/>
</file>

<file path=customXml/itemProps3.xml><?xml version="1.0" encoding="utf-8"?>
<ds:datastoreItem xmlns:ds="http://schemas.openxmlformats.org/officeDocument/2006/customXml" ds:itemID="{7C9D9AD6-5753-42C6-B31E-25BA07B9E522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Tomáš Hrdlička</cp:lastModifiedBy>
  <dcterms:created xsi:type="dcterms:W3CDTF">2025-07-29T17:52:54Z</dcterms:created>
  <dcterms:modified xsi:type="dcterms:W3CDTF">2025-07-29T17:53:15Z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