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0" windowHeight="0"/>
  </bookViews>
  <sheets>
    <sheet name="Rekapitulace stavby" sheetId="1" r:id="rId1"/>
    <sheet name="zslucnipt - D.22 zásobová..." sheetId="2" r:id="rId2"/>
    <sheet name="zslucnist - stavebně kons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'zslucnipt - D.22 zásobová...'!$C$127:$K$193</definedName>
    <definedName name="_xlnm.Print_Area" localSheetId="1">'zslucnipt - D.22 zásobová...'!$C$4:$J$76,'zslucnipt - D.22 zásobová...'!$C$82:$J$109,'zslucnipt - D.22 zásobová...'!$C$115:$J$193</definedName>
    <definedName name="_xlnm.Print_Titles" localSheetId="1">'zslucnipt - D.22 zásobová...'!$127:$127</definedName>
    <definedName name="_xlnm._FilterDatabase" localSheetId="2" hidden="1">'zslucnist - stavebně kons...'!$C$126:$K$184</definedName>
    <definedName name="_xlnm.Print_Area" localSheetId="2">'zslucnist - stavebně kons...'!$C$4:$J$76,'zslucnist - stavebně kons...'!$C$82:$J$108,'zslucnist - stavebně kons...'!$C$114:$J$184</definedName>
    <definedName name="_xlnm.Print_Titles" localSheetId="2">'zslucnist - stavebně kons...'!$126:$126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84"/>
  <c r="BH184"/>
  <c r="BG184"/>
  <c r="BF184"/>
  <c r="T184"/>
  <c r="T183"/>
  <c r="T182"/>
  <c r="R184"/>
  <c r="R183"/>
  <c r="R182"/>
  <c r="P184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117"/>
  <c i="2" r="J37"/>
  <c r="J36"/>
  <c i="1" r="AY95"/>
  <c i="2" r="J35"/>
  <c i="1" r="AX95"/>
  <c i="2"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T179"/>
  <c r="R180"/>
  <c r="R179"/>
  <c r="P180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5"/>
  <c r="J124"/>
  <c r="F124"/>
  <c r="F122"/>
  <c r="E120"/>
  <c r="J92"/>
  <c r="J91"/>
  <c r="F91"/>
  <c r="F89"/>
  <c r="E87"/>
  <c r="J18"/>
  <c r="E18"/>
  <c r="F125"/>
  <c r="J17"/>
  <c r="J12"/>
  <c r="J122"/>
  <c r="E7"/>
  <c r="E85"/>
  <c i="1" r="L90"/>
  <c r="AM90"/>
  <c r="AM89"/>
  <c r="L89"/>
  <c r="AM87"/>
  <c r="L87"/>
  <c r="L85"/>
  <c r="L84"/>
  <c i="2" r="J192"/>
  <c r="BK191"/>
  <c r="J188"/>
  <c r="BK187"/>
  <c r="BK167"/>
  <c r="BK164"/>
  <c r="BK162"/>
  <c r="BK159"/>
  <c r="BK151"/>
  <c r="BK141"/>
  <c r="BK133"/>
  <c r="J186"/>
  <c r="J174"/>
  <c r="BK171"/>
  <c r="J167"/>
  <c r="J159"/>
  <c r="J156"/>
  <c r="J151"/>
  <c r="BK145"/>
  <c r="BK136"/>
  <c r="BK130"/>
  <c r="BK183"/>
  <c r="J178"/>
  <c r="J176"/>
  <c r="BK174"/>
  <c r="J171"/>
  <c r="J164"/>
  <c r="BK161"/>
  <c r="J153"/>
  <c r="J147"/>
  <c r="J142"/>
  <c r="J137"/>
  <c r="J133"/>
  <c i="3" r="J141"/>
  <c r="J131"/>
  <c r="BK184"/>
  <c r="J177"/>
  <c r="J173"/>
  <c r="J163"/>
  <c r="BK157"/>
  <c r="BK150"/>
  <c r="BK141"/>
  <c r="BK132"/>
  <c r="J143"/>
  <c r="J184"/>
  <c r="BK173"/>
  <c r="J167"/>
  <c r="BK159"/>
  <c r="BK143"/>
  <c r="J135"/>
  <c i="2" r="J193"/>
  <c r="J191"/>
  <c r="J184"/>
  <c r="BK182"/>
  <c r="J187"/>
  <c r="J166"/>
  <c r="J163"/>
  <c r="J160"/>
  <c r="J154"/>
  <c r="BK146"/>
  <c r="BK140"/>
  <c r="J131"/>
  <c r="BK185"/>
  <c r="J173"/>
  <c r="J170"/>
  <c r="BK165"/>
  <c r="BK158"/>
  <c r="BK153"/>
  <c r="BK147"/>
  <c r="J138"/>
  <c r="BK131"/>
  <c r="BK184"/>
  <c r="BK178"/>
  <c r="BK176"/>
  <c r="J175"/>
  <c r="J172"/>
  <c r="BK166"/>
  <c r="BK160"/>
  <c r="BK154"/>
  <c r="J146"/>
  <c r="J140"/>
  <c r="J136"/>
  <c i="1" r="AS94"/>
  <c i="3" r="J180"/>
  <c r="J174"/>
  <c r="BK168"/>
  <c r="J152"/>
  <c r="J149"/>
  <c r="BK135"/>
  <c r="BK165"/>
  <c r="BK133"/>
  <c r="BK177"/>
  <c r="BK169"/>
  <c r="J160"/>
  <c r="BK154"/>
  <c r="BK144"/>
  <c r="J137"/>
  <c r="BK130"/>
  <c i="2" r="BK192"/>
  <c r="BK188"/>
  <c r="J183"/>
  <c r="J180"/>
  <c r="BK186"/>
  <c r="J165"/>
  <c r="J161"/>
  <c r="BK156"/>
  <c r="BK148"/>
  <c r="BK144"/>
  <c r="J135"/>
  <c r="BK132"/>
  <c r="J185"/>
  <c r="BK172"/>
  <c r="J169"/>
  <c r="BK163"/>
  <c r="J157"/>
  <c r="J152"/>
  <c r="BK142"/>
  <c r="BK135"/>
  <c r="BK193"/>
  <c r="BK180"/>
  <c r="J177"/>
  <c r="BK173"/>
  <c r="BK169"/>
  <c r="J158"/>
  <c r="BK152"/>
  <c r="J145"/>
  <c r="J141"/>
  <c r="J130"/>
  <c i="3" r="J146"/>
  <c r="J132"/>
  <c r="J176"/>
  <c r="J170"/>
  <c r="BK167"/>
  <c r="J159"/>
  <c r="BK142"/>
  <c r="BK137"/>
  <c r="J144"/>
  <c r="J181"/>
  <c r="BK176"/>
  <c r="J168"/>
  <c r="BK163"/>
  <c r="J157"/>
  <c r="J150"/>
  <c r="BK139"/>
  <c r="BK131"/>
  <c i="2" r="BK137"/>
  <c r="J182"/>
  <c r="BK177"/>
  <c r="BK175"/>
  <c r="BK170"/>
  <c r="J162"/>
  <c r="BK157"/>
  <c r="J148"/>
  <c r="J144"/>
  <c r="BK138"/>
  <c r="J132"/>
  <c i="3" r="BK160"/>
  <c r="J133"/>
  <c r="J130"/>
  <c r="BK181"/>
  <c r="BK174"/>
  <c r="J169"/>
  <c r="J154"/>
  <c r="BK146"/>
  <c r="J139"/>
  <c r="BK149"/>
  <c r="J134"/>
  <c r="BK180"/>
  <c r="BK170"/>
  <c r="J165"/>
  <c r="BK152"/>
  <c r="J142"/>
  <c r="BK134"/>
  <c i="2" l="1" r="P134"/>
  <c r="P129"/>
  <c r="R143"/>
  <c r="R139"/>
  <c r="T150"/>
  <c r="P155"/>
  <c r="BK168"/>
  <c r="J168"/>
  <c r="J104"/>
  <c r="BK181"/>
  <c r="J181"/>
  <c r="J106"/>
  <c r="T190"/>
  <c r="T189"/>
  <c i="3" r="BK129"/>
  <c r="R151"/>
  <c r="BK162"/>
  <c r="J162"/>
  <c r="J102"/>
  <c i="2" r="T134"/>
  <c r="T129"/>
  <c r="T143"/>
  <c r="T139"/>
  <c r="BK150"/>
  <c r="J150"/>
  <c r="J102"/>
  <c r="T155"/>
  <c r="R168"/>
  <c r="P181"/>
  <c r="R190"/>
  <c r="R189"/>
  <c i="3" r="R129"/>
  <c r="P151"/>
  <c r="BK158"/>
  <c r="J158"/>
  <c r="J101"/>
  <c r="T158"/>
  <c r="T162"/>
  <c r="BK172"/>
  <c r="J172"/>
  <c r="J104"/>
  <c r="R172"/>
  <c r="R171"/>
  <c r="T179"/>
  <c i="2" r="BK134"/>
  <c r="J134"/>
  <c r="J98"/>
  <c r="BK143"/>
  <c r="J143"/>
  <c r="J100"/>
  <c r="P150"/>
  <c r="R155"/>
  <c r="T168"/>
  <c r="T181"/>
  <c r="BK190"/>
  <c r="J190"/>
  <c r="J108"/>
  <c i="3" r="P129"/>
  <c r="BK151"/>
  <c r="J151"/>
  <c r="J99"/>
  <c r="R158"/>
  <c r="P162"/>
  <c r="T172"/>
  <c r="T171"/>
  <c r="R179"/>
  <c i="2" r="R134"/>
  <c r="R129"/>
  <c r="P143"/>
  <c r="P139"/>
  <c r="R150"/>
  <c r="R149"/>
  <c r="BK155"/>
  <c r="J155"/>
  <c r="J103"/>
  <c r="P168"/>
  <c r="R181"/>
  <c r="P190"/>
  <c r="P189"/>
  <c i="3" r="T129"/>
  <c r="T128"/>
  <c r="T127"/>
  <c r="T151"/>
  <c r="P158"/>
  <c r="R162"/>
  <c r="P172"/>
  <c r="P171"/>
  <c r="BK179"/>
  <c r="J179"/>
  <c r="J105"/>
  <c r="P179"/>
  <c i="2" r="BK179"/>
  <c r="J179"/>
  <c r="J105"/>
  <c r="BK129"/>
  <c r="J129"/>
  <c r="J97"/>
  <c i="3" r="BK183"/>
  <c r="J183"/>
  <c r="J107"/>
  <c i="2" r="BK139"/>
  <c r="J139"/>
  <c r="J99"/>
  <c i="3" r="BK156"/>
  <c r="J156"/>
  <c r="J100"/>
  <c r="E85"/>
  <c r="F92"/>
  <c r="J121"/>
  <c r="BE132"/>
  <c r="BE141"/>
  <c r="BE143"/>
  <c r="BE146"/>
  <c r="BE163"/>
  <c r="BE168"/>
  <c r="BE169"/>
  <c r="BE173"/>
  <c r="BE174"/>
  <c r="BE177"/>
  <c r="BE180"/>
  <c r="BE181"/>
  <c r="BE184"/>
  <c r="BE130"/>
  <c r="BE131"/>
  <c r="BE134"/>
  <c r="BE150"/>
  <c r="BE152"/>
  <c r="BE157"/>
  <c r="BE144"/>
  <c r="BE159"/>
  <c r="BE160"/>
  <c r="BE165"/>
  <c r="BE167"/>
  <c r="BE170"/>
  <c r="BE176"/>
  <c r="BE133"/>
  <c r="BE135"/>
  <c r="BE137"/>
  <c r="BE139"/>
  <c r="BE142"/>
  <c r="BE149"/>
  <c r="BE154"/>
  <c i="2" r="J89"/>
  <c r="F92"/>
  <c r="BE131"/>
  <c r="BE136"/>
  <c r="BE138"/>
  <c r="BE146"/>
  <c r="BE148"/>
  <c r="BE151"/>
  <c r="BE154"/>
  <c r="BE156"/>
  <c r="BE159"/>
  <c r="BE167"/>
  <c r="BE170"/>
  <c r="BE171"/>
  <c r="BE172"/>
  <c r="BE173"/>
  <c r="BE174"/>
  <c r="BE175"/>
  <c r="BE176"/>
  <c r="BE177"/>
  <c r="BE178"/>
  <c r="BE180"/>
  <c r="BE182"/>
  <c r="BE183"/>
  <c r="BE188"/>
  <c r="E118"/>
  <c r="BE133"/>
  <c r="BE135"/>
  <c r="BE137"/>
  <c r="BE141"/>
  <c r="BE142"/>
  <c r="BE144"/>
  <c r="BE152"/>
  <c r="BE157"/>
  <c r="BE160"/>
  <c r="BE162"/>
  <c r="BE164"/>
  <c r="BE166"/>
  <c r="BE169"/>
  <c r="BE184"/>
  <c r="BE185"/>
  <c r="BE130"/>
  <c r="BE132"/>
  <c r="BE140"/>
  <c r="BE145"/>
  <c r="BE147"/>
  <c r="BE153"/>
  <c r="BE158"/>
  <c r="BE161"/>
  <c r="BE163"/>
  <c r="BE165"/>
  <c r="BE186"/>
  <c r="BE187"/>
  <c r="BE193"/>
  <c r="BE191"/>
  <c r="BE192"/>
  <c r="J34"/>
  <c i="1" r="AW95"/>
  <c i="3" r="F37"/>
  <c i="1" r="BD96"/>
  <c i="2" r="F36"/>
  <c i="1" r="BC95"/>
  <c i="3" r="J34"/>
  <c i="1" r="AW96"/>
  <c i="2" r="F35"/>
  <c i="1" r="BB95"/>
  <c i="2" r="F34"/>
  <c i="1" r="BA95"/>
  <c i="3" r="F34"/>
  <c i="1" r="BA96"/>
  <c i="3" r="F35"/>
  <c i="1" r="BB96"/>
  <c i="2" r="F37"/>
  <c i="1" r="BD95"/>
  <c i="3" r="F36"/>
  <c i="1" r="BC96"/>
  <c i="2" l="1" r="P149"/>
  <c r="P128"/>
  <c i="1" r="AU95"/>
  <c i="3" r="P128"/>
  <c r="P127"/>
  <c i="1" r="AU96"/>
  <c i="3" r="R128"/>
  <c r="R127"/>
  <c i="2" r="R128"/>
  <c r="T149"/>
  <c r="T128"/>
  <c i="3" r="BK128"/>
  <c r="J128"/>
  <c r="J97"/>
  <c i="2" r="BK189"/>
  <c r="J189"/>
  <c r="J107"/>
  <c i="3" r="J129"/>
  <c r="J98"/>
  <c r="BK171"/>
  <c r="J171"/>
  <c r="J103"/>
  <c i="2" r="BK149"/>
  <c r="BK128"/>
  <c r="J128"/>
  <c r="J96"/>
  <c i="3" r="BK182"/>
  <c r="J182"/>
  <c r="J106"/>
  <c i="2" r="F33"/>
  <c i="1" r="AZ95"/>
  <c r="BC94"/>
  <c r="AY94"/>
  <c r="BB94"/>
  <c r="W31"/>
  <c r="BA94"/>
  <c r="W30"/>
  <c i="3" r="F33"/>
  <c i="1" r="AZ96"/>
  <c i="2" r="J33"/>
  <c i="1" r="AV95"/>
  <c r="AT95"/>
  <c r="BD94"/>
  <c r="W33"/>
  <c i="3" r="J33"/>
  <c i="1" r="AV96"/>
  <c r="AT96"/>
  <c i="3" l="1" r="BK127"/>
  <c r="J127"/>
  <c r="J96"/>
  <c i="2" r="J149"/>
  <c r="J101"/>
  <c i="1" r="AU94"/>
  <c i="2" r="J30"/>
  <c i="1" r="AG95"/>
  <c r="AZ94"/>
  <c r="W29"/>
  <c r="AW94"/>
  <c r="AK30"/>
  <c r="W32"/>
  <c r="AX94"/>
  <c i="2" l="1" r="J39"/>
  <c i="1" r="AN95"/>
  <c i="3" r="J30"/>
  <c i="1" r="AG96"/>
  <c r="AG94"/>
  <c r="AK26"/>
  <c r="AV94"/>
  <c r="AK29"/>
  <c r="AK35"/>
  <c i="3" l="1" r="J39"/>
  <c i="1" r="AN96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<sst xmlns="http://schemas.openxmlformats.org/spreadsheetml/2006/main">
  <si>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</si>
  <si>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</si>
  <si>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</si>
  <si>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</si>
  <si>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</si>
  <si>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{4bc1eddc-f8bf-4672-bc4a-ffe075747d60}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</si>
  <si>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</si>
  <si>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</si>
  <si>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</si>
  <si>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</si>
  <si>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</si>
  <si>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</si>
  <si>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</si>
  <si>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</si>
  <si>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zslucni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</si>
  <si>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</si>
  <si>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</si>
  <si>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ROZVODŮ TUV A TOPNÉ VODY V AREÁLU TUŠ LUČNÍ</t>
  </si>
  <si>
    <t>KSO:</t>
  </si>
  <si>
    <t>CC-CZ:</t>
  </si>
  <si>
    <t>Místo:</t>
  </si>
  <si>
    <t>HRADEC KRÁLOVÉ</t>
  </si>
  <si>
    <t>Datum:</t>
  </si>
  <si>
    <t>18. 9. 2022</t>
  </si>
  <si>
    <t>Zadavatel:</t>
  </si>
  <si>
    <t>IČ:</t>
  </si>
  <si>
    <t>TECHNICKÉ SLUŽBY HRADEC KRÁLOVÉ</t>
  </si>
  <si>
    <t>DIČ:</t>
  </si>
  <si>
    <t>Uchazeč:</t>
  </si>
  <si>
    <t>Vyplň údaj</t>
  </si>
  <si>
    <t>Projektant:</t>
  </si>
  <si>
    <t>11016019</t>
  </si>
  <si>
    <t>Jiří Vik Tepelná technika</t>
  </si>
  <si>
    <t>CZ45092711</t>
  </si>
  <si>
    <t>True</t>
  </si>
  <si>
    <t>Zpracovatel:</t>
  </si>
  <si>
    <t>JVIK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</si>
  <si>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</si>
  <si>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</si>
  <si>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</si>
  <si>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</si>
  <si>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</si>
  <si>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</si>
  <si>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</si>
  <si>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</si>
  <si>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</si>
  <si>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</si>
  <si>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</si>
  <si>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</si>
  <si>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</si>
  <si>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</si>
  <si>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</si>
  <si>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</si>
  <si>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</si>
  <si>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</si>
  <si>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</si>
  <si>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</si>
  <si>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</si>
  <si>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</si>
  <si>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</si>
  <si>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</si>
  <si>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</si>
  <si>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</si>
  <si>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</si>
  <si>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</si>
  <si>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</si>
  <si>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</si>
  <si>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</si>
  <si>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</si>
  <si>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</si>
  <si>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</si>
  <si>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</si>
  <si>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</si>
  <si>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</si>
  <si>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</si>
  <si>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</si>
  <si>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</si>
  <si>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</si>
  <si>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</si>
  <si>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</si>
  <si>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</si>
  <si>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</si>
  <si>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</si>
  <si>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zslucnipt</t>
  </si>
  <si>
    <t>D.22 zásobování teplem</t>
  </si>
  <si>
    <t>STA</t>
  </si>
  <si>
    <t>1</t>
  </si>
  <si>
    <t>{0f705424-2f11-4e47-80d9-a787e24bd8b2}</t>
  </si>
  <si>
    <t>2</t>
  </si>
  <si>
    <t>zslucnist</t>
  </si>
  <si>
    <t>stavebně konstrukční část</t>
  </si>
  <si>
    <t>{cfb3dbc6-0be6-4f09-bea8-3c7fb9f88d2a}</t>
  </si>
  <si>
    <t>KRYCÍ LIST SOUPISU PRACÍ</t>
  </si>
  <si>
    <t>Objekt:</t>
  </si>
  <si>
    <t>zslucnipt - D.22 zásobování teplem</t>
  </si>
  <si>
    <t>REKAPITULACE ČLENĚNÍ SOUPISU PRACÍ</t>
  </si>
  <si>
    <t>Kód dílu - Popis</t>
  </si>
  <si>
    <t>Cena celkem [CZK]</t>
  </si>
  <si>
    <t>Náklady ze soupisu prací</t>
  </si>
  <si>
    <t>-1</t>
  </si>
  <si>
    <t>001 - Materiál PIP</t>
  </si>
  <si>
    <t xml:space="preserve">    002 - Alarm systém</t>
  </si>
  <si>
    <t>HZS - Hodinové zúčtovací sazby</t>
  </si>
  <si>
    <t xml:space="preserve">    734 - Ústřední vytápění - armatury</t>
  </si>
  <si>
    <t>PSV - Práce a dodávky PSV</t>
  </si>
  <si>
    <t xml:space="preserve">    713 - Izolace tepelné</t>
  </si>
  <si>
    <t xml:space="preserve">    722 - Zdravotechnika - vnitřní vodovod</t>
  </si>
  <si>
    <t xml:space="preserve">    733 - Ústřední vytápění - rozvodné potrubí</t>
  </si>
  <si>
    <t xml:space="preserve">    735 - Ústřední vytápění - otopná tělesa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</si>
  <si>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</si>
  <si>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</si>
  <si>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</si>
  <si>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</si>
  <si>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</si>
  <si>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</si>
  <si>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</si>
  <si>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</si>
  <si>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</si>
  <si>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</si>
  <si>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</si>
  <si>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</si>
  <si>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</si>
  <si>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</si>
  <si>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</si>
  <si>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</si>
  <si>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001</t>
  </si>
  <si>
    <t>Materiál PIP</t>
  </si>
  <si>
    <t>ROZPOCET</t>
  </si>
  <si>
    <t>M</t>
  </si>
  <si>
    <t>00104</t>
  </si>
  <si>
    <t>Montáž izolační objímky</t>
  </si>
  <si>
    <t>ks</t>
  </si>
  <si>
    <t>32</t>
  </si>
  <si>
    <t>16</t>
  </si>
  <si>
    <t>-1123482050</t>
  </si>
  <si>
    <t>00105</t>
  </si>
  <si>
    <t>Montáž PIP</t>
  </si>
  <si>
    <t>kpl</t>
  </si>
  <si>
    <t>1020634584</t>
  </si>
  <si>
    <t>3</t>
  </si>
  <si>
    <t>K</t>
  </si>
  <si>
    <t>877211118</t>
  </si>
  <si>
    <t>Montáž koncových těsnění potrubí</t>
  </si>
  <si>
    <t>kus</t>
  </si>
  <si>
    <t>4</t>
  </si>
  <si>
    <t>-1966617197</t>
  </si>
  <si>
    <t>500001</t>
  </si>
  <si>
    <t>materiál PIP dle externí specifikace v přípoze PD - příloha č1 Výpis materiálu pip - zš Luční HK.xls</t>
  </si>
  <si>
    <t>403827720</t>
  </si>
  <si>
    <t>002</t>
  </si>
  <si>
    <t>Alarm systém</t>
  </si>
  <si>
    <t>5</t>
  </si>
  <si>
    <t>00201</t>
  </si>
  <si>
    <t>Montáž alarm systému</t>
  </si>
  <si>
    <t>1721946361</t>
  </si>
  <si>
    <t>6</t>
  </si>
  <si>
    <t>00202</t>
  </si>
  <si>
    <t xml:space="preserve">Lišta elektro LV 40 dodávka mtž   </t>
  </si>
  <si>
    <t>m</t>
  </si>
  <si>
    <t>963901317</t>
  </si>
  <si>
    <t>7</t>
  </si>
  <si>
    <t>00203</t>
  </si>
  <si>
    <t xml:space="preserve">Kabel propojovací pro alarmový systém   CY1,5</t>
  </si>
  <si>
    <t>-1038076229</t>
  </si>
  <si>
    <t>8</t>
  </si>
  <si>
    <t>00205</t>
  </si>
  <si>
    <t>Nástěnná krabice VD 21</t>
  </si>
  <si>
    <t>-367770695</t>
  </si>
  <si>
    <t>HZS</t>
  </si>
  <si>
    <t>Hodinové zúčtovací sazby</t>
  </si>
  <si>
    <t>9</t>
  </si>
  <si>
    <t>HZS3111</t>
  </si>
  <si>
    <t>Práce montér potrubí - topná zkouška</t>
  </si>
  <si>
    <t>1761975041</t>
  </si>
  <si>
    <t>10</t>
  </si>
  <si>
    <t>HZS3111o</t>
  </si>
  <si>
    <t>Práce montér potrubí - odvzdušnění otopných soustav</t>
  </si>
  <si>
    <t>85382978</t>
  </si>
  <si>
    <t>11</t>
  </si>
  <si>
    <t>HZS4131</t>
  </si>
  <si>
    <t>Mechanizace jeřáb a práce jeřáb- osazení trubní trasy</t>
  </si>
  <si>
    <t>-921849244</t>
  </si>
  <si>
    <t>734</t>
  </si>
  <si>
    <t>Ústřední vytápění - armatury</t>
  </si>
  <si>
    <t>12</t>
  </si>
  <si>
    <t>734209113</t>
  </si>
  <si>
    <t>Montáž armatury závitové s dvěma závity G 1/2</t>
  </si>
  <si>
    <t>681460051</t>
  </si>
  <si>
    <t>13</t>
  </si>
  <si>
    <t>734292772</t>
  </si>
  <si>
    <t>Kohout kulový přímý G 1/2 PN 42 do 185°C plnoprůtokový s koulí DADO vnitřní závit</t>
  </si>
  <si>
    <t>-77563370</t>
  </si>
  <si>
    <t>14</t>
  </si>
  <si>
    <t>10020</t>
  </si>
  <si>
    <t>Drobný instalační materiál vsuvky a šroubení</t>
  </si>
  <si>
    <t>-2032101394</t>
  </si>
  <si>
    <t>998734101</t>
  </si>
  <si>
    <t>Přesun hmot tonážní pro armatury v objektech v do 6 m</t>
  </si>
  <si>
    <t>t</t>
  </si>
  <si>
    <t>-363893110</t>
  </si>
  <si>
    <t>998734193</t>
  </si>
  <si>
    <t>Příplatek k přesunu hmot tonážní 734 za zvětšený přesun do 500 m</t>
  </si>
  <si>
    <t>1586768590</t>
  </si>
  <si>
    <t>PSV</t>
  </si>
  <si>
    <t>Práce a dodávky PSV</t>
  </si>
  <si>
    <t>713</t>
  </si>
  <si>
    <t>Izolace tepelné</t>
  </si>
  <si>
    <t>17</t>
  </si>
  <si>
    <t>713411145</t>
  </si>
  <si>
    <t>Montáž izolace tepelné ohybů pásy nebo rohožemi s Al fólií staženými Al páskou 1x</t>
  </si>
  <si>
    <t>m2</t>
  </si>
  <si>
    <t>977717200</t>
  </si>
  <si>
    <t>18</t>
  </si>
  <si>
    <t>63154058</t>
  </si>
  <si>
    <t>pouzdro izolační potrubní z minerální vlny s Al fólií max. 250/100°C 133/100mm</t>
  </si>
  <si>
    <t>1352299223</t>
  </si>
  <si>
    <t>19</t>
  </si>
  <si>
    <t>63150984</t>
  </si>
  <si>
    <t>rohož izolační z minerální vlny lamelová s Al fólií 25-40kg/m3 tl 60mm</t>
  </si>
  <si>
    <t>-1479963472</t>
  </si>
  <si>
    <t>20</t>
  </si>
  <si>
    <t>713463213</t>
  </si>
  <si>
    <t>Montáž izolace tepelné potrubí potrubními pouzdry s Al fólií staženými Al páskou 1x D přes 100 do 150 mm</t>
  </si>
  <si>
    <t>-1414417213</t>
  </si>
  <si>
    <t>722</t>
  </si>
  <si>
    <t>Zdravotechnika - vnitřní vodovod</t>
  </si>
  <si>
    <t>722130804</t>
  </si>
  <si>
    <t>Demontáž potrubí ocelové pozinkované závitové DN do 65</t>
  </si>
  <si>
    <t>1239677376</t>
  </si>
  <si>
    <t>22</t>
  </si>
  <si>
    <t>722174021</t>
  </si>
  <si>
    <t>Potrubí vodovodní plastové PPR svar polyfúze PN 20 D 16x2,7 mm</t>
  </si>
  <si>
    <t>-1007888394</t>
  </si>
  <si>
    <t>23</t>
  </si>
  <si>
    <t>722174026</t>
  </si>
  <si>
    <t>Potrubí vodovodní plastové PPR svar polyfúze PN 20 D 50x8,4 mm</t>
  </si>
  <si>
    <t>1107621180</t>
  </si>
  <si>
    <t>24</t>
  </si>
  <si>
    <t>722174028</t>
  </si>
  <si>
    <t>Potrubí vodovodní plastové PPR svar polyfúze PN 20 D 75x12,5</t>
  </si>
  <si>
    <t>2115221569</t>
  </si>
  <si>
    <t>25</t>
  </si>
  <si>
    <t>722181253</t>
  </si>
  <si>
    <t>Ochrana vodovodního potrubí přilepenými termoizolačními trubicemi z PE tl přes 20 do 25 mm DN přes 45 do 63 mm</t>
  </si>
  <si>
    <t>-1866006676</t>
  </si>
  <si>
    <t>26</t>
  </si>
  <si>
    <t>722181254</t>
  </si>
  <si>
    <t>Ochrana vodovodního potrubí přilepenými termoizolačními trubicemi z PE tl přes 20 do 25 mm DN přes 63 do 89 mm</t>
  </si>
  <si>
    <t>412080602</t>
  </si>
  <si>
    <t>27</t>
  </si>
  <si>
    <t>722232043</t>
  </si>
  <si>
    <t>Kohout kulový přímý G 1/2" PN 42 do 185°C vnitřní závit</t>
  </si>
  <si>
    <t>-528204375</t>
  </si>
  <si>
    <t>28</t>
  </si>
  <si>
    <t>722239101</t>
  </si>
  <si>
    <t>Montáž armatur vodovodních se dvěma závity G 1/2"</t>
  </si>
  <si>
    <t>781975447</t>
  </si>
  <si>
    <t>29</t>
  </si>
  <si>
    <t>722290226</t>
  </si>
  <si>
    <t>Zkouška těsnosti vodovodního potrubí závitového do DN 50</t>
  </si>
  <si>
    <t>-714560934</t>
  </si>
  <si>
    <t>30</t>
  </si>
  <si>
    <t>722290234</t>
  </si>
  <si>
    <t>Proplach a dezinfekce vodovodního potrubí do DN 80</t>
  </si>
  <si>
    <t>961486982</t>
  </si>
  <si>
    <t>31</t>
  </si>
  <si>
    <t>998722101</t>
  </si>
  <si>
    <t>Přesun hmot tonážní pro vnitřní vodovod v objektech v do 6 m</t>
  </si>
  <si>
    <t>-7707192</t>
  </si>
  <si>
    <t>998722192</t>
  </si>
  <si>
    <t>Příplatek k přesunu hmot tonážní 722 za zvětšený přesun do 100 m</t>
  </si>
  <si>
    <t>-484494305</t>
  </si>
  <si>
    <t>733</t>
  </si>
  <si>
    <t>Ústřední vytápění - rozvodné potrubí</t>
  </si>
  <si>
    <t>33</t>
  </si>
  <si>
    <t>733111103</t>
  </si>
  <si>
    <t>Potrubí ocelové závitové černé bezešvé běžné nízkotlaké DN 15</t>
  </si>
  <si>
    <t>885898326</t>
  </si>
  <si>
    <t>34</t>
  </si>
  <si>
    <t>733120839</t>
  </si>
  <si>
    <t>Demontáž potrubí ocelového hladkého D 219</t>
  </si>
  <si>
    <t>-168464015</t>
  </si>
  <si>
    <t>35</t>
  </si>
  <si>
    <t>733121133</t>
  </si>
  <si>
    <t>Potrubí ocelové hladké bezešvé nízkotlaké spojované svařováním D 133x4,0</t>
  </si>
  <si>
    <t>862567402</t>
  </si>
  <si>
    <t>36</t>
  </si>
  <si>
    <t>733124131</t>
  </si>
  <si>
    <t>Příplatek k potrubí ocelovému hladkému za zhotovení přechodů z trubek hladkých kováním DN 200/125</t>
  </si>
  <si>
    <t>1222756506</t>
  </si>
  <si>
    <t>37</t>
  </si>
  <si>
    <t>733190108</t>
  </si>
  <si>
    <t>Zkouška těsnosti potrubí ocelové závitové do DN 50</t>
  </si>
  <si>
    <t>-753228151</t>
  </si>
  <si>
    <t>38</t>
  </si>
  <si>
    <t>733190235</t>
  </si>
  <si>
    <t>Zkouška těsnosti potrubí ocelové hladké D přes 133x5,0 do 159x6,3</t>
  </si>
  <si>
    <t>-2003501028</t>
  </si>
  <si>
    <t>39</t>
  </si>
  <si>
    <t>733190801</t>
  </si>
  <si>
    <t>Odřezání objímky dvojité DN do 50</t>
  </si>
  <si>
    <t>397615632</t>
  </si>
  <si>
    <t>40</t>
  </si>
  <si>
    <t>733191844</t>
  </si>
  <si>
    <t>Odřezání držáku potrubí třmenového D přes 159 do 377 bez demontáže podpěr, konzol nebo výložníků</t>
  </si>
  <si>
    <t>-477810984</t>
  </si>
  <si>
    <t>41</t>
  </si>
  <si>
    <t>998733101</t>
  </si>
  <si>
    <t>Přesun hmot tonážní pro rozvody potrubí v objektech v do 6 m</t>
  </si>
  <si>
    <t>1766060972</t>
  </si>
  <si>
    <t>42</t>
  </si>
  <si>
    <t>998733193</t>
  </si>
  <si>
    <t>Příplatek k přesunu hmot tonážní 733 za zvětšený přesun do 500 m</t>
  </si>
  <si>
    <t>-452110518</t>
  </si>
  <si>
    <t>735</t>
  </si>
  <si>
    <t>Ústřední vytápění - otopná tělesa</t>
  </si>
  <si>
    <t>43</t>
  </si>
  <si>
    <t>735191910</t>
  </si>
  <si>
    <t>Napuštění vody do otopné soustavy</t>
  </si>
  <si>
    <t>807979664</t>
  </si>
  <si>
    <t>783</t>
  </si>
  <si>
    <t>Dokončovací práce - nátěry</t>
  </si>
  <si>
    <t>44</t>
  </si>
  <si>
    <t>783314101</t>
  </si>
  <si>
    <t>Základní jednonásobný syntetický nátěr zámečnických konstrukcí</t>
  </si>
  <si>
    <t>1205048119</t>
  </si>
  <si>
    <t>45</t>
  </si>
  <si>
    <t>783315101</t>
  </si>
  <si>
    <t>Mezinátěr jednonásobný syntetický standardní zámečnických konstrukcí</t>
  </si>
  <si>
    <t>-1366321061</t>
  </si>
  <si>
    <t>46</t>
  </si>
  <si>
    <t>783417101</t>
  </si>
  <si>
    <t>Krycí jednonásobný syntetický nátěr klempířských konstrukcí</t>
  </si>
  <si>
    <t>-467014172</t>
  </si>
  <si>
    <t>47</t>
  </si>
  <si>
    <t>783614551</t>
  </si>
  <si>
    <t>Základní jednonásobný syntetický nátěr potrubí DN do 50 mm</t>
  </si>
  <si>
    <t>-286820827</t>
  </si>
  <si>
    <t>48</t>
  </si>
  <si>
    <t>783614571</t>
  </si>
  <si>
    <t>Základní jednonásobný syntetický nátěr potrubí přes DN 100 do DN 150 mm</t>
  </si>
  <si>
    <t>-2041340037</t>
  </si>
  <si>
    <t>49</t>
  </si>
  <si>
    <t>783617601</t>
  </si>
  <si>
    <t>Krycí jednonásobný syntetický nátěr potrubí DN do 50 mm</t>
  </si>
  <si>
    <t>831805796</t>
  </si>
  <si>
    <t>50</t>
  </si>
  <si>
    <t>783617641</t>
  </si>
  <si>
    <t>Krycí jednonásobný syntetický nátěr potrubí přes DN 100 do DN 150 mm</t>
  </si>
  <si>
    <t>643735854</t>
  </si>
  <si>
    <t>VRN</t>
  </si>
  <si>
    <t>Vedlejší rozpočtové náklady</t>
  </si>
  <si>
    <t>VRN1</t>
  </si>
  <si>
    <t>Průzkumné, geodetické a projektové práce</t>
  </si>
  <si>
    <t>51</t>
  </si>
  <si>
    <t>012002000</t>
  </si>
  <si>
    <t>Geodetické práce před výstavbou</t>
  </si>
  <si>
    <t>1024</t>
  </si>
  <si>
    <t>673909967</t>
  </si>
  <si>
    <t>52</t>
  </si>
  <si>
    <t>012002000p</t>
  </si>
  <si>
    <t>Geodetické práce - po výstavbě</t>
  </si>
  <si>
    <t>1062935580</t>
  </si>
  <si>
    <t>53</t>
  </si>
  <si>
    <t>013002000</t>
  </si>
  <si>
    <t>Projektové práce - projekt skutečného provedení</t>
  </si>
  <si>
    <t>-1445174604</t>
  </si>
  <si>
    <t>zslucnist - stavebně konstrukční část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</si>
  <si>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</si>
  <si>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</si>
  <si>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</si>
  <si>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</si>
  <si>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</si>
  <si>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</si>
  <si>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</si>
  <si>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VRN3 - Zařízení staveniště</t>
  </si>
  <si>
    <t>HSV</t>
  </si>
  <si>
    <t>Práce a dodávky HSV</t>
  </si>
  <si>
    <t>Zemní práce</t>
  </si>
  <si>
    <t>115101221</t>
  </si>
  <si>
    <t>Čerpání vody na dopravní výšku do 25 m průměrný přítok do 500 l/min</t>
  </si>
  <si>
    <t>hod</t>
  </si>
  <si>
    <t>1762318559</t>
  </si>
  <si>
    <t>119001411</t>
  </si>
  <si>
    <t>Dočasné zajištění potrubí betonového, ŽB nebo kameninového DN do 200 mm</t>
  </si>
  <si>
    <t>2090818458</t>
  </si>
  <si>
    <t>119001421</t>
  </si>
  <si>
    <t>Dočasné zajištění kabelů a kabelových tratí ze 3 volně ložených kabelů</t>
  </si>
  <si>
    <t>339106180</t>
  </si>
  <si>
    <t>119003131</t>
  </si>
  <si>
    <t>Výstražná páska pro zabezpečení výkopu zřízení</t>
  </si>
  <si>
    <t>-896011263</t>
  </si>
  <si>
    <t>119003132</t>
  </si>
  <si>
    <t>Výstražná páska pro zabezpečení výkopu odstranění</t>
  </si>
  <si>
    <t>-1822670462</t>
  </si>
  <si>
    <t>121112003</t>
  </si>
  <si>
    <t>Sejmutí ornice tl vrstvy do 200 mm ručně</t>
  </si>
  <si>
    <t>116556836</t>
  </si>
  <si>
    <t>VV</t>
  </si>
  <si>
    <t>35*2</t>
  </si>
  <si>
    <t>132254205</t>
  </si>
  <si>
    <t>Hloubení zapažených rýh š do 2000 mm v hornině třídy těžitelnosti I, skupiny 3 objem do 1000 m3</t>
  </si>
  <si>
    <t>m3</t>
  </si>
  <si>
    <t>-1439651547</t>
  </si>
  <si>
    <t>35*1,2*1,3</t>
  </si>
  <si>
    <t>151101101</t>
  </si>
  <si>
    <t>Zřízení příložného pažení a rozepření stěn rýh hl do 2 m</t>
  </si>
  <si>
    <t>177833588</t>
  </si>
  <si>
    <t>50*1*2</t>
  </si>
  <si>
    <t>151101111</t>
  </si>
  <si>
    <t>Odstranění příložného pažení a rozepření stěn rýh hl do 2 m</t>
  </si>
  <si>
    <t>396690199</t>
  </si>
  <si>
    <t>162251102</t>
  </si>
  <si>
    <t>Vodorovné přemístění přes 20 do 50 m výkopku/sypaniny z horniny třídy těžitelnosti I skupiny 1 až 3</t>
  </si>
  <si>
    <t>-46216236</t>
  </si>
  <si>
    <t>167151111</t>
  </si>
  <si>
    <t>Nakládání výkopku z hornin třídy těžitelnosti I, skupiny 1 až 3 přes 100 m3</t>
  </si>
  <si>
    <t>64535900</t>
  </si>
  <si>
    <t>174151101</t>
  </si>
  <si>
    <t>Zásyp jam, šachet rýh nebo kolem objektů sypaninou se zhutněním</t>
  </si>
  <si>
    <t>-1010394735</t>
  </si>
  <si>
    <t>54,6-12,6</t>
  </si>
  <si>
    <t>175111101</t>
  </si>
  <si>
    <t>Obsypání potrubí ručně sypaninou bez prohození, uloženou do 3 m</t>
  </si>
  <si>
    <t>-69334642</t>
  </si>
  <si>
    <t>35*1,2*0,3</t>
  </si>
  <si>
    <t>Součet</t>
  </si>
  <si>
    <t>58337303</t>
  </si>
  <si>
    <t>štěrkopísek frakce 0/8</t>
  </si>
  <si>
    <t>103959156</t>
  </si>
  <si>
    <t>181311103</t>
  </si>
  <si>
    <t>Rozprostření ornice tl vrstvy do 200 mm v rovině nebo ve svahu do 1:5 ručně</t>
  </si>
  <si>
    <t>-2110424094</t>
  </si>
  <si>
    <t>Svislé a kompletní konstrukce</t>
  </si>
  <si>
    <t>310238211</t>
  </si>
  <si>
    <t>Zazdívka otvorů pl přes 0,25 do 1 m2 ve zdivu nadzákladovém cihlami pálenými na MVC</t>
  </si>
  <si>
    <t>-1075501452</t>
  </si>
  <si>
    <t>1*0,5*0,4*2</t>
  </si>
  <si>
    <t>310321111</t>
  </si>
  <si>
    <t>Zabetonování otvorů do pl 1 m2 ve zdivu nadzákladovém včetně bednění a výztuže</t>
  </si>
  <si>
    <t>367271033</t>
  </si>
  <si>
    <t>1,2*0,6*0,3*2</t>
  </si>
  <si>
    <t>Úpravy povrchů, podlahy a osazování výplní</t>
  </si>
  <si>
    <t>629995101</t>
  </si>
  <si>
    <t>Očištění vnějších ploch tlakovou vodou</t>
  </si>
  <si>
    <t>669937666</t>
  </si>
  <si>
    <t>Ostatní konstrukce a práce, bourání</t>
  </si>
  <si>
    <t>963015131</t>
  </si>
  <si>
    <t>Demontáž prefabrikovaných krycích desek kanálů, šachet nebo žump do hmotnosti 0,12 t</t>
  </si>
  <si>
    <t>1350971546</t>
  </si>
  <si>
    <t>965041341</t>
  </si>
  <si>
    <t>Bourání mazanin škvárobetonových tl do 100 mm pl přes 4 m2</t>
  </si>
  <si>
    <t>1751892044</t>
  </si>
  <si>
    <t>30*1,5*0,15</t>
  </si>
  <si>
    <t>997</t>
  </si>
  <si>
    <t>Přesun sutě</t>
  </si>
  <si>
    <t>997013501</t>
  </si>
  <si>
    <t>Odvoz suti a vybouraných hmot na skládku nebo meziskládku do 1 km se složením</t>
  </si>
  <si>
    <t>-206298460</t>
  </si>
  <si>
    <t>13,5+15,75+1,5</t>
  </si>
  <si>
    <t>997013509</t>
  </si>
  <si>
    <t>Příplatek k odvozu suti a vybouraných hmot na skládku ZKD 1 km přes 1 km</t>
  </si>
  <si>
    <t>372541311</t>
  </si>
  <si>
    <t>30,75*10</t>
  </si>
  <si>
    <t>2000</t>
  </si>
  <si>
    <t>Výkup kovového odpadu kovošrot - účtovat dle skutečnosti</t>
  </si>
  <si>
    <t>-757700522</t>
  </si>
  <si>
    <t>997013861</t>
  </si>
  <si>
    <t>Poplatek za uložení stavebního odpadu na recyklační skládce (skládkovné) z prostého betonu kód odpadu 17 01 01</t>
  </si>
  <si>
    <t>1537460473</t>
  </si>
  <si>
    <t>997013862</t>
  </si>
  <si>
    <t>Poplatek za uložení stavebního odpadu na recyklační skládce (skládkovné) z armovaného betonu kód odpadu 17 01 01</t>
  </si>
  <si>
    <t>-647886678</t>
  </si>
  <si>
    <t>997013863</t>
  </si>
  <si>
    <t>Poplatek za uložení stavebního odpadu na recyklační skládce (skládkovné) cihelného kód odpadu 17 01 02</t>
  </si>
  <si>
    <t>1364834611</t>
  </si>
  <si>
    <t>711</t>
  </si>
  <si>
    <t>Izolace proti vodě, vlhkosti a plynům</t>
  </si>
  <si>
    <t>711111001</t>
  </si>
  <si>
    <t>Provedení izolace proti zemní vlhkosti vodorovné za studena nátěrem penetračním</t>
  </si>
  <si>
    <t>1459166639</t>
  </si>
  <si>
    <t>111631500</t>
  </si>
  <si>
    <t>lak asfaltový ALP/9 (t) bal 9 kg</t>
  </si>
  <si>
    <t>1375130568</t>
  </si>
  <si>
    <t>5*0,0003 'Přepočtené koeficientem množství</t>
  </si>
  <si>
    <t>711141559</t>
  </si>
  <si>
    <t>Provedení izolace proti zemní vlhkosti pásy přitavením vodorovné NAIP</t>
  </si>
  <si>
    <t>2073827053</t>
  </si>
  <si>
    <t>628321340</t>
  </si>
  <si>
    <t>pás těžký asfaltovaný BITAGIT 40 MINERÁL (V60S40)</t>
  </si>
  <si>
    <t>1016406500</t>
  </si>
  <si>
    <t>4,34782608695652*1,15 'Přepočtené koeficientem množství</t>
  </si>
  <si>
    <t>HZS2492</t>
  </si>
  <si>
    <t>Hodinová zúčtovací sazba pomocný dělník PSV - přesun demontovaných hmot</t>
  </si>
  <si>
    <t>512</t>
  </si>
  <si>
    <t>616444393</t>
  </si>
  <si>
    <t>Hodinová zúčtovací sazba jeřábník - naložení DMT materiálu</t>
  </si>
  <si>
    <t>-767899683</t>
  </si>
  <si>
    <t>VRN3</t>
  </si>
  <si>
    <t>Zařízení staveniště</t>
  </si>
  <si>
    <t>030001000</t>
  </si>
  <si>
    <t>1749397791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</si>
</sst>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33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zslucni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VÝMĚNA ROZVODŮ TUV A TOPNÉ VODY V AREÁLU TUŠ LUČNÍ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HRADEC KRÁLOVÉ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18. 9. 2022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TECHNICKÉ SLUŽBY HRADEC KRÁLOVÉ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Jiří Vik Tepelná technika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JVIK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'zslucnipt - D.22 zásobová...'!J30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'zslucnipt - D.22 zásobová...'!P128</f>
        <v>0</v>
      </c>
      <c r="AV95" s="127">
        <f>'zslucnipt - D.22 zásobová...'!J33</f>
        <v>0</v>
      </c>
      <c r="AW95" s="127">
        <f>'zslucnipt - D.22 zásobová...'!J34</f>
        <v>0</v>
      </c>
      <c r="AX95" s="127">
        <f>'zslucnipt - D.22 zásobová...'!J35</f>
        <v>0</v>
      </c>
      <c r="AY95" s="127">
        <f>'zslucnipt - D.22 zásobová...'!J36</f>
        <v>0</v>
      </c>
      <c r="AZ95" s="127">
        <f>'zslucnipt - D.22 zásobová...'!F33</f>
        <v>0</v>
      </c>
      <c r="BA95" s="127">
        <f>'zslucnipt - D.22 zásobová...'!F34</f>
        <v>0</v>
      </c>
      <c r="BB95" s="127">
        <f>'zslucnipt - D.22 zásobová...'!F35</f>
        <v>0</v>
      </c>
      <c r="BC95" s="127">
        <f>'zslucnipt - D.22 zásobová...'!F36</f>
        <v>0</v>
      </c>
      <c r="BD95" s="129">
        <f>'zslucnipt - D.22 zásobová...'!F37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7" customFormat="1" ht="16.5" customHeight="1">
      <c r="A96" s="118" t="s">
        <v>82</v>
      </c>
      <c r="B96" s="119"/>
      <c r="C96" s="120"/>
      <c r="D96" s="121" t="s">
        <v>89</v>
      </c>
      <c r="E96" s="121"/>
      <c r="F96" s="121"/>
      <c r="G96" s="121"/>
      <c r="H96" s="121"/>
      <c r="I96" s="122"/>
      <c r="J96" s="121" t="s">
        <v>90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'zslucnist - stavebně kons...'!J30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85</v>
      </c>
      <c r="AR96" s="125"/>
      <c r="AS96" s="131">
        <v>0</v>
      </c>
      <c r="AT96" s="132">
        <f>ROUND(SUM(AV96:AW96),2)</f>
        <v>0</v>
      </c>
      <c r="AU96" s="133">
        <f>'zslucnist - stavebně kons...'!P127</f>
        <v>0</v>
      </c>
      <c r="AV96" s="132">
        <f>'zslucnist - stavebně kons...'!J33</f>
        <v>0</v>
      </c>
      <c r="AW96" s="132">
        <f>'zslucnist - stavebně kons...'!J34</f>
        <v>0</v>
      </c>
      <c r="AX96" s="132">
        <f>'zslucnist - stavebně kons...'!J35</f>
        <v>0</v>
      </c>
      <c r="AY96" s="132">
        <f>'zslucnist - stavebně kons...'!J36</f>
        <v>0</v>
      </c>
      <c r="AZ96" s="132">
        <f>'zslucnist - stavebně kons...'!F33</f>
        <v>0</v>
      </c>
      <c r="BA96" s="132">
        <f>'zslucnist - stavebně kons...'!F34</f>
        <v>0</v>
      </c>
      <c r="BB96" s="132">
        <f>'zslucnist - stavebně kons...'!F35</f>
        <v>0</v>
      </c>
      <c r="BC96" s="132">
        <f>'zslucnist - stavebně kons...'!F36</f>
        <v>0</v>
      </c>
      <c r="BD96" s="134">
        <f>'zslucnist - stavebně kons...'!F37</f>
        <v>0</v>
      </c>
      <c r="BE96" s="7"/>
      <c r="BT96" s="130" t="s">
        <v>86</v>
      </c>
      <c r="BV96" s="130" t="s">
        <v>80</v>
      </c>
      <c r="BW96" s="130" t="s">
        <v>91</v>
      </c>
      <c r="BX96" s="130" t="s">
        <v>5</v>
      </c>
      <c r="CL96" s="130" t="s">
        <v>1</v>
      </c>
      <c r="CM96" s="130" t="s">
        <v>88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NKSNcd4TUgi+U116d6aQO32BQzjDLdlU2qV3H3GCWIhSQXyksdnofFm3ckXXOMhCGZDh1AE9NRreejbLcnkBCQ==" hashValue="IBHC9G+u95R1Kk//bbwawKLAVXqgL4ITVSKfJCdtu6hexayKtsl+AKBqQuxTFvIK2fcDvas5hnRtwyPwTUfxoQ==" algorithmName="SHA-512" password="CC3D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zslucnipt - D.22 zásobová...'!C2" display="/"/>
    <hyperlink ref="A96" location="'zslucnist - stavebně kon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92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VÝMĚNA ROZVODŮ TUV A TOPNÉ VODY V AREÁLU TUŠ LUČNÍ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18. 9. 2022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31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27</v>
      </c>
      <c r="J21" s="142" t="s">
        <v>33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ROUND((SUM(BE128:BE193)),  2)</f>
        <v>0</v>
      </c>
      <c r="G33" s="37"/>
      <c r="H33" s="37"/>
      <c r="I33" s="154">
        <v>0.20999999999999999</v>
      </c>
      <c r="J33" s="153">
        <f>ROUND(((SUM(BE128:BE193))*I33),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ROUND((SUM(BF128:BF193)),  2)</f>
        <v>0</v>
      </c>
      <c r="G34" s="37"/>
      <c r="H34" s="37"/>
      <c r="I34" s="154">
        <v>0.14999999999999999</v>
      </c>
      <c r="J34" s="153">
        <f>ROUND(((SUM(BF128:BF193))*I34),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ROUND((SUM(BG128:BG193)),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ROUND((SUM(BH128:BH193)),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ROUND((SUM(BI128:BI193)),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VÝMĚNA ROZVODŮ TUV A TOPNÉ VODY V AREÁLU TUŠ LUČNÍ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zslucnipt - D.22 zásobování teplem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18. 9. 2022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TECHNICKÉ SLUŽBY HRADEC KRÁLOVÉ</v>
      </c>
      <c r="G91" s="39"/>
      <c r="H91" s="39"/>
      <c r="I91" s="31" t="s">
        <v>30</v>
      </c>
      <c r="J91" s="35" t="str">
        <f>E21</f>
        <v>Jiří Vik Tepelná technika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JVIK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s="9" customFormat="1" ht="24.96" customHeight="1">
      <c r="A97" s="9"/>
      <c r="B97" s="178"/>
      <c r="C97" s="179"/>
      <c r="D97" s="180" t="s">
        <v>100</v>
      </c>
      <c r="E97" s="181"/>
      <c r="F97" s="181"/>
      <c r="G97" s="181"/>
      <c r="H97" s="181"/>
      <c r="I97" s="181"/>
      <c r="J97" s="182">
        <f>J129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101</v>
      </c>
      <c r="E98" s="187"/>
      <c r="F98" s="187"/>
      <c r="G98" s="187"/>
      <c r="H98" s="187"/>
      <c r="I98" s="187"/>
      <c r="J98" s="188">
        <f>J134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102</v>
      </c>
      <c r="E99" s="181"/>
      <c r="F99" s="181"/>
      <c r="G99" s="181"/>
      <c r="H99" s="181"/>
      <c r="I99" s="181"/>
      <c r="J99" s="182">
        <f>J139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4"/>
      <c r="C100" s="185"/>
      <c r="D100" s="186" t="s">
        <v>103</v>
      </c>
      <c r="E100" s="187"/>
      <c r="F100" s="187"/>
      <c r="G100" s="187"/>
      <c r="H100" s="187"/>
      <c r="I100" s="187"/>
      <c r="J100" s="188">
        <f>J143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8"/>
      <c r="C101" s="179"/>
      <c r="D101" s="180" t="s">
        <v>104</v>
      </c>
      <c r="E101" s="181"/>
      <c r="F101" s="181"/>
      <c r="G101" s="181"/>
      <c r="H101" s="181"/>
      <c r="I101" s="181"/>
      <c r="J101" s="182">
        <f>J149</f>
        <v>0</v>
      </c>
      <c r="K101" s="179"/>
      <c r="L101" s="18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4"/>
      <c r="C102" s="185"/>
      <c r="D102" s="186" t="s">
        <v>105</v>
      </c>
      <c r="E102" s="187"/>
      <c r="F102" s="187"/>
      <c r="G102" s="187"/>
      <c r="H102" s="187"/>
      <c r="I102" s="187"/>
      <c r="J102" s="188">
        <f>J150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106</v>
      </c>
      <c r="E103" s="187"/>
      <c r="F103" s="187"/>
      <c r="G103" s="187"/>
      <c r="H103" s="187"/>
      <c r="I103" s="187"/>
      <c r="J103" s="188">
        <f>J155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107</v>
      </c>
      <c r="E104" s="187"/>
      <c r="F104" s="187"/>
      <c r="G104" s="187"/>
      <c r="H104" s="187"/>
      <c r="I104" s="187"/>
      <c r="J104" s="188">
        <f>J168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108</v>
      </c>
      <c r="E105" s="187"/>
      <c r="F105" s="187"/>
      <c r="G105" s="187"/>
      <c r="H105" s="187"/>
      <c r="I105" s="187"/>
      <c r="J105" s="188">
        <f>J179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109</v>
      </c>
      <c r="E106" s="187"/>
      <c r="F106" s="187"/>
      <c r="G106" s="187"/>
      <c r="H106" s="187"/>
      <c r="I106" s="187"/>
      <c r="J106" s="188">
        <f>J181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8"/>
      <c r="C107" s="179"/>
      <c r="D107" s="180" t="s">
        <v>110</v>
      </c>
      <c r="E107" s="181"/>
      <c r="F107" s="181"/>
      <c r="G107" s="181"/>
      <c r="H107" s="181"/>
      <c r="I107" s="181"/>
      <c r="J107" s="182">
        <f>J189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4"/>
      <c r="C108" s="185"/>
      <c r="D108" s="186" t="s">
        <v>111</v>
      </c>
      <c r="E108" s="187"/>
      <c r="F108" s="187"/>
      <c r="G108" s="187"/>
      <c r="H108" s="187"/>
      <c r="I108" s="187"/>
      <c r="J108" s="188">
        <f>J190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112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6.25" customHeight="1">
      <c r="A118" s="37"/>
      <c r="B118" s="38"/>
      <c r="C118" s="39"/>
      <c r="D118" s="39"/>
      <c r="E118" s="173" t="str">
        <f>E7</f>
        <v>VÝMĚNA ROZVODŮ TUV A TOPNÉ VODY V AREÁLU TUŠ LUČNÍ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93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E9</f>
        <v>zslucnipt - D.22 zásobování teplem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F12</f>
        <v>HRADEC KRÁLOVÉ</v>
      </c>
      <c r="G122" s="39"/>
      <c r="H122" s="39"/>
      <c r="I122" s="31" t="s">
        <v>22</v>
      </c>
      <c r="J122" s="78" t="str">
        <f>IF(J12="","",J12)</f>
        <v>18. 9. 2022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5.65" customHeight="1">
      <c r="A124" s="37"/>
      <c r="B124" s="38"/>
      <c r="C124" s="31" t="s">
        <v>24</v>
      </c>
      <c r="D124" s="39"/>
      <c r="E124" s="39"/>
      <c r="F124" s="26" t="str">
        <f>E15</f>
        <v>TECHNICKÉ SLUŽBY HRADEC KRÁLOVÉ</v>
      </c>
      <c r="G124" s="39"/>
      <c r="H124" s="39"/>
      <c r="I124" s="31" t="s">
        <v>30</v>
      </c>
      <c r="J124" s="35" t="str">
        <f>E21</f>
        <v>Jiří Vik Tepelná technika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9"/>
      <c r="E125" s="39"/>
      <c r="F125" s="26" t="str">
        <f>IF(E18="","",E18)</f>
        <v>Vyplň údaj</v>
      </c>
      <c r="G125" s="39"/>
      <c r="H125" s="39"/>
      <c r="I125" s="31" t="s">
        <v>35</v>
      </c>
      <c r="J125" s="35" t="str">
        <f>E24</f>
        <v>JVIK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0"/>
      <c r="B127" s="191"/>
      <c r="C127" s="192" t="s">
        <v>113</v>
      </c>
      <c r="D127" s="193" t="s">
        <v>63</v>
      </c>
      <c r="E127" s="193" t="s">
        <v>59</v>
      </c>
      <c r="F127" s="193" t="s">
        <v>60</v>
      </c>
      <c r="G127" s="193" t="s">
        <v>114</v>
      </c>
      <c r="H127" s="193" t="s">
        <v>115</v>
      </c>
      <c r="I127" s="193" t="s">
        <v>116</v>
      </c>
      <c r="J127" s="194" t="s">
        <v>97</v>
      </c>
      <c r="K127" s="195" t="s">
        <v>117</v>
      </c>
      <c r="L127" s="196"/>
      <c r="M127" s="99" t="s">
        <v>1</v>
      </c>
      <c r="N127" s="100" t="s">
        <v>42</v>
      </c>
      <c r="O127" s="100" t="s">
        <v>118</v>
      </c>
      <c r="P127" s="100" t="s">
        <v>119</v>
      </c>
      <c r="Q127" s="100" t="s">
        <v>120</v>
      </c>
      <c r="R127" s="100" t="s">
        <v>121</v>
      </c>
      <c r="S127" s="100" t="s">
        <v>122</v>
      </c>
      <c r="T127" s="101" t="s">
        <v>123</v>
      </c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</row>
    <row r="128" s="2" customFormat="1" ht="22.8" customHeight="1">
      <c r="A128" s="37"/>
      <c r="B128" s="38"/>
      <c r="C128" s="106" t="s">
        <v>124</v>
      </c>
      <c r="D128" s="39"/>
      <c r="E128" s="39"/>
      <c r="F128" s="39"/>
      <c r="G128" s="39"/>
      <c r="H128" s="39"/>
      <c r="I128" s="39"/>
      <c r="J128" s="197">
        <f>BK128</f>
        <v>0</v>
      </c>
      <c r="K128" s="39"/>
      <c r="L128" s="43"/>
      <c r="M128" s="102"/>
      <c r="N128" s="198"/>
      <c r="O128" s="103"/>
      <c r="P128" s="199">
        <f>P129+P139+P149+P189</f>
        <v>0</v>
      </c>
      <c r="Q128" s="103"/>
      <c r="R128" s="199">
        <f>R129+R139+R149+R189</f>
        <v>6.2887599999999999</v>
      </c>
      <c r="S128" s="103"/>
      <c r="T128" s="200">
        <f>T129+T139+T149+T189</f>
        <v>3.1760999999999999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77</v>
      </c>
      <c r="AU128" s="16" t="s">
        <v>99</v>
      </c>
      <c r="BK128" s="201">
        <f>BK129+BK139+BK149+BK189</f>
        <v>0</v>
      </c>
    </row>
    <row r="129" s="12" customFormat="1" ht="25.92" customHeight="1">
      <c r="A129" s="12"/>
      <c r="B129" s="202"/>
      <c r="C129" s="203"/>
      <c r="D129" s="204" t="s">
        <v>77</v>
      </c>
      <c r="E129" s="205" t="s">
        <v>125</v>
      </c>
      <c r="F129" s="205" t="s">
        <v>126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P130+SUM(P131:P134)</f>
        <v>0</v>
      </c>
      <c r="Q129" s="210"/>
      <c r="R129" s="211">
        <f>R130+SUM(R131:R134)</f>
        <v>6</v>
      </c>
      <c r="S129" s="210"/>
      <c r="T129" s="212">
        <f>T130+SUM(T131:T134)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88</v>
      </c>
      <c r="AT129" s="214" t="s">
        <v>77</v>
      </c>
      <c r="AU129" s="214" t="s">
        <v>78</v>
      </c>
      <c r="AY129" s="213" t="s">
        <v>127</v>
      </c>
      <c r="BK129" s="215">
        <f>BK130+SUM(BK131:BK134)</f>
        <v>0</v>
      </c>
    </row>
    <row r="130" s="2" customFormat="1" ht="16.5" customHeight="1">
      <c r="A130" s="37"/>
      <c r="B130" s="38"/>
      <c r="C130" s="216" t="s">
        <v>86</v>
      </c>
      <c r="D130" s="216" t="s">
        <v>128</v>
      </c>
      <c r="E130" s="217" t="s">
        <v>129</v>
      </c>
      <c r="F130" s="218" t="s">
        <v>130</v>
      </c>
      <c r="G130" s="219" t="s">
        <v>131</v>
      </c>
      <c r="H130" s="220">
        <v>10</v>
      </c>
      <c r="I130" s="221"/>
      <c r="J130" s="222">
        <f>ROUND(I130*H130,2)</f>
        <v>0</v>
      </c>
      <c r="K130" s="223"/>
      <c r="L130" s="224"/>
      <c r="M130" s="225" t="s">
        <v>1</v>
      </c>
      <c r="N130" s="226" t="s">
        <v>43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132</v>
      </c>
      <c r="AT130" s="229" t="s">
        <v>128</v>
      </c>
      <c r="AU130" s="229" t="s">
        <v>86</v>
      </c>
      <c r="AY130" s="16" t="s">
        <v>127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86</v>
      </c>
      <c r="BK130" s="230">
        <f>ROUND(I130*H130,2)</f>
        <v>0</v>
      </c>
      <c r="BL130" s="16" t="s">
        <v>133</v>
      </c>
      <c r="BM130" s="229" t="s">
        <v>134</v>
      </c>
    </row>
    <row r="131" s="2" customFormat="1" ht="16.5" customHeight="1">
      <c r="A131" s="37"/>
      <c r="B131" s="38"/>
      <c r="C131" s="216" t="s">
        <v>88</v>
      </c>
      <c r="D131" s="216" t="s">
        <v>128</v>
      </c>
      <c r="E131" s="217" t="s">
        <v>135</v>
      </c>
      <c r="F131" s="218" t="s">
        <v>136</v>
      </c>
      <c r="G131" s="219" t="s">
        <v>137</v>
      </c>
      <c r="H131" s="220">
        <v>1</v>
      </c>
      <c r="I131" s="221"/>
      <c r="J131" s="222">
        <f>ROUND(I131*H131,2)</f>
        <v>0</v>
      </c>
      <c r="K131" s="223"/>
      <c r="L131" s="224"/>
      <c r="M131" s="225" t="s">
        <v>1</v>
      </c>
      <c r="N131" s="226" t="s">
        <v>43</v>
      </c>
      <c r="O131" s="90"/>
      <c r="P131" s="227">
        <f>O131*H131</f>
        <v>0</v>
      </c>
      <c r="Q131" s="227">
        <v>3</v>
      </c>
      <c r="R131" s="227">
        <f>Q131*H131</f>
        <v>3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132</v>
      </c>
      <c r="AT131" s="229" t="s">
        <v>128</v>
      </c>
      <c r="AU131" s="229" t="s">
        <v>86</v>
      </c>
      <c r="AY131" s="16" t="s">
        <v>127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133</v>
      </c>
      <c r="BM131" s="229" t="s">
        <v>138</v>
      </c>
    </row>
    <row r="132" s="2" customFormat="1" ht="16.5" customHeight="1">
      <c r="A132" s="37"/>
      <c r="B132" s="38"/>
      <c r="C132" s="231" t="s">
        <v>139</v>
      </c>
      <c r="D132" s="231" t="s">
        <v>140</v>
      </c>
      <c r="E132" s="232" t="s">
        <v>141</v>
      </c>
      <c r="F132" s="233" t="s">
        <v>142</v>
      </c>
      <c r="G132" s="234" t="s">
        <v>143</v>
      </c>
      <c r="H132" s="235">
        <v>6</v>
      </c>
      <c r="I132" s="236"/>
      <c r="J132" s="237">
        <f>ROUND(I132*H132,2)</f>
        <v>0</v>
      </c>
      <c r="K132" s="238"/>
      <c r="L132" s="43"/>
      <c r="M132" s="239" t="s">
        <v>1</v>
      </c>
      <c r="N132" s="240" t="s">
        <v>43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144</v>
      </c>
      <c r="AT132" s="229" t="s">
        <v>140</v>
      </c>
      <c r="AU132" s="229" t="s">
        <v>86</v>
      </c>
      <c r="AY132" s="16" t="s">
        <v>127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86</v>
      </c>
      <c r="BK132" s="230">
        <f>ROUND(I132*H132,2)</f>
        <v>0</v>
      </c>
      <c r="BL132" s="16" t="s">
        <v>144</v>
      </c>
      <c r="BM132" s="229" t="s">
        <v>145</v>
      </c>
    </row>
    <row r="133" s="2" customFormat="1" ht="33" customHeight="1">
      <c r="A133" s="37"/>
      <c r="B133" s="38"/>
      <c r="C133" s="216" t="s">
        <v>144</v>
      </c>
      <c r="D133" s="216" t="s">
        <v>128</v>
      </c>
      <c r="E133" s="217" t="s">
        <v>146</v>
      </c>
      <c r="F133" s="218" t="s">
        <v>147</v>
      </c>
      <c r="G133" s="219" t="s">
        <v>137</v>
      </c>
      <c r="H133" s="220">
        <v>1</v>
      </c>
      <c r="I133" s="221"/>
      <c r="J133" s="222">
        <f>ROUND(I133*H133,2)</f>
        <v>0</v>
      </c>
      <c r="K133" s="223"/>
      <c r="L133" s="224"/>
      <c r="M133" s="225" t="s">
        <v>1</v>
      </c>
      <c r="N133" s="226" t="s">
        <v>43</v>
      </c>
      <c r="O133" s="90"/>
      <c r="P133" s="227">
        <f>O133*H133</f>
        <v>0</v>
      </c>
      <c r="Q133" s="227">
        <v>3</v>
      </c>
      <c r="R133" s="227">
        <f>Q133*H133</f>
        <v>3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132</v>
      </c>
      <c r="AT133" s="229" t="s">
        <v>128</v>
      </c>
      <c r="AU133" s="229" t="s">
        <v>86</v>
      </c>
      <c r="AY133" s="16" t="s">
        <v>127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86</v>
      </c>
      <c r="BK133" s="230">
        <f>ROUND(I133*H133,2)</f>
        <v>0</v>
      </c>
      <c r="BL133" s="16" t="s">
        <v>133</v>
      </c>
      <c r="BM133" s="229" t="s">
        <v>148</v>
      </c>
    </row>
    <row r="134" s="12" customFormat="1" ht="22.8" customHeight="1">
      <c r="A134" s="12"/>
      <c r="B134" s="202"/>
      <c r="C134" s="203"/>
      <c r="D134" s="204" t="s">
        <v>77</v>
      </c>
      <c r="E134" s="241" t="s">
        <v>149</v>
      </c>
      <c r="F134" s="241" t="s">
        <v>150</v>
      </c>
      <c r="G134" s="203"/>
      <c r="H134" s="203"/>
      <c r="I134" s="206"/>
      <c r="J134" s="242">
        <f>BK134</f>
        <v>0</v>
      </c>
      <c r="K134" s="203"/>
      <c r="L134" s="208"/>
      <c r="M134" s="209"/>
      <c r="N134" s="210"/>
      <c r="O134" s="210"/>
      <c r="P134" s="211">
        <f>SUM(P135:P138)</f>
        <v>0</v>
      </c>
      <c r="Q134" s="210"/>
      <c r="R134" s="211">
        <f>SUM(R135:R138)</f>
        <v>0</v>
      </c>
      <c r="S134" s="210"/>
      <c r="T134" s="212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88</v>
      </c>
      <c r="AT134" s="214" t="s">
        <v>77</v>
      </c>
      <c r="AU134" s="214" t="s">
        <v>86</v>
      </c>
      <c r="AY134" s="213" t="s">
        <v>127</v>
      </c>
      <c r="BK134" s="215">
        <f>SUM(BK135:BK138)</f>
        <v>0</v>
      </c>
    </row>
    <row r="135" s="2" customFormat="1" ht="16.5" customHeight="1">
      <c r="A135" s="37"/>
      <c r="B135" s="38"/>
      <c r="C135" s="231" t="s">
        <v>151</v>
      </c>
      <c r="D135" s="231" t="s">
        <v>140</v>
      </c>
      <c r="E135" s="232" t="s">
        <v>152</v>
      </c>
      <c r="F135" s="233" t="s">
        <v>153</v>
      </c>
      <c r="G135" s="234" t="s">
        <v>137</v>
      </c>
      <c r="H135" s="235">
        <v>1</v>
      </c>
      <c r="I135" s="236"/>
      <c r="J135" s="237">
        <f>ROUND(I135*H135,2)</f>
        <v>0</v>
      </c>
      <c r="K135" s="238"/>
      <c r="L135" s="43"/>
      <c r="M135" s="239" t="s">
        <v>1</v>
      </c>
      <c r="N135" s="240" t="s">
        <v>43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133</v>
      </c>
      <c r="AT135" s="229" t="s">
        <v>140</v>
      </c>
      <c r="AU135" s="229" t="s">
        <v>88</v>
      </c>
      <c r="AY135" s="16" t="s">
        <v>127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133</v>
      </c>
      <c r="BM135" s="229" t="s">
        <v>154</v>
      </c>
    </row>
    <row r="136" s="2" customFormat="1" ht="16.5" customHeight="1">
      <c r="A136" s="37"/>
      <c r="B136" s="38"/>
      <c r="C136" s="231" t="s">
        <v>155</v>
      </c>
      <c r="D136" s="231" t="s">
        <v>140</v>
      </c>
      <c r="E136" s="232" t="s">
        <v>156</v>
      </c>
      <c r="F136" s="233" t="s">
        <v>157</v>
      </c>
      <c r="G136" s="234" t="s">
        <v>158</v>
      </c>
      <c r="H136" s="235">
        <v>15</v>
      </c>
      <c r="I136" s="236"/>
      <c r="J136" s="237">
        <f>ROUND(I136*H136,2)</f>
        <v>0</v>
      </c>
      <c r="K136" s="238"/>
      <c r="L136" s="43"/>
      <c r="M136" s="239" t="s">
        <v>1</v>
      </c>
      <c r="N136" s="240" t="s">
        <v>43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133</v>
      </c>
      <c r="AT136" s="229" t="s">
        <v>140</v>
      </c>
      <c r="AU136" s="229" t="s">
        <v>88</v>
      </c>
      <c r="AY136" s="16" t="s">
        <v>127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86</v>
      </c>
      <c r="BK136" s="230">
        <f>ROUND(I136*H136,2)</f>
        <v>0</v>
      </c>
      <c r="BL136" s="16" t="s">
        <v>133</v>
      </c>
      <c r="BM136" s="229" t="s">
        <v>159</v>
      </c>
    </row>
    <row r="137" s="2" customFormat="1" ht="16.5" customHeight="1">
      <c r="A137" s="37"/>
      <c r="B137" s="38"/>
      <c r="C137" s="231" t="s">
        <v>160</v>
      </c>
      <c r="D137" s="231" t="s">
        <v>140</v>
      </c>
      <c r="E137" s="232" t="s">
        <v>161</v>
      </c>
      <c r="F137" s="233" t="s">
        <v>162</v>
      </c>
      <c r="G137" s="234" t="s">
        <v>158</v>
      </c>
      <c r="H137" s="235">
        <v>20</v>
      </c>
      <c r="I137" s="236"/>
      <c r="J137" s="237">
        <f>ROUND(I137*H137,2)</f>
        <v>0</v>
      </c>
      <c r="K137" s="238"/>
      <c r="L137" s="43"/>
      <c r="M137" s="239" t="s">
        <v>1</v>
      </c>
      <c r="N137" s="240" t="s">
        <v>43</v>
      </c>
      <c r="O137" s="90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133</v>
      </c>
      <c r="AT137" s="229" t="s">
        <v>140</v>
      </c>
      <c r="AU137" s="229" t="s">
        <v>88</v>
      </c>
      <c r="AY137" s="16" t="s">
        <v>127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86</v>
      </c>
      <c r="BK137" s="230">
        <f>ROUND(I137*H137,2)</f>
        <v>0</v>
      </c>
      <c r="BL137" s="16" t="s">
        <v>133</v>
      </c>
      <c r="BM137" s="229" t="s">
        <v>163</v>
      </c>
    </row>
    <row r="138" s="2" customFormat="1" ht="16.5" customHeight="1">
      <c r="A138" s="37"/>
      <c r="B138" s="38"/>
      <c r="C138" s="231" t="s">
        <v>164</v>
      </c>
      <c r="D138" s="231" t="s">
        <v>140</v>
      </c>
      <c r="E138" s="232" t="s">
        <v>165</v>
      </c>
      <c r="F138" s="233" t="s">
        <v>166</v>
      </c>
      <c r="G138" s="234" t="s">
        <v>131</v>
      </c>
      <c r="H138" s="235">
        <v>2</v>
      </c>
      <c r="I138" s="236"/>
      <c r="J138" s="237">
        <f>ROUND(I138*H138,2)</f>
        <v>0</v>
      </c>
      <c r="K138" s="238"/>
      <c r="L138" s="43"/>
      <c r="M138" s="239" t="s">
        <v>1</v>
      </c>
      <c r="N138" s="240" t="s">
        <v>43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133</v>
      </c>
      <c r="AT138" s="229" t="s">
        <v>140</v>
      </c>
      <c r="AU138" s="229" t="s">
        <v>88</v>
      </c>
      <c r="AY138" s="16" t="s">
        <v>127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86</v>
      </c>
      <c r="BK138" s="230">
        <f>ROUND(I138*H138,2)</f>
        <v>0</v>
      </c>
      <c r="BL138" s="16" t="s">
        <v>133</v>
      </c>
      <c r="BM138" s="229" t="s">
        <v>167</v>
      </c>
    </row>
    <row r="139" s="12" customFormat="1" ht="25.92" customHeight="1">
      <c r="A139" s="12"/>
      <c r="B139" s="202"/>
      <c r="C139" s="203"/>
      <c r="D139" s="204" t="s">
        <v>77</v>
      </c>
      <c r="E139" s="205" t="s">
        <v>168</v>
      </c>
      <c r="F139" s="205" t="s">
        <v>169</v>
      </c>
      <c r="G139" s="203"/>
      <c r="H139" s="203"/>
      <c r="I139" s="206"/>
      <c r="J139" s="207">
        <f>BK139</f>
        <v>0</v>
      </c>
      <c r="K139" s="203"/>
      <c r="L139" s="208"/>
      <c r="M139" s="209"/>
      <c r="N139" s="210"/>
      <c r="O139" s="210"/>
      <c r="P139" s="211">
        <f>P140+SUM(P141:P143)</f>
        <v>0</v>
      </c>
      <c r="Q139" s="210"/>
      <c r="R139" s="211">
        <f>R140+SUM(R141:R143)</f>
        <v>0.00062</v>
      </c>
      <c r="S139" s="210"/>
      <c r="T139" s="212">
        <f>T140+SUM(T141:T143)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88</v>
      </c>
      <c r="AT139" s="214" t="s">
        <v>77</v>
      </c>
      <c r="AU139" s="214" t="s">
        <v>78</v>
      </c>
      <c r="AY139" s="213" t="s">
        <v>127</v>
      </c>
      <c r="BK139" s="215">
        <f>BK140+SUM(BK141:BK143)</f>
        <v>0</v>
      </c>
    </row>
    <row r="140" s="2" customFormat="1" ht="16.5" customHeight="1">
      <c r="A140" s="37"/>
      <c r="B140" s="38"/>
      <c r="C140" s="231" t="s">
        <v>170</v>
      </c>
      <c r="D140" s="231" t="s">
        <v>140</v>
      </c>
      <c r="E140" s="232" t="s">
        <v>171</v>
      </c>
      <c r="F140" s="233" t="s">
        <v>172</v>
      </c>
      <c r="G140" s="234" t="s">
        <v>137</v>
      </c>
      <c r="H140" s="235">
        <v>1</v>
      </c>
      <c r="I140" s="236"/>
      <c r="J140" s="237">
        <f>ROUND(I140*H140,2)</f>
        <v>0</v>
      </c>
      <c r="K140" s="238"/>
      <c r="L140" s="43"/>
      <c r="M140" s="239" t="s">
        <v>1</v>
      </c>
      <c r="N140" s="240" t="s">
        <v>43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133</v>
      </c>
      <c r="AT140" s="229" t="s">
        <v>140</v>
      </c>
      <c r="AU140" s="229" t="s">
        <v>86</v>
      </c>
      <c r="AY140" s="16" t="s">
        <v>127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86</v>
      </c>
      <c r="BK140" s="230">
        <f>ROUND(I140*H140,2)</f>
        <v>0</v>
      </c>
      <c r="BL140" s="16" t="s">
        <v>133</v>
      </c>
      <c r="BM140" s="229" t="s">
        <v>173</v>
      </c>
    </row>
    <row r="141" s="2" customFormat="1" ht="21.75" customHeight="1">
      <c r="A141" s="37"/>
      <c r="B141" s="38"/>
      <c r="C141" s="231" t="s">
        <v>174</v>
      </c>
      <c r="D141" s="231" t="s">
        <v>140</v>
      </c>
      <c r="E141" s="232" t="s">
        <v>175</v>
      </c>
      <c r="F141" s="233" t="s">
        <v>176</v>
      </c>
      <c r="G141" s="234" t="s">
        <v>137</v>
      </c>
      <c r="H141" s="235">
        <v>1</v>
      </c>
      <c r="I141" s="236"/>
      <c r="J141" s="237">
        <f>ROUND(I141*H141,2)</f>
        <v>0</v>
      </c>
      <c r="K141" s="238"/>
      <c r="L141" s="43"/>
      <c r="M141" s="239" t="s">
        <v>1</v>
      </c>
      <c r="N141" s="240" t="s">
        <v>43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133</v>
      </c>
      <c r="AT141" s="229" t="s">
        <v>140</v>
      </c>
      <c r="AU141" s="229" t="s">
        <v>86</v>
      </c>
      <c r="AY141" s="16" t="s">
        <v>127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133</v>
      </c>
      <c r="BM141" s="229" t="s">
        <v>177</v>
      </c>
    </row>
    <row r="142" s="2" customFormat="1" ht="21.75" customHeight="1">
      <c r="A142" s="37"/>
      <c r="B142" s="38"/>
      <c r="C142" s="231" t="s">
        <v>178</v>
      </c>
      <c r="D142" s="231" t="s">
        <v>140</v>
      </c>
      <c r="E142" s="232" t="s">
        <v>179</v>
      </c>
      <c r="F142" s="233" t="s">
        <v>180</v>
      </c>
      <c r="G142" s="234" t="s">
        <v>137</v>
      </c>
      <c r="H142" s="235">
        <v>1</v>
      </c>
      <c r="I142" s="236"/>
      <c r="J142" s="237">
        <f>ROUND(I142*H142,2)</f>
        <v>0</v>
      </c>
      <c r="K142" s="238"/>
      <c r="L142" s="43"/>
      <c r="M142" s="239" t="s">
        <v>1</v>
      </c>
      <c r="N142" s="240" t="s">
        <v>43</v>
      </c>
      <c r="O142" s="90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133</v>
      </c>
      <c r="AT142" s="229" t="s">
        <v>140</v>
      </c>
      <c r="AU142" s="229" t="s">
        <v>86</v>
      </c>
      <c r="AY142" s="16" t="s">
        <v>127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86</v>
      </c>
      <c r="BK142" s="230">
        <f>ROUND(I142*H142,2)</f>
        <v>0</v>
      </c>
      <c r="BL142" s="16" t="s">
        <v>133</v>
      </c>
      <c r="BM142" s="229" t="s">
        <v>181</v>
      </c>
    </row>
    <row r="143" s="12" customFormat="1" ht="22.8" customHeight="1">
      <c r="A143" s="12"/>
      <c r="B143" s="202"/>
      <c r="C143" s="203"/>
      <c r="D143" s="204" t="s">
        <v>77</v>
      </c>
      <c r="E143" s="241" t="s">
        <v>182</v>
      </c>
      <c r="F143" s="241" t="s">
        <v>183</v>
      </c>
      <c r="G143" s="203"/>
      <c r="H143" s="203"/>
      <c r="I143" s="206"/>
      <c r="J143" s="242">
        <f>BK143</f>
        <v>0</v>
      </c>
      <c r="K143" s="203"/>
      <c r="L143" s="208"/>
      <c r="M143" s="209"/>
      <c r="N143" s="210"/>
      <c r="O143" s="210"/>
      <c r="P143" s="211">
        <f>SUM(P144:P148)</f>
        <v>0</v>
      </c>
      <c r="Q143" s="210"/>
      <c r="R143" s="211">
        <f>SUM(R144:R148)</f>
        <v>0.00062</v>
      </c>
      <c r="S143" s="210"/>
      <c r="T143" s="212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88</v>
      </c>
      <c r="AT143" s="214" t="s">
        <v>77</v>
      </c>
      <c r="AU143" s="214" t="s">
        <v>86</v>
      </c>
      <c r="AY143" s="213" t="s">
        <v>127</v>
      </c>
      <c r="BK143" s="215">
        <f>SUM(BK144:BK148)</f>
        <v>0</v>
      </c>
    </row>
    <row r="144" s="2" customFormat="1" ht="16.5" customHeight="1">
      <c r="A144" s="37"/>
      <c r="B144" s="38"/>
      <c r="C144" s="231" t="s">
        <v>184</v>
      </c>
      <c r="D144" s="231" t="s">
        <v>140</v>
      </c>
      <c r="E144" s="232" t="s">
        <v>185</v>
      </c>
      <c r="F144" s="233" t="s">
        <v>186</v>
      </c>
      <c r="G144" s="234" t="s">
        <v>143</v>
      </c>
      <c r="H144" s="235">
        <v>2</v>
      </c>
      <c r="I144" s="236"/>
      <c r="J144" s="237">
        <f>ROUND(I144*H144,2)</f>
        <v>0</v>
      </c>
      <c r="K144" s="238"/>
      <c r="L144" s="43"/>
      <c r="M144" s="239" t="s">
        <v>1</v>
      </c>
      <c r="N144" s="240" t="s">
        <v>43</v>
      </c>
      <c r="O144" s="90"/>
      <c r="P144" s="227">
        <f>O144*H144</f>
        <v>0</v>
      </c>
      <c r="Q144" s="227">
        <v>8.0000000000000007E-05</v>
      </c>
      <c r="R144" s="227">
        <f>Q144*H144</f>
        <v>0.00016000000000000001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133</v>
      </c>
      <c r="AT144" s="229" t="s">
        <v>140</v>
      </c>
      <c r="AU144" s="229" t="s">
        <v>88</v>
      </c>
      <c r="AY144" s="16" t="s">
        <v>127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86</v>
      </c>
      <c r="BK144" s="230">
        <f>ROUND(I144*H144,2)</f>
        <v>0</v>
      </c>
      <c r="BL144" s="16" t="s">
        <v>133</v>
      </c>
      <c r="BM144" s="229" t="s">
        <v>187</v>
      </c>
    </row>
    <row r="145" s="2" customFormat="1" ht="24.15" customHeight="1">
      <c r="A145" s="37"/>
      <c r="B145" s="38"/>
      <c r="C145" s="231" t="s">
        <v>188</v>
      </c>
      <c r="D145" s="231" t="s">
        <v>140</v>
      </c>
      <c r="E145" s="232" t="s">
        <v>189</v>
      </c>
      <c r="F145" s="233" t="s">
        <v>190</v>
      </c>
      <c r="G145" s="234" t="s">
        <v>143</v>
      </c>
      <c r="H145" s="235">
        <v>2</v>
      </c>
      <c r="I145" s="236"/>
      <c r="J145" s="237">
        <f>ROUND(I145*H145,2)</f>
        <v>0</v>
      </c>
      <c r="K145" s="238"/>
      <c r="L145" s="43"/>
      <c r="M145" s="239" t="s">
        <v>1</v>
      </c>
      <c r="N145" s="240" t="s">
        <v>43</v>
      </c>
      <c r="O145" s="90"/>
      <c r="P145" s="227">
        <f>O145*H145</f>
        <v>0</v>
      </c>
      <c r="Q145" s="227">
        <v>0.00023000000000000001</v>
      </c>
      <c r="R145" s="227">
        <f>Q145*H145</f>
        <v>0.00046000000000000001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133</v>
      </c>
      <c r="AT145" s="229" t="s">
        <v>140</v>
      </c>
      <c r="AU145" s="229" t="s">
        <v>88</v>
      </c>
      <c r="AY145" s="16" t="s">
        <v>127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86</v>
      </c>
      <c r="BK145" s="230">
        <f>ROUND(I145*H145,2)</f>
        <v>0</v>
      </c>
      <c r="BL145" s="16" t="s">
        <v>133</v>
      </c>
      <c r="BM145" s="229" t="s">
        <v>191</v>
      </c>
    </row>
    <row r="146" s="2" customFormat="1" ht="16.5" customHeight="1">
      <c r="A146" s="37"/>
      <c r="B146" s="38"/>
      <c r="C146" s="216" t="s">
        <v>192</v>
      </c>
      <c r="D146" s="216" t="s">
        <v>128</v>
      </c>
      <c r="E146" s="217" t="s">
        <v>193</v>
      </c>
      <c r="F146" s="218" t="s">
        <v>194</v>
      </c>
      <c r="G146" s="219" t="s">
        <v>131</v>
      </c>
      <c r="H146" s="220">
        <v>1</v>
      </c>
      <c r="I146" s="221"/>
      <c r="J146" s="222">
        <f>ROUND(I146*H146,2)</f>
        <v>0</v>
      </c>
      <c r="K146" s="223"/>
      <c r="L146" s="224"/>
      <c r="M146" s="225" t="s">
        <v>1</v>
      </c>
      <c r="N146" s="226" t="s">
        <v>43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132</v>
      </c>
      <c r="AT146" s="229" t="s">
        <v>128</v>
      </c>
      <c r="AU146" s="229" t="s">
        <v>88</v>
      </c>
      <c r="AY146" s="16" t="s">
        <v>127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86</v>
      </c>
      <c r="BK146" s="230">
        <f>ROUND(I146*H146,2)</f>
        <v>0</v>
      </c>
      <c r="BL146" s="16" t="s">
        <v>133</v>
      </c>
      <c r="BM146" s="229" t="s">
        <v>195</v>
      </c>
    </row>
    <row r="147" s="2" customFormat="1" ht="21.75" customHeight="1">
      <c r="A147" s="37"/>
      <c r="B147" s="38"/>
      <c r="C147" s="231" t="s">
        <v>8</v>
      </c>
      <c r="D147" s="231" t="s">
        <v>140</v>
      </c>
      <c r="E147" s="232" t="s">
        <v>196</v>
      </c>
      <c r="F147" s="233" t="s">
        <v>197</v>
      </c>
      <c r="G147" s="234" t="s">
        <v>198</v>
      </c>
      <c r="H147" s="235">
        <v>0.001</v>
      </c>
      <c r="I147" s="236"/>
      <c r="J147" s="237">
        <f>ROUND(I147*H147,2)</f>
        <v>0</v>
      </c>
      <c r="K147" s="238"/>
      <c r="L147" s="43"/>
      <c r="M147" s="239" t="s">
        <v>1</v>
      </c>
      <c r="N147" s="240" t="s">
        <v>43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133</v>
      </c>
      <c r="AT147" s="229" t="s">
        <v>140</v>
      </c>
      <c r="AU147" s="229" t="s">
        <v>88</v>
      </c>
      <c r="AY147" s="16" t="s">
        <v>127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86</v>
      </c>
      <c r="BK147" s="230">
        <f>ROUND(I147*H147,2)</f>
        <v>0</v>
      </c>
      <c r="BL147" s="16" t="s">
        <v>133</v>
      </c>
      <c r="BM147" s="229" t="s">
        <v>199</v>
      </c>
    </row>
    <row r="148" s="2" customFormat="1" ht="24.15" customHeight="1">
      <c r="A148" s="37"/>
      <c r="B148" s="38"/>
      <c r="C148" s="231" t="s">
        <v>133</v>
      </c>
      <c r="D148" s="231" t="s">
        <v>140</v>
      </c>
      <c r="E148" s="232" t="s">
        <v>200</v>
      </c>
      <c r="F148" s="233" t="s">
        <v>201</v>
      </c>
      <c r="G148" s="234" t="s">
        <v>198</v>
      </c>
      <c r="H148" s="235">
        <v>0.001</v>
      </c>
      <c r="I148" s="236"/>
      <c r="J148" s="237">
        <f>ROUND(I148*H148,2)</f>
        <v>0</v>
      </c>
      <c r="K148" s="238"/>
      <c r="L148" s="43"/>
      <c r="M148" s="239" t="s">
        <v>1</v>
      </c>
      <c r="N148" s="240" t="s">
        <v>43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133</v>
      </c>
      <c r="AT148" s="229" t="s">
        <v>140</v>
      </c>
      <c r="AU148" s="229" t="s">
        <v>88</v>
      </c>
      <c r="AY148" s="16" t="s">
        <v>127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86</v>
      </c>
      <c r="BK148" s="230">
        <f>ROUND(I148*H148,2)</f>
        <v>0</v>
      </c>
      <c r="BL148" s="16" t="s">
        <v>133</v>
      </c>
      <c r="BM148" s="229" t="s">
        <v>202</v>
      </c>
    </row>
    <row r="149" s="12" customFormat="1" ht="25.92" customHeight="1">
      <c r="A149" s="12"/>
      <c r="B149" s="202"/>
      <c r="C149" s="203"/>
      <c r="D149" s="204" t="s">
        <v>77</v>
      </c>
      <c r="E149" s="205" t="s">
        <v>203</v>
      </c>
      <c r="F149" s="205" t="s">
        <v>204</v>
      </c>
      <c r="G149" s="203"/>
      <c r="H149" s="203"/>
      <c r="I149" s="206"/>
      <c r="J149" s="207">
        <f>BK149</f>
        <v>0</v>
      </c>
      <c r="K149" s="203"/>
      <c r="L149" s="208"/>
      <c r="M149" s="209"/>
      <c r="N149" s="210"/>
      <c r="O149" s="210"/>
      <c r="P149" s="211">
        <f>P150+P155+P168+P179+P181</f>
        <v>0</v>
      </c>
      <c r="Q149" s="210"/>
      <c r="R149" s="211">
        <f>R150+R155+R168+R179+R181</f>
        <v>0.28814000000000001</v>
      </c>
      <c r="S149" s="210"/>
      <c r="T149" s="212">
        <f>T150+T155+T168+T179+T181</f>
        <v>3.1760999999999999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88</v>
      </c>
      <c r="AT149" s="214" t="s">
        <v>77</v>
      </c>
      <c r="AU149" s="214" t="s">
        <v>78</v>
      </c>
      <c r="AY149" s="213" t="s">
        <v>127</v>
      </c>
      <c r="BK149" s="215">
        <f>BK150+BK155+BK168+BK179+BK181</f>
        <v>0</v>
      </c>
    </row>
    <row r="150" s="12" customFormat="1" ht="22.8" customHeight="1">
      <c r="A150" s="12"/>
      <c r="B150" s="202"/>
      <c r="C150" s="203"/>
      <c r="D150" s="204" t="s">
        <v>77</v>
      </c>
      <c r="E150" s="241" t="s">
        <v>205</v>
      </c>
      <c r="F150" s="241" t="s">
        <v>206</v>
      </c>
      <c r="G150" s="203"/>
      <c r="H150" s="203"/>
      <c r="I150" s="206"/>
      <c r="J150" s="242">
        <f>BK150</f>
        <v>0</v>
      </c>
      <c r="K150" s="203"/>
      <c r="L150" s="208"/>
      <c r="M150" s="209"/>
      <c r="N150" s="210"/>
      <c r="O150" s="210"/>
      <c r="P150" s="211">
        <f>SUM(P151:P154)</f>
        <v>0</v>
      </c>
      <c r="Q150" s="210"/>
      <c r="R150" s="211">
        <f>SUM(R151:R154)</f>
        <v>0.044470000000000003</v>
      </c>
      <c r="S150" s="210"/>
      <c r="T150" s="212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88</v>
      </c>
      <c r="AT150" s="214" t="s">
        <v>77</v>
      </c>
      <c r="AU150" s="214" t="s">
        <v>86</v>
      </c>
      <c r="AY150" s="213" t="s">
        <v>127</v>
      </c>
      <c r="BK150" s="215">
        <f>SUM(BK151:BK154)</f>
        <v>0</v>
      </c>
    </row>
    <row r="151" s="2" customFormat="1" ht="24.15" customHeight="1">
      <c r="A151" s="37"/>
      <c r="B151" s="38"/>
      <c r="C151" s="231" t="s">
        <v>207</v>
      </c>
      <c r="D151" s="231" t="s">
        <v>140</v>
      </c>
      <c r="E151" s="232" t="s">
        <v>208</v>
      </c>
      <c r="F151" s="233" t="s">
        <v>209</v>
      </c>
      <c r="G151" s="234" t="s">
        <v>210</v>
      </c>
      <c r="H151" s="235">
        <v>3</v>
      </c>
      <c r="I151" s="236"/>
      <c r="J151" s="237">
        <f>ROUND(I151*H151,2)</f>
        <v>0</v>
      </c>
      <c r="K151" s="238"/>
      <c r="L151" s="43"/>
      <c r="M151" s="239" t="s">
        <v>1</v>
      </c>
      <c r="N151" s="240" t="s">
        <v>43</v>
      </c>
      <c r="O151" s="90"/>
      <c r="P151" s="227">
        <f>O151*H151</f>
        <v>0</v>
      </c>
      <c r="Q151" s="227">
        <v>0.00052999999999999998</v>
      </c>
      <c r="R151" s="227">
        <f>Q151*H151</f>
        <v>0.0015899999999999998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133</v>
      </c>
      <c r="AT151" s="229" t="s">
        <v>140</v>
      </c>
      <c r="AU151" s="229" t="s">
        <v>88</v>
      </c>
      <c r="AY151" s="16" t="s">
        <v>127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86</v>
      </c>
      <c r="BK151" s="230">
        <f>ROUND(I151*H151,2)</f>
        <v>0</v>
      </c>
      <c r="BL151" s="16" t="s">
        <v>133</v>
      </c>
      <c r="BM151" s="229" t="s">
        <v>211</v>
      </c>
    </row>
    <row r="152" s="2" customFormat="1" ht="24.15" customHeight="1">
      <c r="A152" s="37"/>
      <c r="B152" s="38"/>
      <c r="C152" s="216" t="s">
        <v>212</v>
      </c>
      <c r="D152" s="216" t="s">
        <v>128</v>
      </c>
      <c r="E152" s="217" t="s">
        <v>213</v>
      </c>
      <c r="F152" s="218" t="s">
        <v>214</v>
      </c>
      <c r="G152" s="219" t="s">
        <v>158</v>
      </c>
      <c r="H152" s="220">
        <v>6</v>
      </c>
      <c r="I152" s="221"/>
      <c r="J152" s="222">
        <f>ROUND(I152*H152,2)</f>
        <v>0</v>
      </c>
      <c r="K152" s="223"/>
      <c r="L152" s="224"/>
      <c r="M152" s="225" t="s">
        <v>1</v>
      </c>
      <c r="N152" s="226" t="s">
        <v>43</v>
      </c>
      <c r="O152" s="90"/>
      <c r="P152" s="227">
        <f>O152*H152</f>
        <v>0</v>
      </c>
      <c r="Q152" s="227">
        <v>0.0045999999999999999</v>
      </c>
      <c r="R152" s="227">
        <f>Q152*H152</f>
        <v>0.0276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132</v>
      </c>
      <c r="AT152" s="229" t="s">
        <v>128</v>
      </c>
      <c r="AU152" s="229" t="s">
        <v>88</v>
      </c>
      <c r="AY152" s="16" t="s">
        <v>127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86</v>
      </c>
      <c r="BK152" s="230">
        <f>ROUND(I152*H152,2)</f>
        <v>0</v>
      </c>
      <c r="BL152" s="16" t="s">
        <v>133</v>
      </c>
      <c r="BM152" s="229" t="s">
        <v>215</v>
      </c>
    </row>
    <row r="153" s="2" customFormat="1" ht="24.15" customHeight="1">
      <c r="A153" s="37"/>
      <c r="B153" s="38"/>
      <c r="C153" s="216" t="s">
        <v>216</v>
      </c>
      <c r="D153" s="216" t="s">
        <v>128</v>
      </c>
      <c r="E153" s="217" t="s">
        <v>217</v>
      </c>
      <c r="F153" s="218" t="s">
        <v>218</v>
      </c>
      <c r="G153" s="219" t="s">
        <v>210</v>
      </c>
      <c r="H153" s="220">
        <v>3</v>
      </c>
      <c r="I153" s="221"/>
      <c r="J153" s="222">
        <f>ROUND(I153*H153,2)</f>
        <v>0</v>
      </c>
      <c r="K153" s="223"/>
      <c r="L153" s="224"/>
      <c r="M153" s="225" t="s">
        <v>1</v>
      </c>
      <c r="N153" s="226" t="s">
        <v>43</v>
      </c>
      <c r="O153" s="90"/>
      <c r="P153" s="227">
        <f>O153*H153</f>
        <v>0</v>
      </c>
      <c r="Q153" s="227">
        <v>0.0040000000000000001</v>
      </c>
      <c r="R153" s="227">
        <f>Q153*H153</f>
        <v>0.012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132</v>
      </c>
      <c r="AT153" s="229" t="s">
        <v>128</v>
      </c>
      <c r="AU153" s="229" t="s">
        <v>88</v>
      </c>
      <c r="AY153" s="16" t="s">
        <v>127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86</v>
      </c>
      <c r="BK153" s="230">
        <f>ROUND(I153*H153,2)</f>
        <v>0</v>
      </c>
      <c r="BL153" s="16" t="s">
        <v>133</v>
      </c>
      <c r="BM153" s="229" t="s">
        <v>219</v>
      </c>
    </row>
    <row r="154" s="2" customFormat="1" ht="33" customHeight="1">
      <c r="A154" s="37"/>
      <c r="B154" s="38"/>
      <c r="C154" s="231" t="s">
        <v>220</v>
      </c>
      <c r="D154" s="231" t="s">
        <v>140</v>
      </c>
      <c r="E154" s="232" t="s">
        <v>221</v>
      </c>
      <c r="F154" s="233" t="s">
        <v>222</v>
      </c>
      <c r="G154" s="234" t="s">
        <v>158</v>
      </c>
      <c r="H154" s="235">
        <v>8</v>
      </c>
      <c r="I154" s="236"/>
      <c r="J154" s="237">
        <f>ROUND(I154*H154,2)</f>
        <v>0</v>
      </c>
      <c r="K154" s="238"/>
      <c r="L154" s="43"/>
      <c r="M154" s="239" t="s">
        <v>1</v>
      </c>
      <c r="N154" s="240" t="s">
        <v>43</v>
      </c>
      <c r="O154" s="90"/>
      <c r="P154" s="227">
        <f>O154*H154</f>
        <v>0</v>
      </c>
      <c r="Q154" s="227">
        <v>0.00040999999999999999</v>
      </c>
      <c r="R154" s="227">
        <f>Q154*H154</f>
        <v>0.0032799999999999999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133</v>
      </c>
      <c r="AT154" s="229" t="s">
        <v>140</v>
      </c>
      <c r="AU154" s="229" t="s">
        <v>88</v>
      </c>
      <c r="AY154" s="16" t="s">
        <v>127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86</v>
      </c>
      <c r="BK154" s="230">
        <f>ROUND(I154*H154,2)</f>
        <v>0</v>
      </c>
      <c r="BL154" s="16" t="s">
        <v>133</v>
      </c>
      <c r="BM154" s="229" t="s">
        <v>223</v>
      </c>
    </row>
    <row r="155" s="12" customFormat="1" ht="22.8" customHeight="1">
      <c r="A155" s="12"/>
      <c r="B155" s="202"/>
      <c r="C155" s="203"/>
      <c r="D155" s="204" t="s">
        <v>77</v>
      </c>
      <c r="E155" s="241" t="s">
        <v>224</v>
      </c>
      <c r="F155" s="241" t="s">
        <v>225</v>
      </c>
      <c r="G155" s="203"/>
      <c r="H155" s="203"/>
      <c r="I155" s="206"/>
      <c r="J155" s="242">
        <f>BK155</f>
        <v>0</v>
      </c>
      <c r="K155" s="203"/>
      <c r="L155" s="208"/>
      <c r="M155" s="209"/>
      <c r="N155" s="210"/>
      <c r="O155" s="210"/>
      <c r="P155" s="211">
        <f>SUM(P156:P167)</f>
        <v>0</v>
      </c>
      <c r="Q155" s="210"/>
      <c r="R155" s="211">
        <f>SUM(R156:R167)</f>
        <v>0.11204000000000002</v>
      </c>
      <c r="S155" s="210"/>
      <c r="T155" s="212">
        <f>SUM(T156:T167)</f>
        <v>0.67130000000000001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88</v>
      </c>
      <c r="AT155" s="214" t="s">
        <v>77</v>
      </c>
      <c r="AU155" s="214" t="s">
        <v>86</v>
      </c>
      <c r="AY155" s="213" t="s">
        <v>127</v>
      </c>
      <c r="BK155" s="215">
        <f>SUM(BK156:BK167)</f>
        <v>0</v>
      </c>
    </row>
    <row r="156" s="2" customFormat="1" ht="24.15" customHeight="1">
      <c r="A156" s="37"/>
      <c r="B156" s="38"/>
      <c r="C156" s="231" t="s">
        <v>7</v>
      </c>
      <c r="D156" s="231" t="s">
        <v>140</v>
      </c>
      <c r="E156" s="232" t="s">
        <v>226</v>
      </c>
      <c r="F156" s="233" t="s">
        <v>227</v>
      </c>
      <c r="G156" s="234" t="s">
        <v>158</v>
      </c>
      <c r="H156" s="235">
        <v>70</v>
      </c>
      <c r="I156" s="236"/>
      <c r="J156" s="237">
        <f>ROUND(I156*H156,2)</f>
        <v>0</v>
      </c>
      <c r="K156" s="238"/>
      <c r="L156" s="43"/>
      <c r="M156" s="239" t="s">
        <v>1</v>
      </c>
      <c r="N156" s="240" t="s">
        <v>43</v>
      </c>
      <c r="O156" s="90"/>
      <c r="P156" s="227">
        <f>O156*H156</f>
        <v>0</v>
      </c>
      <c r="Q156" s="227">
        <v>0</v>
      </c>
      <c r="R156" s="227">
        <f>Q156*H156</f>
        <v>0</v>
      </c>
      <c r="S156" s="227">
        <v>0.0095899999999999996</v>
      </c>
      <c r="T156" s="228">
        <f>S156*H156</f>
        <v>0.67130000000000001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133</v>
      </c>
      <c r="AT156" s="229" t="s">
        <v>140</v>
      </c>
      <c r="AU156" s="229" t="s">
        <v>88</v>
      </c>
      <c r="AY156" s="16" t="s">
        <v>127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86</v>
      </c>
      <c r="BK156" s="230">
        <f>ROUND(I156*H156,2)</f>
        <v>0</v>
      </c>
      <c r="BL156" s="16" t="s">
        <v>133</v>
      </c>
      <c r="BM156" s="229" t="s">
        <v>228</v>
      </c>
    </row>
    <row r="157" s="2" customFormat="1" ht="24.15" customHeight="1">
      <c r="A157" s="37"/>
      <c r="B157" s="38"/>
      <c r="C157" s="231" t="s">
        <v>229</v>
      </c>
      <c r="D157" s="231" t="s">
        <v>140</v>
      </c>
      <c r="E157" s="232" t="s">
        <v>230</v>
      </c>
      <c r="F157" s="233" t="s">
        <v>231</v>
      </c>
      <c r="G157" s="234" t="s">
        <v>158</v>
      </c>
      <c r="H157" s="235">
        <v>2</v>
      </c>
      <c r="I157" s="236"/>
      <c r="J157" s="237">
        <f>ROUND(I157*H157,2)</f>
        <v>0</v>
      </c>
      <c r="K157" s="238"/>
      <c r="L157" s="43"/>
      <c r="M157" s="239" t="s">
        <v>1</v>
      </c>
      <c r="N157" s="240" t="s">
        <v>43</v>
      </c>
      <c r="O157" s="90"/>
      <c r="P157" s="227">
        <f>O157*H157</f>
        <v>0</v>
      </c>
      <c r="Q157" s="227">
        <v>0.00084000000000000003</v>
      </c>
      <c r="R157" s="227">
        <f>Q157*H157</f>
        <v>0.0016800000000000001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133</v>
      </c>
      <c r="AT157" s="229" t="s">
        <v>140</v>
      </c>
      <c r="AU157" s="229" t="s">
        <v>88</v>
      </c>
      <c r="AY157" s="16" t="s">
        <v>127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133</v>
      </c>
      <c r="BM157" s="229" t="s">
        <v>232</v>
      </c>
    </row>
    <row r="158" s="2" customFormat="1" ht="24.15" customHeight="1">
      <c r="A158" s="37"/>
      <c r="B158" s="38"/>
      <c r="C158" s="231" t="s">
        <v>233</v>
      </c>
      <c r="D158" s="231" t="s">
        <v>140</v>
      </c>
      <c r="E158" s="232" t="s">
        <v>234</v>
      </c>
      <c r="F158" s="233" t="s">
        <v>235</v>
      </c>
      <c r="G158" s="234" t="s">
        <v>158</v>
      </c>
      <c r="H158" s="235">
        <v>5</v>
      </c>
      <c r="I158" s="236"/>
      <c r="J158" s="237">
        <f>ROUND(I158*H158,2)</f>
        <v>0</v>
      </c>
      <c r="K158" s="238"/>
      <c r="L158" s="43"/>
      <c r="M158" s="239" t="s">
        <v>1</v>
      </c>
      <c r="N158" s="240" t="s">
        <v>43</v>
      </c>
      <c r="O158" s="90"/>
      <c r="P158" s="227">
        <f>O158*H158</f>
        <v>0</v>
      </c>
      <c r="Q158" s="227">
        <v>0.0037299999999999998</v>
      </c>
      <c r="R158" s="227">
        <f>Q158*H158</f>
        <v>0.01865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133</v>
      </c>
      <c r="AT158" s="229" t="s">
        <v>140</v>
      </c>
      <c r="AU158" s="229" t="s">
        <v>88</v>
      </c>
      <c r="AY158" s="16" t="s">
        <v>127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86</v>
      </c>
      <c r="BK158" s="230">
        <f>ROUND(I158*H158,2)</f>
        <v>0</v>
      </c>
      <c r="BL158" s="16" t="s">
        <v>133</v>
      </c>
      <c r="BM158" s="229" t="s">
        <v>236</v>
      </c>
    </row>
    <row r="159" s="2" customFormat="1" ht="24.15" customHeight="1">
      <c r="A159" s="37"/>
      <c r="B159" s="38"/>
      <c r="C159" s="231" t="s">
        <v>237</v>
      </c>
      <c r="D159" s="231" t="s">
        <v>140</v>
      </c>
      <c r="E159" s="232" t="s">
        <v>238</v>
      </c>
      <c r="F159" s="233" t="s">
        <v>239</v>
      </c>
      <c r="G159" s="234" t="s">
        <v>158</v>
      </c>
      <c r="H159" s="235">
        <v>5</v>
      </c>
      <c r="I159" s="236"/>
      <c r="J159" s="237">
        <f>ROUND(I159*H159,2)</f>
        <v>0</v>
      </c>
      <c r="K159" s="238"/>
      <c r="L159" s="43"/>
      <c r="M159" s="239" t="s">
        <v>1</v>
      </c>
      <c r="N159" s="240" t="s">
        <v>43</v>
      </c>
      <c r="O159" s="90"/>
      <c r="P159" s="227">
        <f>O159*H159</f>
        <v>0</v>
      </c>
      <c r="Q159" s="227">
        <v>0.014840000000000001</v>
      </c>
      <c r="R159" s="227">
        <f>Q159*H159</f>
        <v>0.074200000000000002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133</v>
      </c>
      <c r="AT159" s="229" t="s">
        <v>140</v>
      </c>
      <c r="AU159" s="229" t="s">
        <v>88</v>
      </c>
      <c r="AY159" s="16" t="s">
        <v>127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86</v>
      </c>
      <c r="BK159" s="230">
        <f>ROUND(I159*H159,2)</f>
        <v>0</v>
      </c>
      <c r="BL159" s="16" t="s">
        <v>133</v>
      </c>
      <c r="BM159" s="229" t="s">
        <v>240</v>
      </c>
    </row>
    <row r="160" s="2" customFormat="1" ht="37.8" customHeight="1">
      <c r="A160" s="37"/>
      <c r="B160" s="38"/>
      <c r="C160" s="231" t="s">
        <v>241</v>
      </c>
      <c r="D160" s="231" t="s">
        <v>140</v>
      </c>
      <c r="E160" s="232" t="s">
        <v>242</v>
      </c>
      <c r="F160" s="233" t="s">
        <v>243</v>
      </c>
      <c r="G160" s="234" t="s">
        <v>158</v>
      </c>
      <c r="H160" s="235">
        <v>5</v>
      </c>
      <c r="I160" s="236"/>
      <c r="J160" s="237">
        <f>ROUND(I160*H160,2)</f>
        <v>0</v>
      </c>
      <c r="K160" s="238"/>
      <c r="L160" s="43"/>
      <c r="M160" s="239" t="s">
        <v>1</v>
      </c>
      <c r="N160" s="240" t="s">
        <v>43</v>
      </c>
      <c r="O160" s="90"/>
      <c r="P160" s="227">
        <f>O160*H160</f>
        <v>0</v>
      </c>
      <c r="Q160" s="227">
        <v>0.00027</v>
      </c>
      <c r="R160" s="227">
        <f>Q160*H160</f>
        <v>0.0013500000000000001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133</v>
      </c>
      <c r="AT160" s="229" t="s">
        <v>140</v>
      </c>
      <c r="AU160" s="229" t="s">
        <v>88</v>
      </c>
      <c r="AY160" s="16" t="s">
        <v>127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133</v>
      </c>
      <c r="BM160" s="229" t="s">
        <v>244</v>
      </c>
    </row>
    <row r="161" s="2" customFormat="1" ht="37.8" customHeight="1">
      <c r="A161" s="37"/>
      <c r="B161" s="38"/>
      <c r="C161" s="231" t="s">
        <v>245</v>
      </c>
      <c r="D161" s="231" t="s">
        <v>140</v>
      </c>
      <c r="E161" s="232" t="s">
        <v>246</v>
      </c>
      <c r="F161" s="233" t="s">
        <v>247</v>
      </c>
      <c r="G161" s="234" t="s">
        <v>158</v>
      </c>
      <c r="H161" s="235">
        <v>5</v>
      </c>
      <c r="I161" s="236"/>
      <c r="J161" s="237">
        <f>ROUND(I161*H161,2)</f>
        <v>0</v>
      </c>
      <c r="K161" s="238"/>
      <c r="L161" s="43"/>
      <c r="M161" s="239" t="s">
        <v>1</v>
      </c>
      <c r="N161" s="240" t="s">
        <v>43</v>
      </c>
      <c r="O161" s="90"/>
      <c r="P161" s="227">
        <f>O161*H161</f>
        <v>0</v>
      </c>
      <c r="Q161" s="227">
        <v>0.00034000000000000002</v>
      </c>
      <c r="R161" s="227">
        <f>Q161*H161</f>
        <v>0.0017000000000000001</v>
      </c>
      <c r="S161" s="227">
        <v>0</v>
      </c>
      <c r="T161" s="22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9" t="s">
        <v>133</v>
      </c>
      <c r="AT161" s="229" t="s">
        <v>140</v>
      </c>
      <c r="AU161" s="229" t="s">
        <v>88</v>
      </c>
      <c r="AY161" s="16" t="s">
        <v>127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6" t="s">
        <v>86</v>
      </c>
      <c r="BK161" s="230">
        <f>ROUND(I161*H161,2)</f>
        <v>0</v>
      </c>
      <c r="BL161" s="16" t="s">
        <v>133</v>
      </c>
      <c r="BM161" s="229" t="s">
        <v>248</v>
      </c>
    </row>
    <row r="162" s="2" customFormat="1" ht="21.75" customHeight="1">
      <c r="A162" s="37"/>
      <c r="B162" s="38"/>
      <c r="C162" s="231" t="s">
        <v>249</v>
      </c>
      <c r="D162" s="231" t="s">
        <v>140</v>
      </c>
      <c r="E162" s="232" t="s">
        <v>250</v>
      </c>
      <c r="F162" s="233" t="s">
        <v>251</v>
      </c>
      <c r="G162" s="234" t="s">
        <v>143</v>
      </c>
      <c r="H162" s="235">
        <v>2</v>
      </c>
      <c r="I162" s="236"/>
      <c r="J162" s="237">
        <f>ROUND(I162*H162,2)</f>
        <v>0</v>
      </c>
      <c r="K162" s="238"/>
      <c r="L162" s="43"/>
      <c r="M162" s="239" t="s">
        <v>1</v>
      </c>
      <c r="N162" s="240" t="s">
        <v>43</v>
      </c>
      <c r="O162" s="90"/>
      <c r="P162" s="227">
        <f>O162*H162</f>
        <v>0</v>
      </c>
      <c r="Q162" s="227">
        <v>0.00021000000000000001</v>
      </c>
      <c r="R162" s="227">
        <f>Q162*H162</f>
        <v>0.00042000000000000002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133</v>
      </c>
      <c r="AT162" s="229" t="s">
        <v>140</v>
      </c>
      <c r="AU162" s="229" t="s">
        <v>88</v>
      </c>
      <c r="AY162" s="16" t="s">
        <v>127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86</v>
      </c>
      <c r="BK162" s="230">
        <f>ROUND(I162*H162,2)</f>
        <v>0</v>
      </c>
      <c r="BL162" s="16" t="s">
        <v>133</v>
      </c>
      <c r="BM162" s="229" t="s">
        <v>252</v>
      </c>
    </row>
    <row r="163" s="2" customFormat="1" ht="21.75" customHeight="1">
      <c r="A163" s="37"/>
      <c r="B163" s="38"/>
      <c r="C163" s="231" t="s">
        <v>253</v>
      </c>
      <c r="D163" s="231" t="s">
        <v>140</v>
      </c>
      <c r="E163" s="232" t="s">
        <v>254</v>
      </c>
      <c r="F163" s="233" t="s">
        <v>255</v>
      </c>
      <c r="G163" s="234" t="s">
        <v>143</v>
      </c>
      <c r="H163" s="235">
        <v>2</v>
      </c>
      <c r="I163" s="236"/>
      <c r="J163" s="237">
        <f>ROUND(I163*H163,2)</f>
        <v>0</v>
      </c>
      <c r="K163" s="238"/>
      <c r="L163" s="43"/>
      <c r="M163" s="239" t="s">
        <v>1</v>
      </c>
      <c r="N163" s="240" t="s">
        <v>43</v>
      </c>
      <c r="O163" s="90"/>
      <c r="P163" s="227">
        <f>O163*H163</f>
        <v>0</v>
      </c>
      <c r="Q163" s="227">
        <v>2.0000000000000002E-05</v>
      </c>
      <c r="R163" s="227">
        <f>Q163*H163</f>
        <v>4.0000000000000003E-05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133</v>
      </c>
      <c r="AT163" s="229" t="s">
        <v>140</v>
      </c>
      <c r="AU163" s="229" t="s">
        <v>88</v>
      </c>
      <c r="AY163" s="16" t="s">
        <v>127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86</v>
      </c>
      <c r="BK163" s="230">
        <f>ROUND(I163*H163,2)</f>
        <v>0</v>
      </c>
      <c r="BL163" s="16" t="s">
        <v>133</v>
      </c>
      <c r="BM163" s="229" t="s">
        <v>256</v>
      </c>
    </row>
    <row r="164" s="2" customFormat="1" ht="24.15" customHeight="1">
      <c r="A164" s="37"/>
      <c r="B164" s="38"/>
      <c r="C164" s="231" t="s">
        <v>257</v>
      </c>
      <c r="D164" s="231" t="s">
        <v>140</v>
      </c>
      <c r="E164" s="232" t="s">
        <v>258</v>
      </c>
      <c r="F164" s="233" t="s">
        <v>259</v>
      </c>
      <c r="G164" s="234" t="s">
        <v>158</v>
      </c>
      <c r="H164" s="235">
        <v>70</v>
      </c>
      <c r="I164" s="236"/>
      <c r="J164" s="237">
        <f>ROUND(I164*H164,2)</f>
        <v>0</v>
      </c>
      <c r="K164" s="238"/>
      <c r="L164" s="43"/>
      <c r="M164" s="239" t="s">
        <v>1</v>
      </c>
      <c r="N164" s="240" t="s">
        <v>43</v>
      </c>
      <c r="O164" s="90"/>
      <c r="P164" s="227">
        <f>O164*H164</f>
        <v>0</v>
      </c>
      <c r="Q164" s="227">
        <v>0.00019000000000000001</v>
      </c>
      <c r="R164" s="227">
        <f>Q164*H164</f>
        <v>0.013300000000000001</v>
      </c>
      <c r="S164" s="227">
        <v>0</v>
      </c>
      <c r="T164" s="22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9" t="s">
        <v>133</v>
      </c>
      <c r="AT164" s="229" t="s">
        <v>140</v>
      </c>
      <c r="AU164" s="229" t="s">
        <v>88</v>
      </c>
      <c r="AY164" s="16" t="s">
        <v>127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6" t="s">
        <v>86</v>
      </c>
      <c r="BK164" s="230">
        <f>ROUND(I164*H164,2)</f>
        <v>0</v>
      </c>
      <c r="BL164" s="16" t="s">
        <v>133</v>
      </c>
      <c r="BM164" s="229" t="s">
        <v>260</v>
      </c>
    </row>
    <row r="165" s="2" customFormat="1" ht="21.75" customHeight="1">
      <c r="A165" s="37"/>
      <c r="B165" s="38"/>
      <c r="C165" s="231" t="s">
        <v>261</v>
      </c>
      <c r="D165" s="231" t="s">
        <v>140</v>
      </c>
      <c r="E165" s="232" t="s">
        <v>262</v>
      </c>
      <c r="F165" s="233" t="s">
        <v>263</v>
      </c>
      <c r="G165" s="234" t="s">
        <v>158</v>
      </c>
      <c r="H165" s="235">
        <v>70</v>
      </c>
      <c r="I165" s="236"/>
      <c r="J165" s="237">
        <f>ROUND(I165*H165,2)</f>
        <v>0</v>
      </c>
      <c r="K165" s="238"/>
      <c r="L165" s="43"/>
      <c r="M165" s="239" t="s">
        <v>1</v>
      </c>
      <c r="N165" s="240" t="s">
        <v>43</v>
      </c>
      <c r="O165" s="90"/>
      <c r="P165" s="227">
        <f>O165*H165</f>
        <v>0</v>
      </c>
      <c r="Q165" s="227">
        <v>1.0000000000000001E-05</v>
      </c>
      <c r="R165" s="227">
        <f>Q165*H165</f>
        <v>0.0007000000000000001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133</v>
      </c>
      <c r="AT165" s="229" t="s">
        <v>140</v>
      </c>
      <c r="AU165" s="229" t="s">
        <v>88</v>
      </c>
      <c r="AY165" s="16" t="s">
        <v>127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86</v>
      </c>
      <c r="BK165" s="230">
        <f>ROUND(I165*H165,2)</f>
        <v>0</v>
      </c>
      <c r="BL165" s="16" t="s">
        <v>133</v>
      </c>
      <c r="BM165" s="229" t="s">
        <v>264</v>
      </c>
    </row>
    <row r="166" s="2" customFormat="1" ht="24.15" customHeight="1">
      <c r="A166" s="37"/>
      <c r="B166" s="38"/>
      <c r="C166" s="231" t="s">
        <v>265</v>
      </c>
      <c r="D166" s="231" t="s">
        <v>140</v>
      </c>
      <c r="E166" s="232" t="s">
        <v>266</v>
      </c>
      <c r="F166" s="233" t="s">
        <v>267</v>
      </c>
      <c r="G166" s="234" t="s">
        <v>198</v>
      </c>
      <c r="H166" s="235">
        <v>0.112</v>
      </c>
      <c r="I166" s="236"/>
      <c r="J166" s="237">
        <f>ROUND(I166*H166,2)</f>
        <v>0</v>
      </c>
      <c r="K166" s="238"/>
      <c r="L166" s="43"/>
      <c r="M166" s="239" t="s">
        <v>1</v>
      </c>
      <c r="N166" s="240" t="s">
        <v>43</v>
      </c>
      <c r="O166" s="90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133</v>
      </c>
      <c r="AT166" s="229" t="s">
        <v>140</v>
      </c>
      <c r="AU166" s="229" t="s">
        <v>88</v>
      </c>
      <c r="AY166" s="16" t="s">
        <v>127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86</v>
      </c>
      <c r="BK166" s="230">
        <f>ROUND(I166*H166,2)</f>
        <v>0</v>
      </c>
      <c r="BL166" s="16" t="s">
        <v>133</v>
      </c>
      <c r="BM166" s="229" t="s">
        <v>268</v>
      </c>
    </row>
    <row r="167" s="2" customFormat="1" ht="24.15" customHeight="1">
      <c r="A167" s="37"/>
      <c r="B167" s="38"/>
      <c r="C167" s="231" t="s">
        <v>132</v>
      </c>
      <c r="D167" s="231" t="s">
        <v>140</v>
      </c>
      <c r="E167" s="232" t="s">
        <v>269</v>
      </c>
      <c r="F167" s="233" t="s">
        <v>270</v>
      </c>
      <c r="G167" s="234" t="s">
        <v>198</v>
      </c>
      <c r="H167" s="235">
        <v>0.112</v>
      </c>
      <c r="I167" s="236"/>
      <c r="J167" s="237">
        <f>ROUND(I167*H167,2)</f>
        <v>0</v>
      </c>
      <c r="K167" s="238"/>
      <c r="L167" s="43"/>
      <c r="M167" s="239" t="s">
        <v>1</v>
      </c>
      <c r="N167" s="240" t="s">
        <v>43</v>
      </c>
      <c r="O167" s="90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133</v>
      </c>
      <c r="AT167" s="229" t="s">
        <v>140</v>
      </c>
      <c r="AU167" s="229" t="s">
        <v>88</v>
      </c>
      <c r="AY167" s="16" t="s">
        <v>127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86</v>
      </c>
      <c r="BK167" s="230">
        <f>ROUND(I167*H167,2)</f>
        <v>0</v>
      </c>
      <c r="BL167" s="16" t="s">
        <v>133</v>
      </c>
      <c r="BM167" s="229" t="s">
        <v>271</v>
      </c>
    </row>
    <row r="168" s="12" customFormat="1" ht="22.8" customHeight="1">
      <c r="A168" s="12"/>
      <c r="B168" s="202"/>
      <c r="C168" s="203"/>
      <c r="D168" s="204" t="s">
        <v>77</v>
      </c>
      <c r="E168" s="241" t="s">
        <v>272</v>
      </c>
      <c r="F168" s="241" t="s">
        <v>273</v>
      </c>
      <c r="G168" s="203"/>
      <c r="H168" s="203"/>
      <c r="I168" s="206"/>
      <c r="J168" s="242">
        <f>BK168</f>
        <v>0</v>
      </c>
      <c r="K168" s="203"/>
      <c r="L168" s="208"/>
      <c r="M168" s="209"/>
      <c r="N168" s="210"/>
      <c r="O168" s="210"/>
      <c r="P168" s="211">
        <f>SUM(P169:P178)</f>
        <v>0</v>
      </c>
      <c r="Q168" s="210"/>
      <c r="R168" s="211">
        <f>SUM(R169:R178)</f>
        <v>0.12961999999999999</v>
      </c>
      <c r="S168" s="210"/>
      <c r="T168" s="212">
        <f>SUM(T169:T178)</f>
        <v>2.5047999999999999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88</v>
      </c>
      <c r="AT168" s="214" t="s">
        <v>77</v>
      </c>
      <c r="AU168" s="214" t="s">
        <v>86</v>
      </c>
      <c r="AY168" s="213" t="s">
        <v>127</v>
      </c>
      <c r="BK168" s="215">
        <f>SUM(BK169:BK178)</f>
        <v>0</v>
      </c>
    </row>
    <row r="169" s="2" customFormat="1" ht="24.15" customHeight="1">
      <c r="A169" s="37"/>
      <c r="B169" s="38"/>
      <c r="C169" s="231" t="s">
        <v>274</v>
      </c>
      <c r="D169" s="231" t="s">
        <v>140</v>
      </c>
      <c r="E169" s="232" t="s">
        <v>275</v>
      </c>
      <c r="F169" s="233" t="s">
        <v>276</v>
      </c>
      <c r="G169" s="234" t="s">
        <v>158</v>
      </c>
      <c r="H169" s="235">
        <v>3</v>
      </c>
      <c r="I169" s="236"/>
      <c r="J169" s="237">
        <f>ROUND(I169*H169,2)</f>
        <v>0</v>
      </c>
      <c r="K169" s="238"/>
      <c r="L169" s="43"/>
      <c r="M169" s="239" t="s">
        <v>1</v>
      </c>
      <c r="N169" s="240" t="s">
        <v>43</v>
      </c>
      <c r="O169" s="90"/>
      <c r="P169" s="227">
        <f>O169*H169</f>
        <v>0</v>
      </c>
      <c r="Q169" s="227">
        <v>0.00148</v>
      </c>
      <c r="R169" s="227">
        <f>Q169*H169</f>
        <v>0.0044399999999999995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133</v>
      </c>
      <c r="AT169" s="229" t="s">
        <v>140</v>
      </c>
      <c r="AU169" s="229" t="s">
        <v>88</v>
      </c>
      <c r="AY169" s="16" t="s">
        <v>127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86</v>
      </c>
      <c r="BK169" s="230">
        <f>ROUND(I169*H169,2)</f>
        <v>0</v>
      </c>
      <c r="BL169" s="16" t="s">
        <v>133</v>
      </c>
      <c r="BM169" s="229" t="s">
        <v>277</v>
      </c>
    </row>
    <row r="170" s="2" customFormat="1" ht="16.5" customHeight="1">
      <c r="A170" s="37"/>
      <c r="B170" s="38"/>
      <c r="C170" s="231" t="s">
        <v>278</v>
      </c>
      <c r="D170" s="231" t="s">
        <v>140</v>
      </c>
      <c r="E170" s="232" t="s">
        <v>279</v>
      </c>
      <c r="F170" s="233" t="s">
        <v>280</v>
      </c>
      <c r="G170" s="234" t="s">
        <v>158</v>
      </c>
      <c r="H170" s="235">
        <v>60</v>
      </c>
      <c r="I170" s="236"/>
      <c r="J170" s="237">
        <f>ROUND(I170*H170,2)</f>
        <v>0</v>
      </c>
      <c r="K170" s="238"/>
      <c r="L170" s="43"/>
      <c r="M170" s="239" t="s">
        <v>1</v>
      </c>
      <c r="N170" s="240" t="s">
        <v>43</v>
      </c>
      <c r="O170" s="90"/>
      <c r="P170" s="227">
        <f>O170*H170</f>
        <v>0</v>
      </c>
      <c r="Q170" s="227">
        <v>0.00014999999999999999</v>
      </c>
      <c r="R170" s="227">
        <f>Q170*H170</f>
        <v>0.0089999999999999993</v>
      </c>
      <c r="S170" s="227">
        <v>0.039559999999999998</v>
      </c>
      <c r="T170" s="228">
        <f>S170*H170</f>
        <v>2.3735999999999997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9" t="s">
        <v>133</v>
      </c>
      <c r="AT170" s="229" t="s">
        <v>140</v>
      </c>
      <c r="AU170" s="229" t="s">
        <v>88</v>
      </c>
      <c r="AY170" s="16" t="s">
        <v>127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6" t="s">
        <v>86</v>
      </c>
      <c r="BK170" s="230">
        <f>ROUND(I170*H170,2)</f>
        <v>0</v>
      </c>
      <c r="BL170" s="16" t="s">
        <v>133</v>
      </c>
      <c r="BM170" s="229" t="s">
        <v>281</v>
      </c>
    </row>
    <row r="171" s="2" customFormat="1" ht="24.15" customHeight="1">
      <c r="A171" s="37"/>
      <c r="B171" s="38"/>
      <c r="C171" s="231" t="s">
        <v>282</v>
      </c>
      <c r="D171" s="231" t="s">
        <v>140</v>
      </c>
      <c r="E171" s="232" t="s">
        <v>283</v>
      </c>
      <c r="F171" s="233" t="s">
        <v>284</v>
      </c>
      <c r="G171" s="234" t="s">
        <v>158</v>
      </c>
      <c r="H171" s="235">
        <v>6</v>
      </c>
      <c r="I171" s="236"/>
      <c r="J171" s="237">
        <f>ROUND(I171*H171,2)</f>
        <v>0</v>
      </c>
      <c r="K171" s="238"/>
      <c r="L171" s="43"/>
      <c r="M171" s="239" t="s">
        <v>1</v>
      </c>
      <c r="N171" s="240" t="s">
        <v>43</v>
      </c>
      <c r="O171" s="90"/>
      <c r="P171" s="227">
        <f>O171*H171</f>
        <v>0</v>
      </c>
      <c r="Q171" s="227">
        <v>0.017139999999999999</v>
      </c>
      <c r="R171" s="227">
        <f>Q171*H171</f>
        <v>0.10283999999999999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133</v>
      </c>
      <c r="AT171" s="229" t="s">
        <v>140</v>
      </c>
      <c r="AU171" s="229" t="s">
        <v>88</v>
      </c>
      <c r="AY171" s="16" t="s">
        <v>127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86</v>
      </c>
      <c r="BK171" s="230">
        <f>ROUND(I171*H171,2)</f>
        <v>0</v>
      </c>
      <c r="BL171" s="16" t="s">
        <v>133</v>
      </c>
      <c r="BM171" s="229" t="s">
        <v>285</v>
      </c>
    </row>
    <row r="172" s="2" customFormat="1" ht="33" customHeight="1">
      <c r="A172" s="37"/>
      <c r="B172" s="38"/>
      <c r="C172" s="231" t="s">
        <v>286</v>
      </c>
      <c r="D172" s="231" t="s">
        <v>140</v>
      </c>
      <c r="E172" s="232" t="s">
        <v>287</v>
      </c>
      <c r="F172" s="233" t="s">
        <v>288</v>
      </c>
      <c r="G172" s="234" t="s">
        <v>143</v>
      </c>
      <c r="H172" s="235">
        <v>2</v>
      </c>
      <c r="I172" s="236"/>
      <c r="J172" s="237">
        <f>ROUND(I172*H172,2)</f>
        <v>0</v>
      </c>
      <c r="K172" s="238"/>
      <c r="L172" s="43"/>
      <c r="M172" s="239" t="s">
        <v>1</v>
      </c>
      <c r="N172" s="240" t="s">
        <v>43</v>
      </c>
      <c r="O172" s="90"/>
      <c r="P172" s="227">
        <f>O172*H172</f>
        <v>0</v>
      </c>
      <c r="Q172" s="227">
        <v>0.0064700000000000001</v>
      </c>
      <c r="R172" s="227">
        <f>Q172*H172</f>
        <v>0.01294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133</v>
      </c>
      <c r="AT172" s="229" t="s">
        <v>140</v>
      </c>
      <c r="AU172" s="229" t="s">
        <v>88</v>
      </c>
      <c r="AY172" s="16" t="s">
        <v>127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86</v>
      </c>
      <c r="BK172" s="230">
        <f>ROUND(I172*H172,2)</f>
        <v>0</v>
      </c>
      <c r="BL172" s="16" t="s">
        <v>133</v>
      </c>
      <c r="BM172" s="229" t="s">
        <v>289</v>
      </c>
    </row>
    <row r="173" s="2" customFormat="1" ht="21.75" customHeight="1">
      <c r="A173" s="37"/>
      <c r="B173" s="38"/>
      <c r="C173" s="231" t="s">
        <v>290</v>
      </c>
      <c r="D173" s="231" t="s">
        <v>140</v>
      </c>
      <c r="E173" s="232" t="s">
        <v>291</v>
      </c>
      <c r="F173" s="233" t="s">
        <v>292</v>
      </c>
      <c r="G173" s="234" t="s">
        <v>158</v>
      </c>
      <c r="H173" s="235">
        <v>3</v>
      </c>
      <c r="I173" s="236"/>
      <c r="J173" s="237">
        <f>ROUND(I173*H173,2)</f>
        <v>0</v>
      </c>
      <c r="K173" s="238"/>
      <c r="L173" s="43"/>
      <c r="M173" s="239" t="s">
        <v>1</v>
      </c>
      <c r="N173" s="240" t="s">
        <v>43</v>
      </c>
      <c r="O173" s="90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9" t="s">
        <v>133</v>
      </c>
      <c r="AT173" s="229" t="s">
        <v>140</v>
      </c>
      <c r="AU173" s="229" t="s">
        <v>88</v>
      </c>
      <c r="AY173" s="16" t="s">
        <v>127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6" t="s">
        <v>86</v>
      </c>
      <c r="BK173" s="230">
        <f>ROUND(I173*H173,2)</f>
        <v>0</v>
      </c>
      <c r="BL173" s="16" t="s">
        <v>133</v>
      </c>
      <c r="BM173" s="229" t="s">
        <v>293</v>
      </c>
    </row>
    <row r="174" s="2" customFormat="1" ht="24.15" customHeight="1">
      <c r="A174" s="37"/>
      <c r="B174" s="38"/>
      <c r="C174" s="231" t="s">
        <v>294</v>
      </c>
      <c r="D174" s="231" t="s">
        <v>140</v>
      </c>
      <c r="E174" s="232" t="s">
        <v>295</v>
      </c>
      <c r="F174" s="233" t="s">
        <v>296</v>
      </c>
      <c r="G174" s="234" t="s">
        <v>158</v>
      </c>
      <c r="H174" s="235">
        <v>66</v>
      </c>
      <c r="I174" s="236"/>
      <c r="J174" s="237">
        <f>ROUND(I174*H174,2)</f>
        <v>0</v>
      </c>
      <c r="K174" s="238"/>
      <c r="L174" s="43"/>
      <c r="M174" s="239" t="s">
        <v>1</v>
      </c>
      <c r="N174" s="240" t="s">
        <v>43</v>
      </c>
      <c r="O174" s="90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133</v>
      </c>
      <c r="AT174" s="229" t="s">
        <v>140</v>
      </c>
      <c r="AU174" s="229" t="s">
        <v>88</v>
      </c>
      <c r="AY174" s="16" t="s">
        <v>127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86</v>
      </c>
      <c r="BK174" s="230">
        <f>ROUND(I174*H174,2)</f>
        <v>0</v>
      </c>
      <c r="BL174" s="16" t="s">
        <v>133</v>
      </c>
      <c r="BM174" s="229" t="s">
        <v>297</v>
      </c>
    </row>
    <row r="175" s="2" customFormat="1" ht="16.5" customHeight="1">
      <c r="A175" s="37"/>
      <c r="B175" s="38"/>
      <c r="C175" s="231" t="s">
        <v>298</v>
      </c>
      <c r="D175" s="231" t="s">
        <v>140</v>
      </c>
      <c r="E175" s="232" t="s">
        <v>299</v>
      </c>
      <c r="F175" s="233" t="s">
        <v>300</v>
      </c>
      <c r="G175" s="234" t="s">
        <v>143</v>
      </c>
      <c r="H175" s="235">
        <v>20</v>
      </c>
      <c r="I175" s="236"/>
      <c r="J175" s="237">
        <f>ROUND(I175*H175,2)</f>
        <v>0</v>
      </c>
      <c r="K175" s="238"/>
      <c r="L175" s="43"/>
      <c r="M175" s="239" t="s">
        <v>1</v>
      </c>
      <c r="N175" s="240" t="s">
        <v>43</v>
      </c>
      <c r="O175" s="90"/>
      <c r="P175" s="227">
        <f>O175*H175</f>
        <v>0</v>
      </c>
      <c r="Q175" s="227">
        <v>0</v>
      </c>
      <c r="R175" s="227">
        <f>Q175*H175</f>
        <v>0</v>
      </c>
      <c r="S175" s="227">
        <v>0.00072000000000000005</v>
      </c>
      <c r="T175" s="228">
        <f>S175*H175</f>
        <v>0.014400000000000001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9" t="s">
        <v>133</v>
      </c>
      <c r="AT175" s="229" t="s">
        <v>140</v>
      </c>
      <c r="AU175" s="229" t="s">
        <v>88</v>
      </c>
      <c r="AY175" s="16" t="s">
        <v>127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6" t="s">
        <v>86</v>
      </c>
      <c r="BK175" s="230">
        <f>ROUND(I175*H175,2)</f>
        <v>0</v>
      </c>
      <c r="BL175" s="16" t="s">
        <v>133</v>
      </c>
      <c r="BM175" s="229" t="s">
        <v>301</v>
      </c>
    </row>
    <row r="176" s="2" customFormat="1" ht="33" customHeight="1">
      <c r="A176" s="37"/>
      <c r="B176" s="38"/>
      <c r="C176" s="231" t="s">
        <v>302</v>
      </c>
      <c r="D176" s="231" t="s">
        <v>140</v>
      </c>
      <c r="E176" s="232" t="s">
        <v>303</v>
      </c>
      <c r="F176" s="233" t="s">
        <v>304</v>
      </c>
      <c r="G176" s="234" t="s">
        <v>143</v>
      </c>
      <c r="H176" s="235">
        <v>40</v>
      </c>
      <c r="I176" s="236"/>
      <c r="J176" s="237">
        <f>ROUND(I176*H176,2)</f>
        <v>0</v>
      </c>
      <c r="K176" s="238"/>
      <c r="L176" s="43"/>
      <c r="M176" s="239" t="s">
        <v>1</v>
      </c>
      <c r="N176" s="240" t="s">
        <v>43</v>
      </c>
      <c r="O176" s="90"/>
      <c r="P176" s="227">
        <f>O176*H176</f>
        <v>0</v>
      </c>
      <c r="Q176" s="227">
        <v>1.0000000000000001E-05</v>
      </c>
      <c r="R176" s="227">
        <f>Q176*H176</f>
        <v>0.00040000000000000002</v>
      </c>
      <c r="S176" s="227">
        <v>0.0029199999999999999</v>
      </c>
      <c r="T176" s="228">
        <f>S176*H176</f>
        <v>0.11679999999999999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133</v>
      </c>
      <c r="AT176" s="229" t="s">
        <v>140</v>
      </c>
      <c r="AU176" s="229" t="s">
        <v>88</v>
      </c>
      <c r="AY176" s="16" t="s">
        <v>127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6" t="s">
        <v>86</v>
      </c>
      <c r="BK176" s="230">
        <f>ROUND(I176*H176,2)</f>
        <v>0</v>
      </c>
      <c r="BL176" s="16" t="s">
        <v>133</v>
      </c>
      <c r="BM176" s="229" t="s">
        <v>305</v>
      </c>
    </row>
    <row r="177" s="2" customFormat="1" ht="24.15" customHeight="1">
      <c r="A177" s="37"/>
      <c r="B177" s="38"/>
      <c r="C177" s="231" t="s">
        <v>306</v>
      </c>
      <c r="D177" s="231" t="s">
        <v>140</v>
      </c>
      <c r="E177" s="232" t="s">
        <v>307</v>
      </c>
      <c r="F177" s="233" t="s">
        <v>308</v>
      </c>
      <c r="G177" s="234" t="s">
        <v>198</v>
      </c>
      <c r="H177" s="235">
        <v>0.13</v>
      </c>
      <c r="I177" s="236"/>
      <c r="J177" s="237">
        <f>ROUND(I177*H177,2)</f>
        <v>0</v>
      </c>
      <c r="K177" s="238"/>
      <c r="L177" s="43"/>
      <c r="M177" s="239" t="s">
        <v>1</v>
      </c>
      <c r="N177" s="240" t="s">
        <v>43</v>
      </c>
      <c r="O177" s="90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133</v>
      </c>
      <c r="AT177" s="229" t="s">
        <v>140</v>
      </c>
      <c r="AU177" s="229" t="s">
        <v>88</v>
      </c>
      <c r="AY177" s="16" t="s">
        <v>127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86</v>
      </c>
      <c r="BK177" s="230">
        <f>ROUND(I177*H177,2)</f>
        <v>0</v>
      </c>
      <c r="BL177" s="16" t="s">
        <v>133</v>
      </c>
      <c r="BM177" s="229" t="s">
        <v>309</v>
      </c>
    </row>
    <row r="178" s="2" customFormat="1" ht="24.15" customHeight="1">
      <c r="A178" s="37"/>
      <c r="B178" s="38"/>
      <c r="C178" s="231" t="s">
        <v>310</v>
      </c>
      <c r="D178" s="231" t="s">
        <v>140</v>
      </c>
      <c r="E178" s="232" t="s">
        <v>311</v>
      </c>
      <c r="F178" s="233" t="s">
        <v>312</v>
      </c>
      <c r="G178" s="234" t="s">
        <v>198</v>
      </c>
      <c r="H178" s="235">
        <v>0.13</v>
      </c>
      <c r="I178" s="236"/>
      <c r="J178" s="237">
        <f>ROUND(I178*H178,2)</f>
        <v>0</v>
      </c>
      <c r="K178" s="238"/>
      <c r="L178" s="43"/>
      <c r="M178" s="239" t="s">
        <v>1</v>
      </c>
      <c r="N178" s="240" t="s">
        <v>43</v>
      </c>
      <c r="O178" s="90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9" t="s">
        <v>133</v>
      </c>
      <c r="AT178" s="229" t="s">
        <v>140</v>
      </c>
      <c r="AU178" s="229" t="s">
        <v>88</v>
      </c>
      <c r="AY178" s="16" t="s">
        <v>127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6" t="s">
        <v>86</v>
      </c>
      <c r="BK178" s="230">
        <f>ROUND(I178*H178,2)</f>
        <v>0</v>
      </c>
      <c r="BL178" s="16" t="s">
        <v>133</v>
      </c>
      <c r="BM178" s="229" t="s">
        <v>313</v>
      </c>
    </row>
    <row r="179" s="12" customFormat="1" ht="22.8" customHeight="1">
      <c r="A179" s="12"/>
      <c r="B179" s="202"/>
      <c r="C179" s="203"/>
      <c r="D179" s="204" t="s">
        <v>77</v>
      </c>
      <c r="E179" s="241" t="s">
        <v>314</v>
      </c>
      <c r="F179" s="241" t="s">
        <v>315</v>
      </c>
      <c r="G179" s="203"/>
      <c r="H179" s="203"/>
      <c r="I179" s="206"/>
      <c r="J179" s="242">
        <f>BK179</f>
        <v>0</v>
      </c>
      <c r="K179" s="203"/>
      <c r="L179" s="208"/>
      <c r="M179" s="209"/>
      <c r="N179" s="210"/>
      <c r="O179" s="210"/>
      <c r="P179" s="211">
        <f>P180</f>
        <v>0</v>
      </c>
      <c r="Q179" s="210"/>
      <c r="R179" s="211">
        <f>R180</f>
        <v>0</v>
      </c>
      <c r="S179" s="210"/>
      <c r="T179" s="212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88</v>
      </c>
      <c r="AT179" s="214" t="s">
        <v>77</v>
      </c>
      <c r="AU179" s="214" t="s">
        <v>86</v>
      </c>
      <c r="AY179" s="213" t="s">
        <v>127</v>
      </c>
      <c r="BK179" s="215">
        <f>BK180</f>
        <v>0</v>
      </c>
    </row>
    <row r="180" s="2" customFormat="1" ht="16.5" customHeight="1">
      <c r="A180" s="37"/>
      <c r="B180" s="38"/>
      <c r="C180" s="231" t="s">
        <v>316</v>
      </c>
      <c r="D180" s="231" t="s">
        <v>140</v>
      </c>
      <c r="E180" s="232" t="s">
        <v>317</v>
      </c>
      <c r="F180" s="233" t="s">
        <v>318</v>
      </c>
      <c r="G180" s="234" t="s">
        <v>210</v>
      </c>
      <c r="H180" s="235">
        <v>500</v>
      </c>
      <c r="I180" s="236"/>
      <c r="J180" s="237">
        <f>ROUND(I180*H180,2)</f>
        <v>0</v>
      </c>
      <c r="K180" s="238"/>
      <c r="L180" s="43"/>
      <c r="M180" s="239" t="s">
        <v>1</v>
      </c>
      <c r="N180" s="240" t="s">
        <v>43</v>
      </c>
      <c r="O180" s="90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9" t="s">
        <v>133</v>
      </c>
      <c r="AT180" s="229" t="s">
        <v>140</v>
      </c>
      <c r="AU180" s="229" t="s">
        <v>88</v>
      </c>
      <c r="AY180" s="16" t="s">
        <v>127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6" t="s">
        <v>86</v>
      </c>
      <c r="BK180" s="230">
        <f>ROUND(I180*H180,2)</f>
        <v>0</v>
      </c>
      <c r="BL180" s="16" t="s">
        <v>133</v>
      </c>
      <c r="BM180" s="229" t="s">
        <v>319</v>
      </c>
    </row>
    <row r="181" s="12" customFormat="1" ht="22.8" customHeight="1">
      <c r="A181" s="12"/>
      <c r="B181" s="202"/>
      <c r="C181" s="203"/>
      <c r="D181" s="204" t="s">
        <v>77</v>
      </c>
      <c r="E181" s="241" t="s">
        <v>320</v>
      </c>
      <c r="F181" s="241" t="s">
        <v>321</v>
      </c>
      <c r="G181" s="203"/>
      <c r="H181" s="203"/>
      <c r="I181" s="206"/>
      <c r="J181" s="242">
        <f>BK181</f>
        <v>0</v>
      </c>
      <c r="K181" s="203"/>
      <c r="L181" s="208"/>
      <c r="M181" s="209"/>
      <c r="N181" s="210"/>
      <c r="O181" s="210"/>
      <c r="P181" s="211">
        <f>SUM(P182:P188)</f>
        <v>0</v>
      </c>
      <c r="Q181" s="210"/>
      <c r="R181" s="211">
        <f>SUM(R182:R188)</f>
        <v>0.0020100000000000001</v>
      </c>
      <c r="S181" s="210"/>
      <c r="T181" s="212">
        <f>SUM(T182:T188)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88</v>
      </c>
      <c r="AT181" s="214" t="s">
        <v>77</v>
      </c>
      <c r="AU181" s="214" t="s">
        <v>86</v>
      </c>
      <c r="AY181" s="213" t="s">
        <v>127</v>
      </c>
      <c r="BK181" s="215">
        <f>SUM(BK182:BK188)</f>
        <v>0</v>
      </c>
    </row>
    <row r="182" s="2" customFormat="1" ht="24.15" customHeight="1">
      <c r="A182" s="37"/>
      <c r="B182" s="38"/>
      <c r="C182" s="231" t="s">
        <v>322</v>
      </c>
      <c r="D182" s="231" t="s">
        <v>140</v>
      </c>
      <c r="E182" s="232" t="s">
        <v>323</v>
      </c>
      <c r="F182" s="233" t="s">
        <v>324</v>
      </c>
      <c r="G182" s="234" t="s">
        <v>210</v>
      </c>
      <c r="H182" s="235">
        <v>3</v>
      </c>
      <c r="I182" s="236"/>
      <c r="J182" s="237">
        <f>ROUND(I182*H182,2)</f>
        <v>0</v>
      </c>
      <c r="K182" s="238"/>
      <c r="L182" s="43"/>
      <c r="M182" s="239" t="s">
        <v>1</v>
      </c>
      <c r="N182" s="240" t="s">
        <v>43</v>
      </c>
      <c r="O182" s="90"/>
      <c r="P182" s="227">
        <f>O182*H182</f>
        <v>0</v>
      </c>
      <c r="Q182" s="227">
        <v>0.00013999999999999999</v>
      </c>
      <c r="R182" s="227">
        <f>Q182*H182</f>
        <v>0.00041999999999999996</v>
      </c>
      <c r="S182" s="227">
        <v>0</v>
      </c>
      <c r="T182" s="228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9" t="s">
        <v>133</v>
      </c>
      <c r="AT182" s="229" t="s">
        <v>140</v>
      </c>
      <c r="AU182" s="229" t="s">
        <v>88</v>
      </c>
      <c r="AY182" s="16" t="s">
        <v>127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6" t="s">
        <v>86</v>
      </c>
      <c r="BK182" s="230">
        <f>ROUND(I182*H182,2)</f>
        <v>0</v>
      </c>
      <c r="BL182" s="16" t="s">
        <v>133</v>
      </c>
      <c r="BM182" s="229" t="s">
        <v>325</v>
      </c>
    </row>
    <row r="183" s="2" customFormat="1" ht="24.15" customHeight="1">
      <c r="A183" s="37"/>
      <c r="B183" s="38"/>
      <c r="C183" s="231" t="s">
        <v>326</v>
      </c>
      <c r="D183" s="231" t="s">
        <v>140</v>
      </c>
      <c r="E183" s="232" t="s">
        <v>327</v>
      </c>
      <c r="F183" s="233" t="s">
        <v>328</v>
      </c>
      <c r="G183" s="234" t="s">
        <v>210</v>
      </c>
      <c r="H183" s="235">
        <v>3</v>
      </c>
      <c r="I183" s="236"/>
      <c r="J183" s="237">
        <f>ROUND(I183*H183,2)</f>
        <v>0</v>
      </c>
      <c r="K183" s="238"/>
      <c r="L183" s="43"/>
      <c r="M183" s="239" t="s">
        <v>1</v>
      </c>
      <c r="N183" s="240" t="s">
        <v>43</v>
      </c>
      <c r="O183" s="90"/>
      <c r="P183" s="227">
        <f>O183*H183</f>
        <v>0</v>
      </c>
      <c r="Q183" s="227">
        <v>0.00012</v>
      </c>
      <c r="R183" s="227">
        <f>Q183*H183</f>
        <v>0.00036000000000000002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133</v>
      </c>
      <c r="AT183" s="229" t="s">
        <v>140</v>
      </c>
      <c r="AU183" s="229" t="s">
        <v>88</v>
      </c>
      <c r="AY183" s="16" t="s">
        <v>127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6" t="s">
        <v>86</v>
      </c>
      <c r="BK183" s="230">
        <f>ROUND(I183*H183,2)</f>
        <v>0</v>
      </c>
      <c r="BL183" s="16" t="s">
        <v>133</v>
      </c>
      <c r="BM183" s="229" t="s">
        <v>329</v>
      </c>
    </row>
    <row r="184" s="2" customFormat="1" ht="24.15" customHeight="1">
      <c r="A184" s="37"/>
      <c r="B184" s="38"/>
      <c r="C184" s="231" t="s">
        <v>330</v>
      </c>
      <c r="D184" s="231" t="s">
        <v>140</v>
      </c>
      <c r="E184" s="232" t="s">
        <v>331</v>
      </c>
      <c r="F184" s="233" t="s">
        <v>332</v>
      </c>
      <c r="G184" s="234" t="s">
        <v>210</v>
      </c>
      <c r="H184" s="235">
        <v>3</v>
      </c>
      <c r="I184" s="236"/>
      <c r="J184" s="237">
        <f>ROUND(I184*H184,2)</f>
        <v>0</v>
      </c>
      <c r="K184" s="238"/>
      <c r="L184" s="43"/>
      <c r="M184" s="239" t="s">
        <v>1</v>
      </c>
      <c r="N184" s="240" t="s">
        <v>43</v>
      </c>
      <c r="O184" s="90"/>
      <c r="P184" s="227">
        <f>O184*H184</f>
        <v>0</v>
      </c>
      <c r="Q184" s="227">
        <v>0.00012999999999999999</v>
      </c>
      <c r="R184" s="227">
        <f>Q184*H184</f>
        <v>0.00038999999999999994</v>
      </c>
      <c r="S184" s="227">
        <v>0</v>
      </c>
      <c r="T184" s="22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133</v>
      </c>
      <c r="AT184" s="229" t="s">
        <v>140</v>
      </c>
      <c r="AU184" s="229" t="s">
        <v>88</v>
      </c>
      <c r="AY184" s="16" t="s">
        <v>127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6" t="s">
        <v>86</v>
      </c>
      <c r="BK184" s="230">
        <f>ROUND(I184*H184,2)</f>
        <v>0</v>
      </c>
      <c r="BL184" s="16" t="s">
        <v>133</v>
      </c>
      <c r="BM184" s="229" t="s">
        <v>333</v>
      </c>
    </row>
    <row r="185" s="2" customFormat="1" ht="24.15" customHeight="1">
      <c r="A185" s="37"/>
      <c r="B185" s="38"/>
      <c r="C185" s="231" t="s">
        <v>334</v>
      </c>
      <c r="D185" s="231" t="s">
        <v>140</v>
      </c>
      <c r="E185" s="232" t="s">
        <v>335</v>
      </c>
      <c r="F185" s="233" t="s">
        <v>336</v>
      </c>
      <c r="G185" s="234" t="s">
        <v>158</v>
      </c>
      <c r="H185" s="235">
        <v>3</v>
      </c>
      <c r="I185" s="236"/>
      <c r="J185" s="237">
        <f>ROUND(I185*H185,2)</f>
        <v>0</v>
      </c>
      <c r="K185" s="238"/>
      <c r="L185" s="43"/>
      <c r="M185" s="239" t="s">
        <v>1</v>
      </c>
      <c r="N185" s="240" t="s">
        <v>43</v>
      </c>
      <c r="O185" s="90"/>
      <c r="P185" s="227">
        <f>O185*H185</f>
        <v>0</v>
      </c>
      <c r="Q185" s="227">
        <v>2.0000000000000002E-05</v>
      </c>
      <c r="R185" s="227">
        <f>Q185*H185</f>
        <v>6.0000000000000008E-05</v>
      </c>
      <c r="S185" s="227">
        <v>0</v>
      </c>
      <c r="T185" s="228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9" t="s">
        <v>133</v>
      </c>
      <c r="AT185" s="229" t="s">
        <v>140</v>
      </c>
      <c r="AU185" s="229" t="s">
        <v>88</v>
      </c>
      <c r="AY185" s="16" t="s">
        <v>127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6" t="s">
        <v>86</v>
      </c>
      <c r="BK185" s="230">
        <f>ROUND(I185*H185,2)</f>
        <v>0</v>
      </c>
      <c r="BL185" s="16" t="s">
        <v>133</v>
      </c>
      <c r="BM185" s="229" t="s">
        <v>337</v>
      </c>
    </row>
    <row r="186" s="2" customFormat="1" ht="24.15" customHeight="1">
      <c r="A186" s="37"/>
      <c r="B186" s="38"/>
      <c r="C186" s="231" t="s">
        <v>338</v>
      </c>
      <c r="D186" s="231" t="s">
        <v>140</v>
      </c>
      <c r="E186" s="232" t="s">
        <v>339</v>
      </c>
      <c r="F186" s="233" t="s">
        <v>340</v>
      </c>
      <c r="G186" s="234" t="s">
        <v>158</v>
      </c>
      <c r="H186" s="235">
        <v>6</v>
      </c>
      <c r="I186" s="236"/>
      <c r="J186" s="237">
        <f>ROUND(I186*H186,2)</f>
        <v>0</v>
      </c>
      <c r="K186" s="238"/>
      <c r="L186" s="43"/>
      <c r="M186" s="239" t="s">
        <v>1</v>
      </c>
      <c r="N186" s="240" t="s">
        <v>43</v>
      </c>
      <c r="O186" s="90"/>
      <c r="P186" s="227">
        <f>O186*H186</f>
        <v>0</v>
      </c>
      <c r="Q186" s="227">
        <v>6.0000000000000002E-05</v>
      </c>
      <c r="R186" s="227">
        <f>Q186*H186</f>
        <v>0.00036000000000000002</v>
      </c>
      <c r="S186" s="227">
        <v>0</v>
      </c>
      <c r="T186" s="228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9" t="s">
        <v>133</v>
      </c>
      <c r="AT186" s="229" t="s">
        <v>140</v>
      </c>
      <c r="AU186" s="229" t="s">
        <v>88</v>
      </c>
      <c r="AY186" s="16" t="s">
        <v>127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6" t="s">
        <v>86</v>
      </c>
      <c r="BK186" s="230">
        <f>ROUND(I186*H186,2)</f>
        <v>0</v>
      </c>
      <c r="BL186" s="16" t="s">
        <v>133</v>
      </c>
      <c r="BM186" s="229" t="s">
        <v>341</v>
      </c>
    </row>
    <row r="187" s="2" customFormat="1" ht="24.15" customHeight="1">
      <c r="A187" s="37"/>
      <c r="B187" s="38"/>
      <c r="C187" s="231" t="s">
        <v>342</v>
      </c>
      <c r="D187" s="231" t="s">
        <v>140</v>
      </c>
      <c r="E187" s="232" t="s">
        <v>343</v>
      </c>
      <c r="F187" s="233" t="s">
        <v>344</v>
      </c>
      <c r="G187" s="234" t="s">
        <v>158</v>
      </c>
      <c r="H187" s="235">
        <v>3</v>
      </c>
      <c r="I187" s="236"/>
      <c r="J187" s="237">
        <f>ROUND(I187*H187,2)</f>
        <v>0</v>
      </c>
      <c r="K187" s="238"/>
      <c r="L187" s="43"/>
      <c r="M187" s="239" t="s">
        <v>1</v>
      </c>
      <c r="N187" s="240" t="s">
        <v>43</v>
      </c>
      <c r="O187" s="90"/>
      <c r="P187" s="227">
        <f>O187*H187</f>
        <v>0</v>
      </c>
      <c r="Q187" s="227">
        <v>2.0000000000000002E-05</v>
      </c>
      <c r="R187" s="227">
        <f>Q187*H187</f>
        <v>6.0000000000000008E-05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133</v>
      </c>
      <c r="AT187" s="229" t="s">
        <v>140</v>
      </c>
      <c r="AU187" s="229" t="s">
        <v>88</v>
      </c>
      <c r="AY187" s="16" t="s">
        <v>127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6" t="s">
        <v>86</v>
      </c>
      <c r="BK187" s="230">
        <f>ROUND(I187*H187,2)</f>
        <v>0</v>
      </c>
      <c r="BL187" s="16" t="s">
        <v>133</v>
      </c>
      <c r="BM187" s="229" t="s">
        <v>345</v>
      </c>
    </row>
    <row r="188" s="2" customFormat="1" ht="24.15" customHeight="1">
      <c r="A188" s="37"/>
      <c r="B188" s="38"/>
      <c r="C188" s="231" t="s">
        <v>346</v>
      </c>
      <c r="D188" s="231" t="s">
        <v>140</v>
      </c>
      <c r="E188" s="232" t="s">
        <v>347</v>
      </c>
      <c r="F188" s="233" t="s">
        <v>348</v>
      </c>
      <c r="G188" s="234" t="s">
        <v>158</v>
      </c>
      <c r="H188" s="235">
        <v>6</v>
      </c>
      <c r="I188" s="236"/>
      <c r="J188" s="237">
        <f>ROUND(I188*H188,2)</f>
        <v>0</v>
      </c>
      <c r="K188" s="238"/>
      <c r="L188" s="43"/>
      <c r="M188" s="239" t="s">
        <v>1</v>
      </c>
      <c r="N188" s="240" t="s">
        <v>43</v>
      </c>
      <c r="O188" s="90"/>
      <c r="P188" s="227">
        <f>O188*H188</f>
        <v>0</v>
      </c>
      <c r="Q188" s="227">
        <v>6.0000000000000002E-05</v>
      </c>
      <c r="R188" s="227">
        <f>Q188*H188</f>
        <v>0.00036000000000000002</v>
      </c>
      <c r="S188" s="227">
        <v>0</v>
      </c>
      <c r="T188" s="22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9" t="s">
        <v>133</v>
      </c>
      <c r="AT188" s="229" t="s">
        <v>140</v>
      </c>
      <c r="AU188" s="229" t="s">
        <v>88</v>
      </c>
      <c r="AY188" s="16" t="s">
        <v>127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6" t="s">
        <v>86</v>
      </c>
      <c r="BK188" s="230">
        <f>ROUND(I188*H188,2)</f>
        <v>0</v>
      </c>
      <c r="BL188" s="16" t="s">
        <v>133</v>
      </c>
      <c r="BM188" s="229" t="s">
        <v>349</v>
      </c>
    </row>
    <row r="189" s="12" customFormat="1" ht="25.92" customHeight="1">
      <c r="A189" s="12"/>
      <c r="B189" s="202"/>
      <c r="C189" s="203"/>
      <c r="D189" s="204" t="s">
        <v>77</v>
      </c>
      <c r="E189" s="205" t="s">
        <v>350</v>
      </c>
      <c r="F189" s="205" t="s">
        <v>351</v>
      </c>
      <c r="G189" s="203"/>
      <c r="H189" s="203"/>
      <c r="I189" s="206"/>
      <c r="J189" s="207">
        <f>BK189</f>
        <v>0</v>
      </c>
      <c r="K189" s="203"/>
      <c r="L189" s="208"/>
      <c r="M189" s="209"/>
      <c r="N189" s="210"/>
      <c r="O189" s="210"/>
      <c r="P189" s="211">
        <f>P190</f>
        <v>0</v>
      </c>
      <c r="Q189" s="210"/>
      <c r="R189" s="211">
        <f>R190</f>
        <v>0</v>
      </c>
      <c r="S189" s="210"/>
      <c r="T189" s="212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151</v>
      </c>
      <c r="AT189" s="214" t="s">
        <v>77</v>
      </c>
      <c r="AU189" s="214" t="s">
        <v>78</v>
      </c>
      <c r="AY189" s="213" t="s">
        <v>127</v>
      </c>
      <c r="BK189" s="215">
        <f>BK190</f>
        <v>0</v>
      </c>
    </row>
    <row r="190" s="12" customFormat="1" ht="22.8" customHeight="1">
      <c r="A190" s="12"/>
      <c r="B190" s="202"/>
      <c r="C190" s="203"/>
      <c r="D190" s="204" t="s">
        <v>77</v>
      </c>
      <c r="E190" s="241" t="s">
        <v>352</v>
      </c>
      <c r="F190" s="241" t="s">
        <v>353</v>
      </c>
      <c r="G190" s="203"/>
      <c r="H190" s="203"/>
      <c r="I190" s="206"/>
      <c r="J190" s="242">
        <f>BK190</f>
        <v>0</v>
      </c>
      <c r="K190" s="203"/>
      <c r="L190" s="208"/>
      <c r="M190" s="209"/>
      <c r="N190" s="210"/>
      <c r="O190" s="210"/>
      <c r="P190" s="211">
        <f>SUM(P191:P193)</f>
        <v>0</v>
      </c>
      <c r="Q190" s="210"/>
      <c r="R190" s="211">
        <f>SUM(R191:R193)</f>
        <v>0</v>
      </c>
      <c r="S190" s="210"/>
      <c r="T190" s="212">
        <f>SUM(T191:T193)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151</v>
      </c>
      <c r="AT190" s="214" t="s">
        <v>77</v>
      </c>
      <c r="AU190" s="214" t="s">
        <v>86</v>
      </c>
      <c r="AY190" s="213" t="s">
        <v>127</v>
      </c>
      <c r="BK190" s="215">
        <f>SUM(BK191:BK193)</f>
        <v>0</v>
      </c>
    </row>
    <row r="191" s="2" customFormat="1" ht="16.5" customHeight="1">
      <c r="A191" s="37"/>
      <c r="B191" s="38"/>
      <c r="C191" s="231" t="s">
        <v>354</v>
      </c>
      <c r="D191" s="231" t="s">
        <v>140</v>
      </c>
      <c r="E191" s="232" t="s">
        <v>355</v>
      </c>
      <c r="F191" s="233" t="s">
        <v>356</v>
      </c>
      <c r="G191" s="234" t="s">
        <v>137</v>
      </c>
      <c r="H191" s="235">
        <v>1</v>
      </c>
      <c r="I191" s="236"/>
      <c r="J191" s="237">
        <f>ROUND(I191*H191,2)</f>
        <v>0</v>
      </c>
      <c r="K191" s="238"/>
      <c r="L191" s="43"/>
      <c r="M191" s="239" t="s">
        <v>1</v>
      </c>
      <c r="N191" s="240" t="s">
        <v>43</v>
      </c>
      <c r="O191" s="90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357</v>
      </c>
      <c r="AT191" s="229" t="s">
        <v>140</v>
      </c>
      <c r="AU191" s="229" t="s">
        <v>88</v>
      </c>
      <c r="AY191" s="16" t="s">
        <v>127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6" t="s">
        <v>86</v>
      </c>
      <c r="BK191" s="230">
        <f>ROUND(I191*H191,2)</f>
        <v>0</v>
      </c>
      <c r="BL191" s="16" t="s">
        <v>357</v>
      </c>
      <c r="BM191" s="229" t="s">
        <v>358</v>
      </c>
    </row>
    <row r="192" s="2" customFormat="1" ht="16.5" customHeight="1">
      <c r="A192" s="37"/>
      <c r="B192" s="38"/>
      <c r="C192" s="231" t="s">
        <v>359</v>
      </c>
      <c r="D192" s="231" t="s">
        <v>140</v>
      </c>
      <c r="E192" s="232" t="s">
        <v>360</v>
      </c>
      <c r="F192" s="233" t="s">
        <v>361</v>
      </c>
      <c r="G192" s="234" t="s">
        <v>137</v>
      </c>
      <c r="H192" s="235">
        <v>1</v>
      </c>
      <c r="I192" s="236"/>
      <c r="J192" s="237">
        <f>ROUND(I192*H192,2)</f>
        <v>0</v>
      </c>
      <c r="K192" s="238"/>
      <c r="L192" s="43"/>
      <c r="M192" s="239" t="s">
        <v>1</v>
      </c>
      <c r="N192" s="240" t="s">
        <v>43</v>
      </c>
      <c r="O192" s="90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9" t="s">
        <v>357</v>
      </c>
      <c r="AT192" s="229" t="s">
        <v>140</v>
      </c>
      <c r="AU192" s="229" t="s">
        <v>88</v>
      </c>
      <c r="AY192" s="16" t="s">
        <v>127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6" t="s">
        <v>86</v>
      </c>
      <c r="BK192" s="230">
        <f>ROUND(I192*H192,2)</f>
        <v>0</v>
      </c>
      <c r="BL192" s="16" t="s">
        <v>357</v>
      </c>
      <c r="BM192" s="229" t="s">
        <v>362</v>
      </c>
    </row>
    <row r="193" s="2" customFormat="1" ht="16.5" customHeight="1">
      <c r="A193" s="37"/>
      <c r="B193" s="38"/>
      <c r="C193" s="231" t="s">
        <v>363</v>
      </c>
      <c r="D193" s="231" t="s">
        <v>140</v>
      </c>
      <c r="E193" s="232" t="s">
        <v>364</v>
      </c>
      <c r="F193" s="233" t="s">
        <v>365</v>
      </c>
      <c r="G193" s="234" t="s">
        <v>137</v>
      </c>
      <c r="H193" s="235">
        <v>1</v>
      </c>
      <c r="I193" s="236"/>
      <c r="J193" s="237">
        <f>ROUND(I193*H193,2)</f>
        <v>0</v>
      </c>
      <c r="K193" s="238"/>
      <c r="L193" s="43"/>
      <c r="M193" s="243" t="s">
        <v>1</v>
      </c>
      <c r="N193" s="244" t="s">
        <v>43</v>
      </c>
      <c r="O193" s="245"/>
      <c r="P193" s="246">
        <f>O193*H193</f>
        <v>0</v>
      </c>
      <c r="Q193" s="246">
        <v>0</v>
      </c>
      <c r="R193" s="246">
        <f>Q193*H193</f>
        <v>0</v>
      </c>
      <c r="S193" s="246">
        <v>0</v>
      </c>
      <c r="T193" s="24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9" t="s">
        <v>357</v>
      </c>
      <c r="AT193" s="229" t="s">
        <v>140</v>
      </c>
      <c r="AU193" s="229" t="s">
        <v>88</v>
      </c>
      <c r="AY193" s="16" t="s">
        <v>127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6" t="s">
        <v>86</v>
      </c>
      <c r="BK193" s="230">
        <f>ROUND(I193*H193,2)</f>
        <v>0</v>
      </c>
      <c r="BL193" s="16" t="s">
        <v>357</v>
      </c>
      <c r="BM193" s="229" t="s">
        <v>366</v>
      </c>
    </row>
    <row r="194" s="2" customFormat="1" ht="6.96" customHeight="1">
      <c r="A194" s="37"/>
      <c r="B194" s="65"/>
      <c r="C194" s="66"/>
      <c r="D194" s="66"/>
      <c r="E194" s="66"/>
      <c r="F194" s="66"/>
      <c r="G194" s="66"/>
      <c r="H194" s="66"/>
      <c r="I194" s="66"/>
      <c r="J194" s="66"/>
      <c r="K194" s="66"/>
      <c r="L194" s="43"/>
      <c r="M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</row>
  </sheetData>
  <sheetProtection sheet="1" autoFilter="0" formatColumns="0" formatRows="0" objects="1" scenarios="1" spinCount="100000" saltValue="BgnXLkF9WJCIvpbk0riz4wMkIsX5z00S9yBKf+J2mI+tpEPLX2hmdPnhD2yWumkTyCj64qOWCBYFiJ7j6XpvmA==" hashValue="Hrp+iFHCKVdbnstpLabqiptrM2Egr+ZCmUDlas6ZQ4MN8CVnksSTh1Grl7gZeO2vXVlCtLWtJ+0bY9SJnkXskg==" algorithmName="SHA-512" password="CC3D"/>
  <autoFilter ref="C127:K193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88</v>
      </c>
    </row>
    <row r="4" s="1" customFormat="1" ht="24.96" customHeight="1">
      <c r="B4" s="19"/>
      <c r="D4" s="137" t="s">
        <v>92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VÝMĚNA ROZVODŮ TUV A TOPNÉ VODY V AREÁLU TUŠ LUČNÍ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93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367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18. 9. 2022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31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32</v>
      </c>
      <c r="F21" s="37"/>
      <c r="G21" s="37"/>
      <c r="H21" s="37"/>
      <c r="I21" s="139" t="s">
        <v>27</v>
      </c>
      <c r="J21" s="142" t="s">
        <v>33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35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36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38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40</v>
      </c>
      <c r="G32" s="37"/>
      <c r="H32" s="37"/>
      <c r="I32" s="151" t="s">
        <v>39</v>
      </c>
      <c r="J32" s="151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42</v>
      </c>
      <c r="E33" s="139" t="s">
        <v>43</v>
      </c>
      <c r="F33" s="153">
        <f>ROUND((SUM(BE127:BE184)),  2)</f>
        <v>0</v>
      </c>
      <c r="G33" s="37"/>
      <c r="H33" s="37"/>
      <c r="I33" s="154">
        <v>0.20999999999999999</v>
      </c>
      <c r="J33" s="153">
        <f>ROUND(((SUM(BE127:BE184))*I33),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44</v>
      </c>
      <c r="F34" s="153">
        <f>ROUND((SUM(BF127:BF184)),  2)</f>
        <v>0</v>
      </c>
      <c r="G34" s="37"/>
      <c r="H34" s="37"/>
      <c r="I34" s="154">
        <v>0.14999999999999999</v>
      </c>
      <c r="J34" s="153">
        <f>ROUND(((SUM(BF127:BF184))*I34),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45</v>
      </c>
      <c r="F35" s="153">
        <f>ROUND((SUM(BG127:BG184)),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46</v>
      </c>
      <c r="F36" s="153">
        <f>ROUND((SUM(BH127:BH184)),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47</v>
      </c>
      <c r="F37" s="153">
        <f>ROUND((SUM(BI127:BI184)),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48</v>
      </c>
      <c r="E39" s="157"/>
      <c r="F39" s="157"/>
      <c r="G39" s="158" t="s">
        <v>49</v>
      </c>
      <c r="H39" s="159" t="s">
        <v>50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51</v>
      </c>
      <c r="E50" s="163"/>
      <c r="F50" s="163"/>
      <c r="G50" s="162" t="s">
        <v>52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53</v>
      </c>
      <c r="E61" s="165"/>
      <c r="F61" s="166" t="s">
        <v>54</v>
      </c>
      <c r="G61" s="164" t="s">
        <v>53</v>
      </c>
      <c r="H61" s="165"/>
      <c r="I61" s="165"/>
      <c r="J61" s="167" t="s">
        <v>54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55</v>
      </c>
      <c r="E65" s="168"/>
      <c r="F65" s="168"/>
      <c r="G65" s="162" t="s">
        <v>56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53</v>
      </c>
      <c r="E76" s="165"/>
      <c r="F76" s="166" t="s">
        <v>54</v>
      </c>
      <c r="G76" s="164" t="s">
        <v>53</v>
      </c>
      <c r="H76" s="165"/>
      <c r="I76" s="165"/>
      <c r="J76" s="167" t="s">
        <v>54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95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VÝMĚNA ROZVODŮ TUV A TOPNÉ VODY V AREÁLU TUŠ LUČNÍ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93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zslucnist - stavebně konstrukční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HRADEC KRÁLOVÉ</v>
      </c>
      <c r="G89" s="39"/>
      <c r="H89" s="39"/>
      <c r="I89" s="31" t="s">
        <v>22</v>
      </c>
      <c r="J89" s="78" t="str">
        <f>IF(J12="","",J12)</f>
        <v>18. 9. 2022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>TECHNICKÉ SLUŽBY HRADEC KRÁLOVÉ</v>
      </c>
      <c r="G91" s="39"/>
      <c r="H91" s="39"/>
      <c r="I91" s="31" t="s">
        <v>30</v>
      </c>
      <c r="J91" s="35" t="str">
        <f>E21</f>
        <v>Jiří Vik Tepelná technika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JVIK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96</v>
      </c>
      <c r="D94" s="175"/>
      <c r="E94" s="175"/>
      <c r="F94" s="175"/>
      <c r="G94" s="175"/>
      <c r="H94" s="175"/>
      <c r="I94" s="175"/>
      <c r="J94" s="176" t="s">
        <v>97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98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99</v>
      </c>
    </row>
    <row r="97" s="9" customFormat="1" ht="24.96" customHeight="1">
      <c r="A97" s="9"/>
      <c r="B97" s="178"/>
      <c r="C97" s="179"/>
      <c r="D97" s="180" t="s">
        <v>368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369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370</v>
      </c>
      <c r="E99" s="187"/>
      <c r="F99" s="187"/>
      <c r="G99" s="187"/>
      <c r="H99" s="187"/>
      <c r="I99" s="187"/>
      <c r="J99" s="188">
        <f>J151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371</v>
      </c>
      <c r="E100" s="187"/>
      <c r="F100" s="187"/>
      <c r="G100" s="187"/>
      <c r="H100" s="187"/>
      <c r="I100" s="187"/>
      <c r="J100" s="188">
        <f>J156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372</v>
      </c>
      <c r="E101" s="187"/>
      <c r="F101" s="187"/>
      <c r="G101" s="187"/>
      <c r="H101" s="187"/>
      <c r="I101" s="187"/>
      <c r="J101" s="188">
        <f>J158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373</v>
      </c>
      <c r="E102" s="187"/>
      <c r="F102" s="187"/>
      <c r="G102" s="187"/>
      <c r="H102" s="187"/>
      <c r="I102" s="187"/>
      <c r="J102" s="188">
        <f>J162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104</v>
      </c>
      <c r="E103" s="181"/>
      <c r="F103" s="181"/>
      <c r="G103" s="181"/>
      <c r="H103" s="181"/>
      <c r="I103" s="181"/>
      <c r="J103" s="182">
        <f>J171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374</v>
      </c>
      <c r="E104" s="187"/>
      <c r="F104" s="187"/>
      <c r="G104" s="187"/>
      <c r="H104" s="187"/>
      <c r="I104" s="187"/>
      <c r="J104" s="188">
        <f>J172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102</v>
      </c>
      <c r="E105" s="181"/>
      <c r="F105" s="181"/>
      <c r="G105" s="181"/>
      <c r="H105" s="181"/>
      <c r="I105" s="181"/>
      <c r="J105" s="182">
        <f>J179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8"/>
      <c r="C106" s="179"/>
      <c r="D106" s="180" t="s">
        <v>110</v>
      </c>
      <c r="E106" s="181"/>
      <c r="F106" s="181"/>
      <c r="G106" s="181"/>
      <c r="H106" s="181"/>
      <c r="I106" s="181"/>
      <c r="J106" s="182">
        <f>J182</f>
        <v>0</v>
      </c>
      <c r="K106" s="179"/>
      <c r="L106" s="18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4"/>
      <c r="C107" s="185"/>
      <c r="D107" s="186" t="s">
        <v>375</v>
      </c>
      <c r="E107" s="187"/>
      <c r="F107" s="187"/>
      <c r="G107" s="187"/>
      <c r="H107" s="187"/>
      <c r="I107" s="187"/>
      <c r="J107" s="188">
        <f>J183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112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9"/>
      <c r="D117" s="39"/>
      <c r="E117" s="173" t="str">
        <f>E7</f>
        <v>VÝMĚNA ROZVODŮ TUV A TOPNÉ VODY V AREÁLU TUŠ LUČNÍ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93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>zslucnist - stavebně konstrukční část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F12</f>
        <v>HRADEC KRÁLOVÉ</v>
      </c>
      <c r="G121" s="39"/>
      <c r="H121" s="39"/>
      <c r="I121" s="31" t="s">
        <v>22</v>
      </c>
      <c r="J121" s="78" t="str">
        <f>IF(J12="","",J12)</f>
        <v>18. 9. 2022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5.65" customHeight="1">
      <c r="A123" s="37"/>
      <c r="B123" s="38"/>
      <c r="C123" s="31" t="s">
        <v>24</v>
      </c>
      <c r="D123" s="39"/>
      <c r="E123" s="39"/>
      <c r="F123" s="26" t="str">
        <f>E15</f>
        <v>TECHNICKÉ SLUŽBY HRADEC KRÁLOVÉ</v>
      </c>
      <c r="G123" s="39"/>
      <c r="H123" s="39"/>
      <c r="I123" s="31" t="s">
        <v>30</v>
      </c>
      <c r="J123" s="35" t="str">
        <f>E21</f>
        <v>Jiří Vik Tepelná technika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IF(E18="","",E18)</f>
        <v>Vyplň údaj</v>
      </c>
      <c r="G124" s="39"/>
      <c r="H124" s="39"/>
      <c r="I124" s="31" t="s">
        <v>35</v>
      </c>
      <c r="J124" s="35" t="str">
        <f>E24</f>
        <v>JVIK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113</v>
      </c>
      <c r="D126" s="193" t="s">
        <v>63</v>
      </c>
      <c r="E126" s="193" t="s">
        <v>59</v>
      </c>
      <c r="F126" s="193" t="s">
        <v>60</v>
      </c>
      <c r="G126" s="193" t="s">
        <v>114</v>
      </c>
      <c r="H126" s="193" t="s">
        <v>115</v>
      </c>
      <c r="I126" s="193" t="s">
        <v>116</v>
      </c>
      <c r="J126" s="194" t="s">
        <v>97</v>
      </c>
      <c r="K126" s="195" t="s">
        <v>117</v>
      </c>
      <c r="L126" s="196"/>
      <c r="M126" s="99" t="s">
        <v>1</v>
      </c>
      <c r="N126" s="100" t="s">
        <v>42</v>
      </c>
      <c r="O126" s="100" t="s">
        <v>118</v>
      </c>
      <c r="P126" s="100" t="s">
        <v>119</v>
      </c>
      <c r="Q126" s="100" t="s">
        <v>120</v>
      </c>
      <c r="R126" s="100" t="s">
        <v>121</v>
      </c>
      <c r="S126" s="100" t="s">
        <v>122</v>
      </c>
      <c r="T126" s="101" t="s">
        <v>123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124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P128+P171+P179+P182</f>
        <v>0</v>
      </c>
      <c r="Q127" s="103"/>
      <c r="R127" s="199">
        <f>R128+R171+R179+R182</f>
        <v>23.558737600000001</v>
      </c>
      <c r="S127" s="103"/>
      <c r="T127" s="200">
        <f>T128+T171+T179+T182</f>
        <v>23.444000000000003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77</v>
      </c>
      <c r="AU127" s="16" t="s">
        <v>99</v>
      </c>
      <c r="BK127" s="201">
        <f>BK128+BK171+BK179+BK182</f>
        <v>0</v>
      </c>
    </row>
    <row r="128" s="12" customFormat="1" ht="25.92" customHeight="1">
      <c r="A128" s="12"/>
      <c r="B128" s="202"/>
      <c r="C128" s="203"/>
      <c r="D128" s="204" t="s">
        <v>77</v>
      </c>
      <c r="E128" s="205" t="s">
        <v>376</v>
      </c>
      <c r="F128" s="205" t="s">
        <v>377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P129+P151+P156+P158+P162</f>
        <v>0</v>
      </c>
      <c r="Q128" s="210"/>
      <c r="R128" s="211">
        <f>R129+R151+R156+R158+R162</f>
        <v>23.535337600000002</v>
      </c>
      <c r="S128" s="210"/>
      <c r="T128" s="212">
        <f>T129+T151+T156+T158+T162</f>
        <v>23.444000000000003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86</v>
      </c>
      <c r="AT128" s="214" t="s">
        <v>77</v>
      </c>
      <c r="AU128" s="214" t="s">
        <v>78</v>
      </c>
      <c r="AY128" s="213" t="s">
        <v>127</v>
      </c>
      <c r="BK128" s="215">
        <f>BK129+BK151+BK156+BK158+BK162</f>
        <v>0</v>
      </c>
    </row>
    <row r="129" s="12" customFormat="1" ht="22.8" customHeight="1">
      <c r="A129" s="12"/>
      <c r="B129" s="202"/>
      <c r="C129" s="203"/>
      <c r="D129" s="204" t="s">
        <v>77</v>
      </c>
      <c r="E129" s="241" t="s">
        <v>86</v>
      </c>
      <c r="F129" s="241" t="s">
        <v>378</v>
      </c>
      <c r="G129" s="203"/>
      <c r="H129" s="203"/>
      <c r="I129" s="206"/>
      <c r="J129" s="242">
        <f>BK129</f>
        <v>0</v>
      </c>
      <c r="K129" s="203"/>
      <c r="L129" s="208"/>
      <c r="M129" s="209"/>
      <c r="N129" s="210"/>
      <c r="O129" s="210"/>
      <c r="P129" s="211">
        <f>SUM(P130:P150)</f>
        <v>0</v>
      </c>
      <c r="Q129" s="210"/>
      <c r="R129" s="211">
        <f>SUM(R130:R150)</f>
        <v>21.777540000000002</v>
      </c>
      <c r="S129" s="210"/>
      <c r="T129" s="212">
        <f>SUM(T130:T150)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86</v>
      </c>
      <c r="AT129" s="214" t="s">
        <v>77</v>
      </c>
      <c r="AU129" s="214" t="s">
        <v>86</v>
      </c>
      <c r="AY129" s="213" t="s">
        <v>127</v>
      </c>
      <c r="BK129" s="215">
        <f>SUM(BK130:BK150)</f>
        <v>0</v>
      </c>
    </row>
    <row r="130" s="2" customFormat="1" ht="24.15" customHeight="1">
      <c r="A130" s="37"/>
      <c r="B130" s="38"/>
      <c r="C130" s="231" t="s">
        <v>86</v>
      </c>
      <c r="D130" s="231" t="s">
        <v>140</v>
      </c>
      <c r="E130" s="232" t="s">
        <v>379</v>
      </c>
      <c r="F130" s="233" t="s">
        <v>380</v>
      </c>
      <c r="G130" s="234" t="s">
        <v>381</v>
      </c>
      <c r="H130" s="235">
        <v>20</v>
      </c>
      <c r="I130" s="236"/>
      <c r="J130" s="237">
        <f>ROUND(I130*H130,2)</f>
        <v>0</v>
      </c>
      <c r="K130" s="238"/>
      <c r="L130" s="43"/>
      <c r="M130" s="239" t="s">
        <v>1</v>
      </c>
      <c r="N130" s="240" t="s">
        <v>43</v>
      </c>
      <c r="O130" s="90"/>
      <c r="P130" s="227">
        <f>O130*H130</f>
        <v>0</v>
      </c>
      <c r="Q130" s="227">
        <v>0.00010000000000000001</v>
      </c>
      <c r="R130" s="227">
        <f>Q130*H130</f>
        <v>0.002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144</v>
      </c>
      <c r="AT130" s="229" t="s">
        <v>140</v>
      </c>
      <c r="AU130" s="229" t="s">
        <v>88</v>
      </c>
      <c r="AY130" s="16" t="s">
        <v>127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86</v>
      </c>
      <c r="BK130" s="230">
        <f>ROUND(I130*H130,2)</f>
        <v>0</v>
      </c>
      <c r="BL130" s="16" t="s">
        <v>144</v>
      </c>
      <c r="BM130" s="229" t="s">
        <v>382</v>
      </c>
    </row>
    <row r="131" s="2" customFormat="1" ht="24.15" customHeight="1">
      <c r="A131" s="37"/>
      <c r="B131" s="38"/>
      <c r="C131" s="231" t="s">
        <v>88</v>
      </c>
      <c r="D131" s="231" t="s">
        <v>140</v>
      </c>
      <c r="E131" s="232" t="s">
        <v>383</v>
      </c>
      <c r="F131" s="233" t="s">
        <v>384</v>
      </c>
      <c r="G131" s="234" t="s">
        <v>158</v>
      </c>
      <c r="H131" s="235">
        <v>3</v>
      </c>
      <c r="I131" s="236"/>
      <c r="J131" s="237">
        <f>ROUND(I131*H131,2)</f>
        <v>0</v>
      </c>
      <c r="K131" s="238"/>
      <c r="L131" s="43"/>
      <c r="M131" s="239" t="s">
        <v>1</v>
      </c>
      <c r="N131" s="240" t="s">
        <v>43</v>
      </c>
      <c r="O131" s="90"/>
      <c r="P131" s="227">
        <f>O131*H131</f>
        <v>0</v>
      </c>
      <c r="Q131" s="227">
        <v>0.01068</v>
      </c>
      <c r="R131" s="227">
        <f>Q131*H131</f>
        <v>0.032039999999999999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144</v>
      </c>
      <c r="AT131" s="229" t="s">
        <v>140</v>
      </c>
      <c r="AU131" s="229" t="s">
        <v>88</v>
      </c>
      <c r="AY131" s="16" t="s">
        <v>127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144</v>
      </c>
      <c r="BM131" s="229" t="s">
        <v>385</v>
      </c>
    </row>
    <row r="132" s="2" customFormat="1" ht="24.15" customHeight="1">
      <c r="A132" s="37"/>
      <c r="B132" s="38"/>
      <c r="C132" s="231" t="s">
        <v>139</v>
      </c>
      <c r="D132" s="231" t="s">
        <v>140</v>
      </c>
      <c r="E132" s="232" t="s">
        <v>386</v>
      </c>
      <c r="F132" s="233" t="s">
        <v>387</v>
      </c>
      <c r="G132" s="234" t="s">
        <v>158</v>
      </c>
      <c r="H132" s="235">
        <v>5</v>
      </c>
      <c r="I132" s="236"/>
      <c r="J132" s="237">
        <f>ROUND(I132*H132,2)</f>
        <v>0</v>
      </c>
      <c r="K132" s="238"/>
      <c r="L132" s="43"/>
      <c r="M132" s="239" t="s">
        <v>1</v>
      </c>
      <c r="N132" s="240" t="s">
        <v>43</v>
      </c>
      <c r="O132" s="90"/>
      <c r="P132" s="227">
        <f>O132*H132</f>
        <v>0</v>
      </c>
      <c r="Q132" s="227">
        <v>0.036900000000000002</v>
      </c>
      <c r="R132" s="227">
        <f>Q132*H132</f>
        <v>0.1845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144</v>
      </c>
      <c r="AT132" s="229" t="s">
        <v>140</v>
      </c>
      <c r="AU132" s="229" t="s">
        <v>88</v>
      </c>
      <c r="AY132" s="16" t="s">
        <v>127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86</v>
      </c>
      <c r="BK132" s="230">
        <f>ROUND(I132*H132,2)</f>
        <v>0</v>
      </c>
      <c r="BL132" s="16" t="s">
        <v>144</v>
      </c>
      <c r="BM132" s="229" t="s">
        <v>388</v>
      </c>
    </row>
    <row r="133" s="2" customFormat="1" ht="16.5" customHeight="1">
      <c r="A133" s="37"/>
      <c r="B133" s="38"/>
      <c r="C133" s="231" t="s">
        <v>144</v>
      </c>
      <c r="D133" s="231" t="s">
        <v>140</v>
      </c>
      <c r="E133" s="232" t="s">
        <v>389</v>
      </c>
      <c r="F133" s="233" t="s">
        <v>390</v>
      </c>
      <c r="G133" s="234" t="s">
        <v>158</v>
      </c>
      <c r="H133" s="235">
        <v>100</v>
      </c>
      <c r="I133" s="236"/>
      <c r="J133" s="237">
        <f>ROUND(I133*H133,2)</f>
        <v>0</v>
      </c>
      <c r="K133" s="238"/>
      <c r="L133" s="43"/>
      <c r="M133" s="239" t="s">
        <v>1</v>
      </c>
      <c r="N133" s="240" t="s">
        <v>43</v>
      </c>
      <c r="O133" s="90"/>
      <c r="P133" s="227">
        <f>O133*H133</f>
        <v>0</v>
      </c>
      <c r="Q133" s="227">
        <v>0.00055000000000000003</v>
      </c>
      <c r="R133" s="227">
        <f>Q133*H133</f>
        <v>0.055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144</v>
      </c>
      <c r="AT133" s="229" t="s">
        <v>140</v>
      </c>
      <c r="AU133" s="229" t="s">
        <v>88</v>
      </c>
      <c r="AY133" s="16" t="s">
        <v>127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86</v>
      </c>
      <c r="BK133" s="230">
        <f>ROUND(I133*H133,2)</f>
        <v>0</v>
      </c>
      <c r="BL133" s="16" t="s">
        <v>144</v>
      </c>
      <c r="BM133" s="229" t="s">
        <v>391</v>
      </c>
    </row>
    <row r="134" s="2" customFormat="1" ht="21.75" customHeight="1">
      <c r="A134" s="37"/>
      <c r="B134" s="38"/>
      <c r="C134" s="231" t="s">
        <v>151</v>
      </c>
      <c r="D134" s="231" t="s">
        <v>140</v>
      </c>
      <c r="E134" s="232" t="s">
        <v>392</v>
      </c>
      <c r="F134" s="233" t="s">
        <v>393</v>
      </c>
      <c r="G134" s="234" t="s">
        <v>158</v>
      </c>
      <c r="H134" s="235">
        <v>100</v>
      </c>
      <c r="I134" s="236"/>
      <c r="J134" s="237">
        <f>ROUND(I134*H134,2)</f>
        <v>0</v>
      </c>
      <c r="K134" s="238"/>
      <c r="L134" s="43"/>
      <c r="M134" s="239" t="s">
        <v>1</v>
      </c>
      <c r="N134" s="240" t="s">
        <v>43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144</v>
      </c>
      <c r="AT134" s="229" t="s">
        <v>140</v>
      </c>
      <c r="AU134" s="229" t="s">
        <v>88</v>
      </c>
      <c r="AY134" s="16" t="s">
        <v>127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86</v>
      </c>
      <c r="BK134" s="230">
        <f>ROUND(I134*H134,2)</f>
        <v>0</v>
      </c>
      <c r="BL134" s="16" t="s">
        <v>144</v>
      </c>
      <c r="BM134" s="229" t="s">
        <v>394</v>
      </c>
    </row>
    <row r="135" s="2" customFormat="1" ht="16.5" customHeight="1">
      <c r="A135" s="37"/>
      <c r="B135" s="38"/>
      <c r="C135" s="231" t="s">
        <v>155</v>
      </c>
      <c r="D135" s="231" t="s">
        <v>140</v>
      </c>
      <c r="E135" s="232" t="s">
        <v>395</v>
      </c>
      <c r="F135" s="233" t="s">
        <v>396</v>
      </c>
      <c r="G135" s="234" t="s">
        <v>210</v>
      </c>
      <c r="H135" s="235">
        <v>70</v>
      </c>
      <c r="I135" s="236"/>
      <c r="J135" s="237">
        <f>ROUND(I135*H135,2)</f>
        <v>0</v>
      </c>
      <c r="K135" s="238"/>
      <c r="L135" s="43"/>
      <c r="M135" s="239" t="s">
        <v>1</v>
      </c>
      <c r="N135" s="240" t="s">
        <v>43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144</v>
      </c>
      <c r="AT135" s="229" t="s">
        <v>140</v>
      </c>
      <c r="AU135" s="229" t="s">
        <v>88</v>
      </c>
      <c r="AY135" s="16" t="s">
        <v>127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144</v>
      </c>
      <c r="BM135" s="229" t="s">
        <v>397</v>
      </c>
    </row>
    <row r="136" s="13" customFormat="1">
      <c r="A136" s="13"/>
      <c r="B136" s="248"/>
      <c r="C136" s="249"/>
      <c r="D136" s="250" t="s">
        <v>398</v>
      </c>
      <c r="E136" s="251" t="s">
        <v>1</v>
      </c>
      <c r="F136" s="252" t="s">
        <v>399</v>
      </c>
      <c r="G136" s="249"/>
      <c r="H136" s="253">
        <v>70</v>
      </c>
      <c r="I136" s="254"/>
      <c r="J136" s="249"/>
      <c r="K136" s="249"/>
      <c r="L136" s="255"/>
      <c r="M136" s="256"/>
      <c r="N136" s="257"/>
      <c r="O136" s="257"/>
      <c r="P136" s="257"/>
      <c r="Q136" s="257"/>
      <c r="R136" s="257"/>
      <c r="S136" s="257"/>
      <c r="T136" s="25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9" t="s">
        <v>398</v>
      </c>
      <c r="AU136" s="259" t="s">
        <v>88</v>
      </c>
      <c r="AV136" s="13" t="s">
        <v>88</v>
      </c>
      <c r="AW136" s="13" t="s">
        <v>34</v>
      </c>
      <c r="AX136" s="13" t="s">
        <v>86</v>
      </c>
      <c r="AY136" s="259" t="s">
        <v>127</v>
      </c>
    </row>
    <row r="137" s="2" customFormat="1" ht="33" customHeight="1">
      <c r="A137" s="37"/>
      <c r="B137" s="38"/>
      <c r="C137" s="231" t="s">
        <v>160</v>
      </c>
      <c r="D137" s="231" t="s">
        <v>140</v>
      </c>
      <c r="E137" s="232" t="s">
        <v>400</v>
      </c>
      <c r="F137" s="233" t="s">
        <v>401</v>
      </c>
      <c r="G137" s="234" t="s">
        <v>402</v>
      </c>
      <c r="H137" s="235">
        <v>54.600000000000001</v>
      </c>
      <c r="I137" s="236"/>
      <c r="J137" s="237">
        <f>ROUND(I137*H137,2)</f>
        <v>0</v>
      </c>
      <c r="K137" s="238"/>
      <c r="L137" s="43"/>
      <c r="M137" s="239" t="s">
        <v>1</v>
      </c>
      <c r="N137" s="240" t="s">
        <v>43</v>
      </c>
      <c r="O137" s="90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144</v>
      </c>
      <c r="AT137" s="229" t="s">
        <v>140</v>
      </c>
      <c r="AU137" s="229" t="s">
        <v>88</v>
      </c>
      <c r="AY137" s="16" t="s">
        <v>127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86</v>
      </c>
      <c r="BK137" s="230">
        <f>ROUND(I137*H137,2)</f>
        <v>0</v>
      </c>
      <c r="BL137" s="16" t="s">
        <v>144</v>
      </c>
      <c r="BM137" s="229" t="s">
        <v>403</v>
      </c>
    </row>
    <row r="138" s="13" customFormat="1">
      <c r="A138" s="13"/>
      <c r="B138" s="248"/>
      <c r="C138" s="249"/>
      <c r="D138" s="250" t="s">
        <v>398</v>
      </c>
      <c r="E138" s="251" t="s">
        <v>1</v>
      </c>
      <c r="F138" s="252" t="s">
        <v>404</v>
      </c>
      <c r="G138" s="249"/>
      <c r="H138" s="253">
        <v>54.600000000000001</v>
      </c>
      <c r="I138" s="254"/>
      <c r="J138" s="249"/>
      <c r="K138" s="249"/>
      <c r="L138" s="255"/>
      <c r="M138" s="256"/>
      <c r="N138" s="257"/>
      <c r="O138" s="257"/>
      <c r="P138" s="257"/>
      <c r="Q138" s="257"/>
      <c r="R138" s="257"/>
      <c r="S138" s="257"/>
      <c r="T138" s="25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9" t="s">
        <v>398</v>
      </c>
      <c r="AU138" s="259" t="s">
        <v>88</v>
      </c>
      <c r="AV138" s="13" t="s">
        <v>88</v>
      </c>
      <c r="AW138" s="13" t="s">
        <v>34</v>
      </c>
      <c r="AX138" s="13" t="s">
        <v>86</v>
      </c>
      <c r="AY138" s="259" t="s">
        <v>127</v>
      </c>
    </row>
    <row r="139" s="2" customFormat="1" ht="21.75" customHeight="1">
      <c r="A139" s="37"/>
      <c r="B139" s="38"/>
      <c r="C139" s="231" t="s">
        <v>164</v>
      </c>
      <c r="D139" s="231" t="s">
        <v>140</v>
      </c>
      <c r="E139" s="232" t="s">
        <v>405</v>
      </c>
      <c r="F139" s="233" t="s">
        <v>406</v>
      </c>
      <c r="G139" s="234" t="s">
        <v>210</v>
      </c>
      <c r="H139" s="235">
        <v>100</v>
      </c>
      <c r="I139" s="236"/>
      <c r="J139" s="237">
        <f>ROUND(I139*H139,2)</f>
        <v>0</v>
      </c>
      <c r="K139" s="238"/>
      <c r="L139" s="43"/>
      <c r="M139" s="239" t="s">
        <v>1</v>
      </c>
      <c r="N139" s="240" t="s">
        <v>43</v>
      </c>
      <c r="O139" s="90"/>
      <c r="P139" s="227">
        <f>O139*H139</f>
        <v>0</v>
      </c>
      <c r="Q139" s="227">
        <v>0.00084000000000000003</v>
      </c>
      <c r="R139" s="227">
        <f>Q139*H139</f>
        <v>0.084000000000000005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144</v>
      </c>
      <c r="AT139" s="229" t="s">
        <v>140</v>
      </c>
      <c r="AU139" s="229" t="s">
        <v>88</v>
      </c>
      <c r="AY139" s="16" t="s">
        <v>127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86</v>
      </c>
      <c r="BK139" s="230">
        <f>ROUND(I139*H139,2)</f>
        <v>0</v>
      </c>
      <c r="BL139" s="16" t="s">
        <v>144</v>
      </c>
      <c r="BM139" s="229" t="s">
        <v>407</v>
      </c>
    </row>
    <row r="140" s="13" customFormat="1">
      <c r="A140" s="13"/>
      <c r="B140" s="248"/>
      <c r="C140" s="249"/>
      <c r="D140" s="250" t="s">
        <v>398</v>
      </c>
      <c r="E140" s="251" t="s">
        <v>1</v>
      </c>
      <c r="F140" s="252" t="s">
        <v>408</v>
      </c>
      <c r="G140" s="249"/>
      <c r="H140" s="253">
        <v>100</v>
      </c>
      <c r="I140" s="254"/>
      <c r="J140" s="249"/>
      <c r="K140" s="249"/>
      <c r="L140" s="255"/>
      <c r="M140" s="256"/>
      <c r="N140" s="257"/>
      <c r="O140" s="257"/>
      <c r="P140" s="257"/>
      <c r="Q140" s="257"/>
      <c r="R140" s="257"/>
      <c r="S140" s="257"/>
      <c r="T140" s="25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9" t="s">
        <v>398</v>
      </c>
      <c r="AU140" s="259" t="s">
        <v>88</v>
      </c>
      <c r="AV140" s="13" t="s">
        <v>88</v>
      </c>
      <c r="AW140" s="13" t="s">
        <v>34</v>
      </c>
      <c r="AX140" s="13" t="s">
        <v>86</v>
      </c>
      <c r="AY140" s="259" t="s">
        <v>127</v>
      </c>
    </row>
    <row r="141" s="2" customFormat="1" ht="24.15" customHeight="1">
      <c r="A141" s="37"/>
      <c r="B141" s="38"/>
      <c r="C141" s="231" t="s">
        <v>170</v>
      </c>
      <c r="D141" s="231" t="s">
        <v>140</v>
      </c>
      <c r="E141" s="232" t="s">
        <v>409</v>
      </c>
      <c r="F141" s="233" t="s">
        <v>410</v>
      </c>
      <c r="G141" s="234" t="s">
        <v>210</v>
      </c>
      <c r="H141" s="235">
        <v>100</v>
      </c>
      <c r="I141" s="236"/>
      <c r="J141" s="237">
        <f>ROUND(I141*H141,2)</f>
        <v>0</v>
      </c>
      <c r="K141" s="238"/>
      <c r="L141" s="43"/>
      <c r="M141" s="239" t="s">
        <v>1</v>
      </c>
      <c r="N141" s="240" t="s">
        <v>43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144</v>
      </c>
      <c r="AT141" s="229" t="s">
        <v>140</v>
      </c>
      <c r="AU141" s="229" t="s">
        <v>88</v>
      </c>
      <c r="AY141" s="16" t="s">
        <v>127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144</v>
      </c>
      <c r="BM141" s="229" t="s">
        <v>411</v>
      </c>
    </row>
    <row r="142" s="2" customFormat="1" ht="37.8" customHeight="1">
      <c r="A142" s="37"/>
      <c r="B142" s="38"/>
      <c r="C142" s="231" t="s">
        <v>174</v>
      </c>
      <c r="D142" s="231" t="s">
        <v>140</v>
      </c>
      <c r="E142" s="232" t="s">
        <v>412</v>
      </c>
      <c r="F142" s="233" t="s">
        <v>413</v>
      </c>
      <c r="G142" s="234" t="s">
        <v>402</v>
      </c>
      <c r="H142" s="235">
        <v>12.5</v>
      </c>
      <c r="I142" s="236"/>
      <c r="J142" s="237">
        <f>ROUND(I142*H142,2)</f>
        <v>0</v>
      </c>
      <c r="K142" s="238"/>
      <c r="L142" s="43"/>
      <c r="M142" s="239" t="s">
        <v>1</v>
      </c>
      <c r="N142" s="240" t="s">
        <v>43</v>
      </c>
      <c r="O142" s="90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144</v>
      </c>
      <c r="AT142" s="229" t="s">
        <v>140</v>
      </c>
      <c r="AU142" s="229" t="s">
        <v>88</v>
      </c>
      <c r="AY142" s="16" t="s">
        <v>127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86</v>
      </c>
      <c r="BK142" s="230">
        <f>ROUND(I142*H142,2)</f>
        <v>0</v>
      </c>
      <c r="BL142" s="16" t="s">
        <v>144</v>
      </c>
      <c r="BM142" s="229" t="s">
        <v>414</v>
      </c>
    </row>
    <row r="143" s="2" customFormat="1" ht="24.15" customHeight="1">
      <c r="A143" s="37"/>
      <c r="B143" s="38"/>
      <c r="C143" s="231" t="s">
        <v>178</v>
      </c>
      <c r="D143" s="231" t="s">
        <v>140</v>
      </c>
      <c r="E143" s="232" t="s">
        <v>415</v>
      </c>
      <c r="F143" s="233" t="s">
        <v>416</v>
      </c>
      <c r="G143" s="234" t="s">
        <v>402</v>
      </c>
      <c r="H143" s="235">
        <v>12.6</v>
      </c>
      <c r="I143" s="236"/>
      <c r="J143" s="237">
        <f>ROUND(I143*H143,2)</f>
        <v>0</v>
      </c>
      <c r="K143" s="238"/>
      <c r="L143" s="43"/>
      <c r="M143" s="239" t="s">
        <v>1</v>
      </c>
      <c r="N143" s="240" t="s">
        <v>43</v>
      </c>
      <c r="O143" s="90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144</v>
      </c>
      <c r="AT143" s="229" t="s">
        <v>140</v>
      </c>
      <c r="AU143" s="229" t="s">
        <v>88</v>
      </c>
      <c r="AY143" s="16" t="s">
        <v>127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86</v>
      </c>
      <c r="BK143" s="230">
        <f>ROUND(I143*H143,2)</f>
        <v>0</v>
      </c>
      <c r="BL143" s="16" t="s">
        <v>144</v>
      </c>
      <c r="BM143" s="229" t="s">
        <v>417</v>
      </c>
    </row>
    <row r="144" s="2" customFormat="1" ht="24.15" customHeight="1">
      <c r="A144" s="37"/>
      <c r="B144" s="38"/>
      <c r="C144" s="231" t="s">
        <v>184</v>
      </c>
      <c r="D144" s="231" t="s">
        <v>140</v>
      </c>
      <c r="E144" s="232" t="s">
        <v>418</v>
      </c>
      <c r="F144" s="233" t="s">
        <v>419</v>
      </c>
      <c r="G144" s="234" t="s">
        <v>402</v>
      </c>
      <c r="H144" s="235">
        <v>42</v>
      </c>
      <c r="I144" s="236"/>
      <c r="J144" s="237">
        <f>ROUND(I144*H144,2)</f>
        <v>0</v>
      </c>
      <c r="K144" s="238"/>
      <c r="L144" s="43"/>
      <c r="M144" s="239" t="s">
        <v>1</v>
      </c>
      <c r="N144" s="240" t="s">
        <v>43</v>
      </c>
      <c r="O144" s="90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144</v>
      </c>
      <c r="AT144" s="229" t="s">
        <v>140</v>
      </c>
      <c r="AU144" s="229" t="s">
        <v>88</v>
      </c>
      <c r="AY144" s="16" t="s">
        <v>127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86</v>
      </c>
      <c r="BK144" s="230">
        <f>ROUND(I144*H144,2)</f>
        <v>0</v>
      </c>
      <c r="BL144" s="16" t="s">
        <v>144</v>
      </c>
      <c r="BM144" s="229" t="s">
        <v>420</v>
      </c>
    </row>
    <row r="145" s="13" customFormat="1">
      <c r="A145" s="13"/>
      <c r="B145" s="248"/>
      <c r="C145" s="249"/>
      <c r="D145" s="250" t="s">
        <v>398</v>
      </c>
      <c r="E145" s="251" t="s">
        <v>1</v>
      </c>
      <c r="F145" s="252" t="s">
        <v>421</v>
      </c>
      <c r="G145" s="249"/>
      <c r="H145" s="253">
        <v>42</v>
      </c>
      <c r="I145" s="254"/>
      <c r="J145" s="249"/>
      <c r="K145" s="249"/>
      <c r="L145" s="255"/>
      <c r="M145" s="256"/>
      <c r="N145" s="257"/>
      <c r="O145" s="257"/>
      <c r="P145" s="257"/>
      <c r="Q145" s="257"/>
      <c r="R145" s="257"/>
      <c r="S145" s="257"/>
      <c r="T145" s="25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9" t="s">
        <v>398</v>
      </c>
      <c r="AU145" s="259" t="s">
        <v>88</v>
      </c>
      <c r="AV145" s="13" t="s">
        <v>88</v>
      </c>
      <c r="AW145" s="13" t="s">
        <v>34</v>
      </c>
      <c r="AX145" s="13" t="s">
        <v>86</v>
      </c>
      <c r="AY145" s="259" t="s">
        <v>127</v>
      </c>
    </row>
    <row r="146" s="2" customFormat="1" ht="24.15" customHeight="1">
      <c r="A146" s="37"/>
      <c r="B146" s="38"/>
      <c r="C146" s="231" t="s">
        <v>188</v>
      </c>
      <c r="D146" s="231" t="s">
        <v>140</v>
      </c>
      <c r="E146" s="232" t="s">
        <v>422</v>
      </c>
      <c r="F146" s="233" t="s">
        <v>423</v>
      </c>
      <c r="G146" s="234" t="s">
        <v>402</v>
      </c>
      <c r="H146" s="235">
        <v>12.6</v>
      </c>
      <c r="I146" s="236"/>
      <c r="J146" s="237">
        <f>ROUND(I146*H146,2)</f>
        <v>0</v>
      </c>
      <c r="K146" s="238"/>
      <c r="L146" s="43"/>
      <c r="M146" s="239" t="s">
        <v>1</v>
      </c>
      <c r="N146" s="240" t="s">
        <v>43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144</v>
      </c>
      <c r="AT146" s="229" t="s">
        <v>140</v>
      </c>
      <c r="AU146" s="229" t="s">
        <v>88</v>
      </c>
      <c r="AY146" s="16" t="s">
        <v>127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86</v>
      </c>
      <c r="BK146" s="230">
        <f>ROUND(I146*H146,2)</f>
        <v>0</v>
      </c>
      <c r="BL146" s="16" t="s">
        <v>144</v>
      </c>
      <c r="BM146" s="229" t="s">
        <v>424</v>
      </c>
    </row>
    <row r="147" s="13" customFormat="1">
      <c r="A147" s="13"/>
      <c r="B147" s="248"/>
      <c r="C147" s="249"/>
      <c r="D147" s="250" t="s">
        <v>398</v>
      </c>
      <c r="E147" s="251" t="s">
        <v>1</v>
      </c>
      <c r="F147" s="252" t="s">
        <v>425</v>
      </c>
      <c r="G147" s="249"/>
      <c r="H147" s="253">
        <v>12.6</v>
      </c>
      <c r="I147" s="254"/>
      <c r="J147" s="249"/>
      <c r="K147" s="249"/>
      <c r="L147" s="255"/>
      <c r="M147" s="256"/>
      <c r="N147" s="257"/>
      <c r="O147" s="257"/>
      <c r="P147" s="257"/>
      <c r="Q147" s="257"/>
      <c r="R147" s="257"/>
      <c r="S147" s="257"/>
      <c r="T147" s="25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9" t="s">
        <v>398</v>
      </c>
      <c r="AU147" s="259" t="s">
        <v>88</v>
      </c>
      <c r="AV147" s="13" t="s">
        <v>88</v>
      </c>
      <c r="AW147" s="13" t="s">
        <v>34</v>
      </c>
      <c r="AX147" s="13" t="s">
        <v>78</v>
      </c>
      <c r="AY147" s="259" t="s">
        <v>127</v>
      </c>
    </row>
    <row r="148" s="14" customFormat="1">
      <c r="A148" s="14"/>
      <c r="B148" s="260"/>
      <c r="C148" s="261"/>
      <c r="D148" s="250" t="s">
        <v>398</v>
      </c>
      <c r="E148" s="262" t="s">
        <v>1</v>
      </c>
      <c r="F148" s="263" t="s">
        <v>426</v>
      </c>
      <c r="G148" s="261"/>
      <c r="H148" s="264">
        <v>12.6</v>
      </c>
      <c r="I148" s="265"/>
      <c r="J148" s="261"/>
      <c r="K148" s="261"/>
      <c r="L148" s="266"/>
      <c r="M148" s="267"/>
      <c r="N148" s="268"/>
      <c r="O148" s="268"/>
      <c r="P148" s="268"/>
      <c r="Q148" s="268"/>
      <c r="R148" s="268"/>
      <c r="S148" s="268"/>
      <c r="T148" s="26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0" t="s">
        <v>398</v>
      </c>
      <c r="AU148" s="270" t="s">
        <v>88</v>
      </c>
      <c r="AV148" s="14" t="s">
        <v>144</v>
      </c>
      <c r="AW148" s="14" t="s">
        <v>34</v>
      </c>
      <c r="AX148" s="14" t="s">
        <v>86</v>
      </c>
      <c r="AY148" s="270" t="s">
        <v>127</v>
      </c>
    </row>
    <row r="149" s="2" customFormat="1" ht="16.5" customHeight="1">
      <c r="A149" s="37"/>
      <c r="B149" s="38"/>
      <c r="C149" s="216" t="s">
        <v>192</v>
      </c>
      <c r="D149" s="216" t="s">
        <v>128</v>
      </c>
      <c r="E149" s="217" t="s">
        <v>427</v>
      </c>
      <c r="F149" s="218" t="s">
        <v>428</v>
      </c>
      <c r="G149" s="219" t="s">
        <v>198</v>
      </c>
      <c r="H149" s="220">
        <v>21.420000000000002</v>
      </c>
      <c r="I149" s="221"/>
      <c r="J149" s="222">
        <f>ROUND(I149*H149,2)</f>
        <v>0</v>
      </c>
      <c r="K149" s="223"/>
      <c r="L149" s="224"/>
      <c r="M149" s="225" t="s">
        <v>1</v>
      </c>
      <c r="N149" s="226" t="s">
        <v>43</v>
      </c>
      <c r="O149" s="90"/>
      <c r="P149" s="227">
        <f>O149*H149</f>
        <v>0</v>
      </c>
      <c r="Q149" s="227">
        <v>1</v>
      </c>
      <c r="R149" s="227">
        <f>Q149*H149</f>
        <v>21.420000000000002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164</v>
      </c>
      <c r="AT149" s="229" t="s">
        <v>128</v>
      </c>
      <c r="AU149" s="229" t="s">
        <v>88</v>
      </c>
      <c r="AY149" s="16" t="s">
        <v>127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86</v>
      </c>
      <c r="BK149" s="230">
        <f>ROUND(I149*H149,2)</f>
        <v>0</v>
      </c>
      <c r="BL149" s="16" t="s">
        <v>144</v>
      </c>
      <c r="BM149" s="229" t="s">
        <v>429</v>
      </c>
    </row>
    <row r="150" s="2" customFormat="1" ht="24.15" customHeight="1">
      <c r="A150" s="37"/>
      <c r="B150" s="38"/>
      <c r="C150" s="231" t="s">
        <v>8</v>
      </c>
      <c r="D150" s="231" t="s">
        <v>140</v>
      </c>
      <c r="E150" s="232" t="s">
        <v>430</v>
      </c>
      <c r="F150" s="233" t="s">
        <v>431</v>
      </c>
      <c r="G150" s="234" t="s">
        <v>210</v>
      </c>
      <c r="H150" s="235">
        <v>70</v>
      </c>
      <c r="I150" s="236"/>
      <c r="J150" s="237">
        <f>ROUND(I150*H150,2)</f>
        <v>0</v>
      </c>
      <c r="K150" s="238"/>
      <c r="L150" s="43"/>
      <c r="M150" s="239" t="s">
        <v>1</v>
      </c>
      <c r="N150" s="240" t="s">
        <v>43</v>
      </c>
      <c r="O150" s="90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9" t="s">
        <v>144</v>
      </c>
      <c r="AT150" s="229" t="s">
        <v>140</v>
      </c>
      <c r="AU150" s="229" t="s">
        <v>88</v>
      </c>
      <c r="AY150" s="16" t="s">
        <v>127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6" t="s">
        <v>86</v>
      </c>
      <c r="BK150" s="230">
        <f>ROUND(I150*H150,2)</f>
        <v>0</v>
      </c>
      <c r="BL150" s="16" t="s">
        <v>144</v>
      </c>
      <c r="BM150" s="229" t="s">
        <v>432</v>
      </c>
    </row>
    <row r="151" s="12" customFormat="1" ht="22.8" customHeight="1">
      <c r="A151" s="12"/>
      <c r="B151" s="202"/>
      <c r="C151" s="203"/>
      <c r="D151" s="204" t="s">
        <v>77</v>
      </c>
      <c r="E151" s="241" t="s">
        <v>139</v>
      </c>
      <c r="F151" s="241" t="s">
        <v>433</v>
      </c>
      <c r="G151" s="203"/>
      <c r="H151" s="203"/>
      <c r="I151" s="206"/>
      <c r="J151" s="242">
        <f>BK151</f>
        <v>0</v>
      </c>
      <c r="K151" s="203"/>
      <c r="L151" s="208"/>
      <c r="M151" s="209"/>
      <c r="N151" s="210"/>
      <c r="O151" s="210"/>
      <c r="P151" s="211">
        <f>SUM(P152:P155)</f>
        <v>0</v>
      </c>
      <c r="Q151" s="210"/>
      <c r="R151" s="211">
        <f>SUM(R152:R155)</f>
        <v>1.7577976</v>
      </c>
      <c r="S151" s="210"/>
      <c r="T151" s="212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86</v>
      </c>
      <c r="AT151" s="214" t="s">
        <v>77</v>
      </c>
      <c r="AU151" s="214" t="s">
        <v>86</v>
      </c>
      <c r="AY151" s="213" t="s">
        <v>127</v>
      </c>
      <c r="BK151" s="215">
        <f>SUM(BK152:BK155)</f>
        <v>0</v>
      </c>
    </row>
    <row r="152" s="2" customFormat="1" ht="24.15" customHeight="1">
      <c r="A152" s="37"/>
      <c r="B152" s="38"/>
      <c r="C152" s="231" t="s">
        <v>133</v>
      </c>
      <c r="D152" s="231" t="s">
        <v>140</v>
      </c>
      <c r="E152" s="232" t="s">
        <v>434</v>
      </c>
      <c r="F152" s="233" t="s">
        <v>435</v>
      </c>
      <c r="G152" s="234" t="s">
        <v>402</v>
      </c>
      <c r="H152" s="235">
        <v>0.40000000000000002</v>
      </c>
      <c r="I152" s="236"/>
      <c r="J152" s="237">
        <f>ROUND(I152*H152,2)</f>
        <v>0</v>
      </c>
      <c r="K152" s="238"/>
      <c r="L152" s="43"/>
      <c r="M152" s="239" t="s">
        <v>1</v>
      </c>
      <c r="N152" s="240" t="s">
        <v>43</v>
      </c>
      <c r="O152" s="90"/>
      <c r="P152" s="227">
        <f>O152*H152</f>
        <v>0</v>
      </c>
      <c r="Q152" s="227">
        <v>1.8775</v>
      </c>
      <c r="R152" s="227">
        <f>Q152*H152</f>
        <v>0.751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144</v>
      </c>
      <c r="AT152" s="229" t="s">
        <v>140</v>
      </c>
      <c r="AU152" s="229" t="s">
        <v>88</v>
      </c>
      <c r="AY152" s="16" t="s">
        <v>127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86</v>
      </c>
      <c r="BK152" s="230">
        <f>ROUND(I152*H152,2)</f>
        <v>0</v>
      </c>
      <c r="BL152" s="16" t="s">
        <v>144</v>
      </c>
      <c r="BM152" s="229" t="s">
        <v>436</v>
      </c>
    </row>
    <row r="153" s="13" customFormat="1">
      <c r="A153" s="13"/>
      <c r="B153" s="248"/>
      <c r="C153" s="249"/>
      <c r="D153" s="250" t="s">
        <v>398</v>
      </c>
      <c r="E153" s="251" t="s">
        <v>1</v>
      </c>
      <c r="F153" s="252" t="s">
        <v>437</v>
      </c>
      <c r="G153" s="249"/>
      <c r="H153" s="253">
        <v>0.40000000000000002</v>
      </c>
      <c r="I153" s="254"/>
      <c r="J153" s="249"/>
      <c r="K153" s="249"/>
      <c r="L153" s="255"/>
      <c r="M153" s="256"/>
      <c r="N153" s="257"/>
      <c r="O153" s="257"/>
      <c r="P153" s="257"/>
      <c r="Q153" s="257"/>
      <c r="R153" s="257"/>
      <c r="S153" s="257"/>
      <c r="T153" s="25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9" t="s">
        <v>398</v>
      </c>
      <c r="AU153" s="259" t="s">
        <v>88</v>
      </c>
      <c r="AV153" s="13" t="s">
        <v>88</v>
      </c>
      <c r="AW153" s="13" t="s">
        <v>34</v>
      </c>
      <c r="AX153" s="13" t="s">
        <v>86</v>
      </c>
      <c r="AY153" s="259" t="s">
        <v>127</v>
      </c>
    </row>
    <row r="154" s="2" customFormat="1" ht="24.15" customHeight="1">
      <c r="A154" s="37"/>
      <c r="B154" s="38"/>
      <c r="C154" s="231" t="s">
        <v>207</v>
      </c>
      <c r="D154" s="231" t="s">
        <v>140</v>
      </c>
      <c r="E154" s="232" t="s">
        <v>438</v>
      </c>
      <c r="F154" s="233" t="s">
        <v>439</v>
      </c>
      <c r="G154" s="234" t="s">
        <v>402</v>
      </c>
      <c r="H154" s="235">
        <v>0.432</v>
      </c>
      <c r="I154" s="236"/>
      <c r="J154" s="237">
        <f>ROUND(I154*H154,2)</f>
        <v>0</v>
      </c>
      <c r="K154" s="238"/>
      <c r="L154" s="43"/>
      <c r="M154" s="239" t="s">
        <v>1</v>
      </c>
      <c r="N154" s="240" t="s">
        <v>43</v>
      </c>
      <c r="O154" s="90"/>
      <c r="P154" s="227">
        <f>O154*H154</f>
        <v>0</v>
      </c>
      <c r="Q154" s="227">
        <v>2.3305500000000001</v>
      </c>
      <c r="R154" s="227">
        <f>Q154*H154</f>
        <v>1.0067976000000001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144</v>
      </c>
      <c r="AT154" s="229" t="s">
        <v>140</v>
      </c>
      <c r="AU154" s="229" t="s">
        <v>88</v>
      </c>
      <c r="AY154" s="16" t="s">
        <v>127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86</v>
      </c>
      <c r="BK154" s="230">
        <f>ROUND(I154*H154,2)</f>
        <v>0</v>
      </c>
      <c r="BL154" s="16" t="s">
        <v>144</v>
      </c>
      <c r="BM154" s="229" t="s">
        <v>440</v>
      </c>
    </row>
    <row r="155" s="13" customFormat="1">
      <c r="A155" s="13"/>
      <c r="B155" s="248"/>
      <c r="C155" s="249"/>
      <c r="D155" s="250" t="s">
        <v>398</v>
      </c>
      <c r="E155" s="251" t="s">
        <v>1</v>
      </c>
      <c r="F155" s="252" t="s">
        <v>441</v>
      </c>
      <c r="G155" s="249"/>
      <c r="H155" s="253">
        <v>0.432</v>
      </c>
      <c r="I155" s="254"/>
      <c r="J155" s="249"/>
      <c r="K155" s="249"/>
      <c r="L155" s="255"/>
      <c r="M155" s="256"/>
      <c r="N155" s="257"/>
      <c r="O155" s="257"/>
      <c r="P155" s="257"/>
      <c r="Q155" s="257"/>
      <c r="R155" s="257"/>
      <c r="S155" s="257"/>
      <c r="T155" s="25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9" t="s">
        <v>398</v>
      </c>
      <c r="AU155" s="259" t="s">
        <v>88</v>
      </c>
      <c r="AV155" s="13" t="s">
        <v>88</v>
      </c>
      <c r="AW155" s="13" t="s">
        <v>34</v>
      </c>
      <c r="AX155" s="13" t="s">
        <v>86</v>
      </c>
      <c r="AY155" s="259" t="s">
        <v>127</v>
      </c>
    </row>
    <row r="156" s="12" customFormat="1" ht="22.8" customHeight="1">
      <c r="A156" s="12"/>
      <c r="B156" s="202"/>
      <c r="C156" s="203"/>
      <c r="D156" s="204" t="s">
        <v>77</v>
      </c>
      <c r="E156" s="241" t="s">
        <v>155</v>
      </c>
      <c r="F156" s="241" t="s">
        <v>442</v>
      </c>
      <c r="G156" s="203"/>
      <c r="H156" s="203"/>
      <c r="I156" s="206"/>
      <c r="J156" s="242">
        <f>BK156</f>
        <v>0</v>
      </c>
      <c r="K156" s="203"/>
      <c r="L156" s="208"/>
      <c r="M156" s="209"/>
      <c r="N156" s="210"/>
      <c r="O156" s="210"/>
      <c r="P156" s="211">
        <f>P157</f>
        <v>0</v>
      </c>
      <c r="Q156" s="210"/>
      <c r="R156" s="211">
        <f>R157</f>
        <v>0</v>
      </c>
      <c r="S156" s="210"/>
      <c r="T156" s="212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86</v>
      </c>
      <c r="AT156" s="214" t="s">
        <v>77</v>
      </c>
      <c r="AU156" s="214" t="s">
        <v>86</v>
      </c>
      <c r="AY156" s="213" t="s">
        <v>127</v>
      </c>
      <c r="BK156" s="215">
        <f>BK157</f>
        <v>0</v>
      </c>
    </row>
    <row r="157" s="2" customFormat="1" ht="16.5" customHeight="1">
      <c r="A157" s="37"/>
      <c r="B157" s="38"/>
      <c r="C157" s="231" t="s">
        <v>212</v>
      </c>
      <c r="D157" s="231" t="s">
        <v>140</v>
      </c>
      <c r="E157" s="232" t="s">
        <v>443</v>
      </c>
      <c r="F157" s="233" t="s">
        <v>444</v>
      </c>
      <c r="G157" s="234" t="s">
        <v>210</v>
      </c>
      <c r="H157" s="235">
        <v>30</v>
      </c>
      <c r="I157" s="236"/>
      <c r="J157" s="237">
        <f>ROUND(I157*H157,2)</f>
        <v>0</v>
      </c>
      <c r="K157" s="238"/>
      <c r="L157" s="43"/>
      <c r="M157" s="239" t="s">
        <v>1</v>
      </c>
      <c r="N157" s="240" t="s">
        <v>43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144</v>
      </c>
      <c r="AT157" s="229" t="s">
        <v>140</v>
      </c>
      <c r="AU157" s="229" t="s">
        <v>88</v>
      </c>
      <c r="AY157" s="16" t="s">
        <v>127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144</v>
      </c>
      <c r="BM157" s="229" t="s">
        <v>445</v>
      </c>
    </row>
    <row r="158" s="12" customFormat="1" ht="22.8" customHeight="1">
      <c r="A158" s="12"/>
      <c r="B158" s="202"/>
      <c r="C158" s="203"/>
      <c r="D158" s="204" t="s">
        <v>77</v>
      </c>
      <c r="E158" s="241" t="s">
        <v>170</v>
      </c>
      <c r="F158" s="241" t="s">
        <v>446</v>
      </c>
      <c r="G158" s="203"/>
      <c r="H158" s="203"/>
      <c r="I158" s="206"/>
      <c r="J158" s="242">
        <f>BK158</f>
        <v>0</v>
      </c>
      <c r="K158" s="203"/>
      <c r="L158" s="208"/>
      <c r="M158" s="209"/>
      <c r="N158" s="210"/>
      <c r="O158" s="210"/>
      <c r="P158" s="211">
        <f>SUM(P159:P161)</f>
        <v>0</v>
      </c>
      <c r="Q158" s="210"/>
      <c r="R158" s="211">
        <f>SUM(R159:R161)</f>
        <v>0</v>
      </c>
      <c r="S158" s="210"/>
      <c r="T158" s="212">
        <f>SUM(T159:T161)</f>
        <v>23.444000000000003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86</v>
      </c>
      <c r="AT158" s="214" t="s">
        <v>77</v>
      </c>
      <c r="AU158" s="214" t="s">
        <v>86</v>
      </c>
      <c r="AY158" s="213" t="s">
        <v>127</v>
      </c>
      <c r="BK158" s="215">
        <f>SUM(BK159:BK161)</f>
        <v>0</v>
      </c>
    </row>
    <row r="159" s="2" customFormat="1" ht="24.15" customHeight="1">
      <c r="A159" s="37"/>
      <c r="B159" s="38"/>
      <c r="C159" s="231" t="s">
        <v>216</v>
      </c>
      <c r="D159" s="231" t="s">
        <v>140</v>
      </c>
      <c r="E159" s="232" t="s">
        <v>447</v>
      </c>
      <c r="F159" s="233" t="s">
        <v>448</v>
      </c>
      <c r="G159" s="234" t="s">
        <v>143</v>
      </c>
      <c r="H159" s="235">
        <v>116</v>
      </c>
      <c r="I159" s="236"/>
      <c r="J159" s="237">
        <f>ROUND(I159*H159,2)</f>
        <v>0</v>
      </c>
      <c r="K159" s="238"/>
      <c r="L159" s="43"/>
      <c r="M159" s="239" t="s">
        <v>1</v>
      </c>
      <c r="N159" s="240" t="s">
        <v>43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0.109</v>
      </c>
      <c r="T159" s="228">
        <f>S159*H159</f>
        <v>12.644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144</v>
      </c>
      <c r="AT159" s="229" t="s">
        <v>140</v>
      </c>
      <c r="AU159" s="229" t="s">
        <v>88</v>
      </c>
      <c r="AY159" s="16" t="s">
        <v>127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86</v>
      </c>
      <c r="BK159" s="230">
        <f>ROUND(I159*H159,2)</f>
        <v>0</v>
      </c>
      <c r="BL159" s="16" t="s">
        <v>144</v>
      </c>
      <c r="BM159" s="229" t="s">
        <v>449</v>
      </c>
    </row>
    <row r="160" s="2" customFormat="1" ht="24.15" customHeight="1">
      <c r="A160" s="37"/>
      <c r="B160" s="38"/>
      <c r="C160" s="231" t="s">
        <v>220</v>
      </c>
      <c r="D160" s="231" t="s">
        <v>140</v>
      </c>
      <c r="E160" s="232" t="s">
        <v>450</v>
      </c>
      <c r="F160" s="233" t="s">
        <v>451</v>
      </c>
      <c r="G160" s="234" t="s">
        <v>402</v>
      </c>
      <c r="H160" s="235">
        <v>6.75</v>
      </c>
      <c r="I160" s="236"/>
      <c r="J160" s="237">
        <f>ROUND(I160*H160,2)</f>
        <v>0</v>
      </c>
      <c r="K160" s="238"/>
      <c r="L160" s="43"/>
      <c r="M160" s="239" t="s">
        <v>1</v>
      </c>
      <c r="N160" s="240" t="s">
        <v>43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1.6000000000000001</v>
      </c>
      <c r="T160" s="228">
        <f>S160*H160</f>
        <v>10.800000000000001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144</v>
      </c>
      <c r="AT160" s="229" t="s">
        <v>140</v>
      </c>
      <c r="AU160" s="229" t="s">
        <v>88</v>
      </c>
      <c r="AY160" s="16" t="s">
        <v>127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144</v>
      </c>
      <c r="BM160" s="229" t="s">
        <v>452</v>
      </c>
    </row>
    <row r="161" s="13" customFormat="1">
      <c r="A161" s="13"/>
      <c r="B161" s="248"/>
      <c r="C161" s="249"/>
      <c r="D161" s="250" t="s">
        <v>398</v>
      </c>
      <c r="E161" s="251" t="s">
        <v>1</v>
      </c>
      <c r="F161" s="252" t="s">
        <v>453</v>
      </c>
      <c r="G161" s="249"/>
      <c r="H161" s="253">
        <v>6.75</v>
      </c>
      <c r="I161" s="254"/>
      <c r="J161" s="249"/>
      <c r="K161" s="249"/>
      <c r="L161" s="255"/>
      <c r="M161" s="256"/>
      <c r="N161" s="257"/>
      <c r="O161" s="257"/>
      <c r="P161" s="257"/>
      <c r="Q161" s="257"/>
      <c r="R161" s="257"/>
      <c r="S161" s="257"/>
      <c r="T161" s="25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9" t="s">
        <v>398</v>
      </c>
      <c r="AU161" s="259" t="s">
        <v>88</v>
      </c>
      <c r="AV161" s="13" t="s">
        <v>88</v>
      </c>
      <c r="AW161" s="13" t="s">
        <v>34</v>
      </c>
      <c r="AX161" s="13" t="s">
        <v>86</v>
      </c>
      <c r="AY161" s="259" t="s">
        <v>127</v>
      </c>
    </row>
    <row r="162" s="12" customFormat="1" ht="22.8" customHeight="1">
      <c r="A162" s="12"/>
      <c r="B162" s="202"/>
      <c r="C162" s="203"/>
      <c r="D162" s="204" t="s">
        <v>77</v>
      </c>
      <c r="E162" s="241" t="s">
        <v>454</v>
      </c>
      <c r="F162" s="241" t="s">
        <v>455</v>
      </c>
      <c r="G162" s="203"/>
      <c r="H162" s="203"/>
      <c r="I162" s="206"/>
      <c r="J162" s="242">
        <f>BK162</f>
        <v>0</v>
      </c>
      <c r="K162" s="203"/>
      <c r="L162" s="208"/>
      <c r="M162" s="209"/>
      <c r="N162" s="210"/>
      <c r="O162" s="210"/>
      <c r="P162" s="211">
        <f>SUM(P163:P170)</f>
        <v>0</v>
      </c>
      <c r="Q162" s="210"/>
      <c r="R162" s="211">
        <f>SUM(R163:R170)</f>
        <v>0</v>
      </c>
      <c r="S162" s="210"/>
      <c r="T162" s="212">
        <f>SUM(T163:T170)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86</v>
      </c>
      <c r="AT162" s="214" t="s">
        <v>77</v>
      </c>
      <c r="AU162" s="214" t="s">
        <v>86</v>
      </c>
      <c r="AY162" s="213" t="s">
        <v>127</v>
      </c>
      <c r="BK162" s="215">
        <f>SUM(BK163:BK170)</f>
        <v>0</v>
      </c>
    </row>
    <row r="163" s="2" customFormat="1" ht="24.15" customHeight="1">
      <c r="A163" s="37"/>
      <c r="B163" s="38"/>
      <c r="C163" s="231" t="s">
        <v>7</v>
      </c>
      <c r="D163" s="231" t="s">
        <v>140</v>
      </c>
      <c r="E163" s="232" t="s">
        <v>456</v>
      </c>
      <c r="F163" s="233" t="s">
        <v>457</v>
      </c>
      <c r="G163" s="234" t="s">
        <v>198</v>
      </c>
      <c r="H163" s="235">
        <v>30.75</v>
      </c>
      <c r="I163" s="236"/>
      <c r="J163" s="237">
        <f>ROUND(I163*H163,2)</f>
        <v>0</v>
      </c>
      <c r="K163" s="238"/>
      <c r="L163" s="43"/>
      <c r="M163" s="239" t="s">
        <v>1</v>
      </c>
      <c r="N163" s="240" t="s">
        <v>43</v>
      </c>
      <c r="O163" s="90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144</v>
      </c>
      <c r="AT163" s="229" t="s">
        <v>140</v>
      </c>
      <c r="AU163" s="229" t="s">
        <v>88</v>
      </c>
      <c r="AY163" s="16" t="s">
        <v>127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86</v>
      </c>
      <c r="BK163" s="230">
        <f>ROUND(I163*H163,2)</f>
        <v>0</v>
      </c>
      <c r="BL163" s="16" t="s">
        <v>144</v>
      </c>
      <c r="BM163" s="229" t="s">
        <v>458</v>
      </c>
    </row>
    <row r="164" s="13" customFormat="1">
      <c r="A164" s="13"/>
      <c r="B164" s="248"/>
      <c r="C164" s="249"/>
      <c r="D164" s="250" t="s">
        <v>398</v>
      </c>
      <c r="E164" s="251" t="s">
        <v>1</v>
      </c>
      <c r="F164" s="252" t="s">
        <v>459</v>
      </c>
      <c r="G164" s="249"/>
      <c r="H164" s="253">
        <v>30.75</v>
      </c>
      <c r="I164" s="254"/>
      <c r="J164" s="249"/>
      <c r="K164" s="249"/>
      <c r="L164" s="255"/>
      <c r="M164" s="256"/>
      <c r="N164" s="257"/>
      <c r="O164" s="257"/>
      <c r="P164" s="257"/>
      <c r="Q164" s="257"/>
      <c r="R164" s="257"/>
      <c r="S164" s="257"/>
      <c r="T164" s="25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9" t="s">
        <v>398</v>
      </c>
      <c r="AU164" s="259" t="s">
        <v>88</v>
      </c>
      <c r="AV164" s="13" t="s">
        <v>88</v>
      </c>
      <c r="AW164" s="13" t="s">
        <v>34</v>
      </c>
      <c r="AX164" s="13" t="s">
        <v>86</v>
      </c>
      <c r="AY164" s="259" t="s">
        <v>127</v>
      </c>
    </row>
    <row r="165" s="2" customFormat="1" ht="24.15" customHeight="1">
      <c r="A165" s="37"/>
      <c r="B165" s="38"/>
      <c r="C165" s="231" t="s">
        <v>229</v>
      </c>
      <c r="D165" s="231" t="s">
        <v>140</v>
      </c>
      <c r="E165" s="232" t="s">
        <v>460</v>
      </c>
      <c r="F165" s="233" t="s">
        <v>461</v>
      </c>
      <c r="G165" s="234" t="s">
        <v>198</v>
      </c>
      <c r="H165" s="235">
        <v>307.5</v>
      </c>
      <c r="I165" s="236"/>
      <c r="J165" s="237">
        <f>ROUND(I165*H165,2)</f>
        <v>0</v>
      </c>
      <c r="K165" s="238"/>
      <c r="L165" s="43"/>
      <c r="M165" s="239" t="s">
        <v>1</v>
      </c>
      <c r="N165" s="240" t="s">
        <v>43</v>
      </c>
      <c r="O165" s="90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144</v>
      </c>
      <c r="AT165" s="229" t="s">
        <v>140</v>
      </c>
      <c r="AU165" s="229" t="s">
        <v>88</v>
      </c>
      <c r="AY165" s="16" t="s">
        <v>127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86</v>
      </c>
      <c r="BK165" s="230">
        <f>ROUND(I165*H165,2)</f>
        <v>0</v>
      </c>
      <c r="BL165" s="16" t="s">
        <v>144</v>
      </c>
      <c r="BM165" s="229" t="s">
        <v>462</v>
      </c>
    </row>
    <row r="166" s="13" customFormat="1">
      <c r="A166" s="13"/>
      <c r="B166" s="248"/>
      <c r="C166" s="249"/>
      <c r="D166" s="250" t="s">
        <v>398</v>
      </c>
      <c r="E166" s="251" t="s">
        <v>1</v>
      </c>
      <c r="F166" s="252" t="s">
        <v>463</v>
      </c>
      <c r="G166" s="249"/>
      <c r="H166" s="253">
        <v>307.5</v>
      </c>
      <c r="I166" s="254"/>
      <c r="J166" s="249"/>
      <c r="K166" s="249"/>
      <c r="L166" s="255"/>
      <c r="M166" s="256"/>
      <c r="N166" s="257"/>
      <c r="O166" s="257"/>
      <c r="P166" s="257"/>
      <c r="Q166" s="257"/>
      <c r="R166" s="257"/>
      <c r="S166" s="257"/>
      <c r="T166" s="25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9" t="s">
        <v>398</v>
      </c>
      <c r="AU166" s="259" t="s">
        <v>88</v>
      </c>
      <c r="AV166" s="13" t="s">
        <v>88</v>
      </c>
      <c r="AW166" s="13" t="s">
        <v>34</v>
      </c>
      <c r="AX166" s="13" t="s">
        <v>86</v>
      </c>
      <c r="AY166" s="259" t="s">
        <v>127</v>
      </c>
    </row>
    <row r="167" s="2" customFormat="1" ht="24.15" customHeight="1">
      <c r="A167" s="37"/>
      <c r="B167" s="38"/>
      <c r="C167" s="216" t="s">
        <v>233</v>
      </c>
      <c r="D167" s="216" t="s">
        <v>128</v>
      </c>
      <c r="E167" s="217" t="s">
        <v>464</v>
      </c>
      <c r="F167" s="218" t="s">
        <v>465</v>
      </c>
      <c r="G167" s="219" t="s">
        <v>198</v>
      </c>
      <c r="H167" s="220">
        <v>1.5</v>
      </c>
      <c r="I167" s="221"/>
      <c r="J167" s="222">
        <f>ROUND(I167*H167,2)</f>
        <v>0</v>
      </c>
      <c r="K167" s="223"/>
      <c r="L167" s="224"/>
      <c r="M167" s="225" t="s">
        <v>1</v>
      </c>
      <c r="N167" s="226" t="s">
        <v>43</v>
      </c>
      <c r="O167" s="90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164</v>
      </c>
      <c r="AT167" s="229" t="s">
        <v>128</v>
      </c>
      <c r="AU167" s="229" t="s">
        <v>88</v>
      </c>
      <c r="AY167" s="16" t="s">
        <v>127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86</v>
      </c>
      <c r="BK167" s="230">
        <f>ROUND(I167*H167,2)</f>
        <v>0</v>
      </c>
      <c r="BL167" s="16" t="s">
        <v>144</v>
      </c>
      <c r="BM167" s="229" t="s">
        <v>466</v>
      </c>
    </row>
    <row r="168" s="2" customFormat="1" ht="37.8" customHeight="1">
      <c r="A168" s="37"/>
      <c r="B168" s="38"/>
      <c r="C168" s="231" t="s">
        <v>237</v>
      </c>
      <c r="D168" s="231" t="s">
        <v>140</v>
      </c>
      <c r="E168" s="232" t="s">
        <v>467</v>
      </c>
      <c r="F168" s="233" t="s">
        <v>468</v>
      </c>
      <c r="G168" s="234" t="s">
        <v>198</v>
      </c>
      <c r="H168" s="235">
        <v>13.5</v>
      </c>
      <c r="I168" s="236"/>
      <c r="J168" s="237">
        <f>ROUND(I168*H168,2)</f>
        <v>0</v>
      </c>
      <c r="K168" s="238"/>
      <c r="L168" s="43"/>
      <c r="M168" s="239" t="s">
        <v>1</v>
      </c>
      <c r="N168" s="240" t="s">
        <v>43</v>
      </c>
      <c r="O168" s="90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9" t="s">
        <v>144</v>
      </c>
      <c r="AT168" s="229" t="s">
        <v>140</v>
      </c>
      <c r="AU168" s="229" t="s">
        <v>88</v>
      </c>
      <c r="AY168" s="16" t="s">
        <v>127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6" t="s">
        <v>86</v>
      </c>
      <c r="BK168" s="230">
        <f>ROUND(I168*H168,2)</f>
        <v>0</v>
      </c>
      <c r="BL168" s="16" t="s">
        <v>144</v>
      </c>
      <c r="BM168" s="229" t="s">
        <v>469</v>
      </c>
    </row>
    <row r="169" s="2" customFormat="1" ht="37.8" customHeight="1">
      <c r="A169" s="37"/>
      <c r="B169" s="38"/>
      <c r="C169" s="231" t="s">
        <v>241</v>
      </c>
      <c r="D169" s="231" t="s">
        <v>140</v>
      </c>
      <c r="E169" s="232" t="s">
        <v>470</v>
      </c>
      <c r="F169" s="233" t="s">
        <v>471</v>
      </c>
      <c r="G169" s="234" t="s">
        <v>198</v>
      </c>
      <c r="H169" s="235">
        <v>15.75</v>
      </c>
      <c r="I169" s="236"/>
      <c r="J169" s="237">
        <f>ROUND(I169*H169,2)</f>
        <v>0</v>
      </c>
      <c r="K169" s="238"/>
      <c r="L169" s="43"/>
      <c r="M169" s="239" t="s">
        <v>1</v>
      </c>
      <c r="N169" s="240" t="s">
        <v>43</v>
      </c>
      <c r="O169" s="90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144</v>
      </c>
      <c r="AT169" s="229" t="s">
        <v>140</v>
      </c>
      <c r="AU169" s="229" t="s">
        <v>88</v>
      </c>
      <c r="AY169" s="16" t="s">
        <v>127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86</v>
      </c>
      <c r="BK169" s="230">
        <f>ROUND(I169*H169,2)</f>
        <v>0</v>
      </c>
      <c r="BL169" s="16" t="s">
        <v>144</v>
      </c>
      <c r="BM169" s="229" t="s">
        <v>472</v>
      </c>
    </row>
    <row r="170" s="2" customFormat="1" ht="33" customHeight="1">
      <c r="A170" s="37"/>
      <c r="B170" s="38"/>
      <c r="C170" s="231" t="s">
        <v>245</v>
      </c>
      <c r="D170" s="231" t="s">
        <v>140</v>
      </c>
      <c r="E170" s="232" t="s">
        <v>473</v>
      </c>
      <c r="F170" s="233" t="s">
        <v>474</v>
      </c>
      <c r="G170" s="234" t="s">
        <v>198</v>
      </c>
      <c r="H170" s="235">
        <v>0.85999999999999999</v>
      </c>
      <c r="I170" s="236"/>
      <c r="J170" s="237">
        <f>ROUND(I170*H170,2)</f>
        <v>0</v>
      </c>
      <c r="K170" s="238"/>
      <c r="L170" s="43"/>
      <c r="M170" s="239" t="s">
        <v>1</v>
      </c>
      <c r="N170" s="240" t="s">
        <v>43</v>
      </c>
      <c r="O170" s="90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9" t="s">
        <v>144</v>
      </c>
      <c r="AT170" s="229" t="s">
        <v>140</v>
      </c>
      <c r="AU170" s="229" t="s">
        <v>88</v>
      </c>
      <c r="AY170" s="16" t="s">
        <v>127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6" t="s">
        <v>86</v>
      </c>
      <c r="BK170" s="230">
        <f>ROUND(I170*H170,2)</f>
        <v>0</v>
      </c>
      <c r="BL170" s="16" t="s">
        <v>144</v>
      </c>
      <c r="BM170" s="229" t="s">
        <v>475</v>
      </c>
    </row>
    <row r="171" s="12" customFormat="1" ht="25.92" customHeight="1">
      <c r="A171" s="12"/>
      <c r="B171" s="202"/>
      <c r="C171" s="203"/>
      <c r="D171" s="204" t="s">
        <v>77</v>
      </c>
      <c r="E171" s="205" t="s">
        <v>203</v>
      </c>
      <c r="F171" s="205" t="s">
        <v>204</v>
      </c>
      <c r="G171" s="203"/>
      <c r="H171" s="203"/>
      <c r="I171" s="206"/>
      <c r="J171" s="207">
        <f>BK171</f>
        <v>0</v>
      </c>
      <c r="K171" s="203"/>
      <c r="L171" s="208"/>
      <c r="M171" s="209"/>
      <c r="N171" s="210"/>
      <c r="O171" s="210"/>
      <c r="P171" s="211">
        <f>P172</f>
        <v>0</v>
      </c>
      <c r="Q171" s="210"/>
      <c r="R171" s="211">
        <f>R172</f>
        <v>0.023400000000000001</v>
      </c>
      <c r="S171" s="210"/>
      <c r="T171" s="212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88</v>
      </c>
      <c r="AT171" s="214" t="s">
        <v>77</v>
      </c>
      <c r="AU171" s="214" t="s">
        <v>78</v>
      </c>
      <c r="AY171" s="213" t="s">
        <v>127</v>
      </c>
      <c r="BK171" s="215">
        <f>BK172</f>
        <v>0</v>
      </c>
    </row>
    <row r="172" s="12" customFormat="1" ht="22.8" customHeight="1">
      <c r="A172" s="12"/>
      <c r="B172" s="202"/>
      <c r="C172" s="203"/>
      <c r="D172" s="204" t="s">
        <v>77</v>
      </c>
      <c r="E172" s="241" t="s">
        <v>476</v>
      </c>
      <c r="F172" s="241" t="s">
        <v>477</v>
      </c>
      <c r="G172" s="203"/>
      <c r="H172" s="203"/>
      <c r="I172" s="206"/>
      <c r="J172" s="242">
        <f>BK172</f>
        <v>0</v>
      </c>
      <c r="K172" s="203"/>
      <c r="L172" s="208"/>
      <c r="M172" s="209"/>
      <c r="N172" s="210"/>
      <c r="O172" s="210"/>
      <c r="P172" s="211">
        <f>SUM(P173:P178)</f>
        <v>0</v>
      </c>
      <c r="Q172" s="210"/>
      <c r="R172" s="211">
        <f>SUM(R173:R178)</f>
        <v>0.023400000000000001</v>
      </c>
      <c r="S172" s="210"/>
      <c r="T172" s="212">
        <f>SUM(T173:T178)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88</v>
      </c>
      <c r="AT172" s="214" t="s">
        <v>77</v>
      </c>
      <c r="AU172" s="214" t="s">
        <v>86</v>
      </c>
      <c r="AY172" s="213" t="s">
        <v>127</v>
      </c>
      <c r="BK172" s="215">
        <f>SUM(BK173:BK178)</f>
        <v>0</v>
      </c>
    </row>
    <row r="173" s="2" customFormat="1" ht="24.15" customHeight="1">
      <c r="A173" s="37"/>
      <c r="B173" s="38"/>
      <c r="C173" s="231" t="s">
        <v>249</v>
      </c>
      <c r="D173" s="231" t="s">
        <v>140</v>
      </c>
      <c r="E173" s="232" t="s">
        <v>478</v>
      </c>
      <c r="F173" s="233" t="s">
        <v>479</v>
      </c>
      <c r="G173" s="234" t="s">
        <v>210</v>
      </c>
      <c r="H173" s="235">
        <v>5</v>
      </c>
      <c r="I173" s="236"/>
      <c r="J173" s="237">
        <f>ROUND(I173*H173,2)</f>
        <v>0</v>
      </c>
      <c r="K173" s="238"/>
      <c r="L173" s="43"/>
      <c r="M173" s="239" t="s">
        <v>1</v>
      </c>
      <c r="N173" s="240" t="s">
        <v>43</v>
      </c>
      <c r="O173" s="90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9" t="s">
        <v>133</v>
      </c>
      <c r="AT173" s="229" t="s">
        <v>140</v>
      </c>
      <c r="AU173" s="229" t="s">
        <v>88</v>
      </c>
      <c r="AY173" s="16" t="s">
        <v>127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6" t="s">
        <v>86</v>
      </c>
      <c r="BK173" s="230">
        <f>ROUND(I173*H173,2)</f>
        <v>0</v>
      </c>
      <c r="BL173" s="16" t="s">
        <v>133</v>
      </c>
      <c r="BM173" s="229" t="s">
        <v>480</v>
      </c>
    </row>
    <row r="174" s="2" customFormat="1" ht="16.5" customHeight="1">
      <c r="A174" s="37"/>
      <c r="B174" s="38"/>
      <c r="C174" s="216" t="s">
        <v>253</v>
      </c>
      <c r="D174" s="216" t="s">
        <v>128</v>
      </c>
      <c r="E174" s="217" t="s">
        <v>481</v>
      </c>
      <c r="F174" s="218" t="s">
        <v>482</v>
      </c>
      <c r="G174" s="219" t="s">
        <v>198</v>
      </c>
      <c r="H174" s="220">
        <v>0.002</v>
      </c>
      <c r="I174" s="221"/>
      <c r="J174" s="222">
        <f>ROUND(I174*H174,2)</f>
        <v>0</v>
      </c>
      <c r="K174" s="223"/>
      <c r="L174" s="224"/>
      <c r="M174" s="225" t="s">
        <v>1</v>
      </c>
      <c r="N174" s="226" t="s">
        <v>43</v>
      </c>
      <c r="O174" s="90"/>
      <c r="P174" s="227">
        <f>O174*H174</f>
        <v>0</v>
      </c>
      <c r="Q174" s="227">
        <v>1</v>
      </c>
      <c r="R174" s="227">
        <f>Q174*H174</f>
        <v>0.002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132</v>
      </c>
      <c r="AT174" s="229" t="s">
        <v>128</v>
      </c>
      <c r="AU174" s="229" t="s">
        <v>88</v>
      </c>
      <c r="AY174" s="16" t="s">
        <v>127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86</v>
      </c>
      <c r="BK174" s="230">
        <f>ROUND(I174*H174,2)</f>
        <v>0</v>
      </c>
      <c r="BL174" s="16" t="s">
        <v>133</v>
      </c>
      <c r="BM174" s="229" t="s">
        <v>483</v>
      </c>
    </row>
    <row r="175" s="13" customFormat="1">
      <c r="A175" s="13"/>
      <c r="B175" s="248"/>
      <c r="C175" s="249"/>
      <c r="D175" s="250" t="s">
        <v>398</v>
      </c>
      <c r="E175" s="249"/>
      <c r="F175" s="252" t="s">
        <v>484</v>
      </c>
      <c r="G175" s="249"/>
      <c r="H175" s="253">
        <v>0.002</v>
      </c>
      <c r="I175" s="254"/>
      <c r="J175" s="249"/>
      <c r="K175" s="249"/>
      <c r="L175" s="255"/>
      <c r="M175" s="256"/>
      <c r="N175" s="257"/>
      <c r="O175" s="257"/>
      <c r="P175" s="257"/>
      <c r="Q175" s="257"/>
      <c r="R175" s="257"/>
      <c r="S175" s="257"/>
      <c r="T175" s="25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9" t="s">
        <v>398</v>
      </c>
      <c r="AU175" s="259" t="s">
        <v>88</v>
      </c>
      <c r="AV175" s="13" t="s">
        <v>88</v>
      </c>
      <c r="AW175" s="13" t="s">
        <v>4</v>
      </c>
      <c r="AX175" s="13" t="s">
        <v>86</v>
      </c>
      <c r="AY175" s="259" t="s">
        <v>127</v>
      </c>
    </row>
    <row r="176" s="2" customFormat="1" ht="24.15" customHeight="1">
      <c r="A176" s="37"/>
      <c r="B176" s="38"/>
      <c r="C176" s="231" t="s">
        <v>257</v>
      </c>
      <c r="D176" s="231" t="s">
        <v>140</v>
      </c>
      <c r="E176" s="232" t="s">
        <v>485</v>
      </c>
      <c r="F176" s="233" t="s">
        <v>486</v>
      </c>
      <c r="G176" s="234" t="s">
        <v>210</v>
      </c>
      <c r="H176" s="235">
        <v>5</v>
      </c>
      <c r="I176" s="236"/>
      <c r="J176" s="237">
        <f>ROUND(I176*H176,2)</f>
        <v>0</v>
      </c>
      <c r="K176" s="238"/>
      <c r="L176" s="43"/>
      <c r="M176" s="239" t="s">
        <v>1</v>
      </c>
      <c r="N176" s="240" t="s">
        <v>43</v>
      </c>
      <c r="O176" s="90"/>
      <c r="P176" s="227">
        <f>O176*H176</f>
        <v>0</v>
      </c>
      <c r="Q176" s="227">
        <v>0.00040000000000000002</v>
      </c>
      <c r="R176" s="227">
        <f>Q176*H176</f>
        <v>0.002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133</v>
      </c>
      <c r="AT176" s="229" t="s">
        <v>140</v>
      </c>
      <c r="AU176" s="229" t="s">
        <v>88</v>
      </c>
      <c r="AY176" s="16" t="s">
        <v>127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6" t="s">
        <v>86</v>
      </c>
      <c r="BK176" s="230">
        <f>ROUND(I176*H176,2)</f>
        <v>0</v>
      </c>
      <c r="BL176" s="16" t="s">
        <v>133</v>
      </c>
      <c r="BM176" s="229" t="s">
        <v>487</v>
      </c>
    </row>
    <row r="177" s="2" customFormat="1" ht="21.75" customHeight="1">
      <c r="A177" s="37"/>
      <c r="B177" s="38"/>
      <c r="C177" s="216" t="s">
        <v>261</v>
      </c>
      <c r="D177" s="216" t="s">
        <v>128</v>
      </c>
      <c r="E177" s="217" t="s">
        <v>488</v>
      </c>
      <c r="F177" s="218" t="s">
        <v>489</v>
      </c>
      <c r="G177" s="219" t="s">
        <v>210</v>
      </c>
      <c r="H177" s="220">
        <v>5</v>
      </c>
      <c r="I177" s="221"/>
      <c r="J177" s="222">
        <f>ROUND(I177*H177,2)</f>
        <v>0</v>
      </c>
      <c r="K177" s="223"/>
      <c r="L177" s="224"/>
      <c r="M177" s="225" t="s">
        <v>1</v>
      </c>
      <c r="N177" s="226" t="s">
        <v>43</v>
      </c>
      <c r="O177" s="90"/>
      <c r="P177" s="227">
        <f>O177*H177</f>
        <v>0</v>
      </c>
      <c r="Q177" s="227">
        <v>0.0038800000000000002</v>
      </c>
      <c r="R177" s="227">
        <f>Q177*H177</f>
        <v>0.019400000000000001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132</v>
      </c>
      <c r="AT177" s="229" t="s">
        <v>128</v>
      </c>
      <c r="AU177" s="229" t="s">
        <v>88</v>
      </c>
      <c r="AY177" s="16" t="s">
        <v>127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86</v>
      </c>
      <c r="BK177" s="230">
        <f>ROUND(I177*H177,2)</f>
        <v>0</v>
      </c>
      <c r="BL177" s="16" t="s">
        <v>133</v>
      </c>
      <c r="BM177" s="229" t="s">
        <v>490</v>
      </c>
    </row>
    <row r="178" s="13" customFormat="1">
      <c r="A178" s="13"/>
      <c r="B178" s="248"/>
      <c r="C178" s="249"/>
      <c r="D178" s="250" t="s">
        <v>398</v>
      </c>
      <c r="E178" s="249"/>
      <c r="F178" s="252" t="s">
        <v>491</v>
      </c>
      <c r="G178" s="249"/>
      <c r="H178" s="253">
        <v>5</v>
      </c>
      <c r="I178" s="254"/>
      <c r="J178" s="249"/>
      <c r="K178" s="249"/>
      <c r="L178" s="255"/>
      <c r="M178" s="256"/>
      <c r="N178" s="257"/>
      <c r="O178" s="257"/>
      <c r="P178" s="257"/>
      <c r="Q178" s="257"/>
      <c r="R178" s="257"/>
      <c r="S178" s="257"/>
      <c r="T178" s="25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9" t="s">
        <v>398</v>
      </c>
      <c r="AU178" s="259" t="s">
        <v>88</v>
      </c>
      <c r="AV178" s="13" t="s">
        <v>88</v>
      </c>
      <c r="AW178" s="13" t="s">
        <v>4</v>
      </c>
      <c r="AX178" s="13" t="s">
        <v>86</v>
      </c>
      <c r="AY178" s="259" t="s">
        <v>127</v>
      </c>
    </row>
    <row r="179" s="12" customFormat="1" ht="25.92" customHeight="1">
      <c r="A179" s="12"/>
      <c r="B179" s="202"/>
      <c r="C179" s="203"/>
      <c r="D179" s="204" t="s">
        <v>77</v>
      </c>
      <c r="E179" s="205" t="s">
        <v>168</v>
      </c>
      <c r="F179" s="205" t="s">
        <v>169</v>
      </c>
      <c r="G179" s="203"/>
      <c r="H179" s="203"/>
      <c r="I179" s="206"/>
      <c r="J179" s="207">
        <f>BK179</f>
        <v>0</v>
      </c>
      <c r="K179" s="203"/>
      <c r="L179" s="208"/>
      <c r="M179" s="209"/>
      <c r="N179" s="210"/>
      <c r="O179" s="210"/>
      <c r="P179" s="211">
        <f>SUM(P180:P181)</f>
        <v>0</v>
      </c>
      <c r="Q179" s="210"/>
      <c r="R179" s="211">
        <f>SUM(R180:R181)</f>
        <v>0</v>
      </c>
      <c r="S179" s="210"/>
      <c r="T179" s="212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144</v>
      </c>
      <c r="AT179" s="214" t="s">
        <v>77</v>
      </c>
      <c r="AU179" s="214" t="s">
        <v>78</v>
      </c>
      <c r="AY179" s="213" t="s">
        <v>127</v>
      </c>
      <c r="BK179" s="215">
        <f>SUM(BK180:BK181)</f>
        <v>0</v>
      </c>
    </row>
    <row r="180" s="2" customFormat="1" ht="24.15" customHeight="1">
      <c r="A180" s="37"/>
      <c r="B180" s="38"/>
      <c r="C180" s="231" t="s">
        <v>265</v>
      </c>
      <c r="D180" s="231" t="s">
        <v>140</v>
      </c>
      <c r="E180" s="232" t="s">
        <v>492</v>
      </c>
      <c r="F180" s="233" t="s">
        <v>493</v>
      </c>
      <c r="G180" s="234" t="s">
        <v>137</v>
      </c>
      <c r="H180" s="235">
        <v>1</v>
      </c>
      <c r="I180" s="236"/>
      <c r="J180" s="237">
        <f>ROUND(I180*H180,2)</f>
        <v>0</v>
      </c>
      <c r="K180" s="238"/>
      <c r="L180" s="43"/>
      <c r="M180" s="239" t="s">
        <v>1</v>
      </c>
      <c r="N180" s="240" t="s">
        <v>43</v>
      </c>
      <c r="O180" s="90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9" t="s">
        <v>494</v>
      </c>
      <c r="AT180" s="229" t="s">
        <v>140</v>
      </c>
      <c r="AU180" s="229" t="s">
        <v>86</v>
      </c>
      <c r="AY180" s="16" t="s">
        <v>127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6" t="s">
        <v>86</v>
      </c>
      <c r="BK180" s="230">
        <f>ROUND(I180*H180,2)</f>
        <v>0</v>
      </c>
      <c r="BL180" s="16" t="s">
        <v>494</v>
      </c>
      <c r="BM180" s="229" t="s">
        <v>495</v>
      </c>
    </row>
    <row r="181" s="2" customFormat="1" ht="24.15" customHeight="1">
      <c r="A181" s="37"/>
      <c r="B181" s="38"/>
      <c r="C181" s="231" t="s">
        <v>132</v>
      </c>
      <c r="D181" s="231" t="s">
        <v>140</v>
      </c>
      <c r="E181" s="232" t="s">
        <v>179</v>
      </c>
      <c r="F181" s="233" t="s">
        <v>496</v>
      </c>
      <c r="G181" s="234" t="s">
        <v>137</v>
      </c>
      <c r="H181" s="235">
        <v>1</v>
      </c>
      <c r="I181" s="236"/>
      <c r="J181" s="237">
        <f>ROUND(I181*H181,2)</f>
        <v>0</v>
      </c>
      <c r="K181" s="238"/>
      <c r="L181" s="43"/>
      <c r="M181" s="239" t="s">
        <v>1</v>
      </c>
      <c r="N181" s="240" t="s">
        <v>43</v>
      </c>
      <c r="O181" s="90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9" t="s">
        <v>494</v>
      </c>
      <c r="AT181" s="229" t="s">
        <v>140</v>
      </c>
      <c r="AU181" s="229" t="s">
        <v>86</v>
      </c>
      <c r="AY181" s="16" t="s">
        <v>127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6" t="s">
        <v>86</v>
      </c>
      <c r="BK181" s="230">
        <f>ROUND(I181*H181,2)</f>
        <v>0</v>
      </c>
      <c r="BL181" s="16" t="s">
        <v>494</v>
      </c>
      <c r="BM181" s="229" t="s">
        <v>497</v>
      </c>
    </row>
    <row r="182" s="12" customFormat="1" ht="25.92" customHeight="1">
      <c r="A182" s="12"/>
      <c r="B182" s="202"/>
      <c r="C182" s="203"/>
      <c r="D182" s="204" t="s">
        <v>77</v>
      </c>
      <c r="E182" s="205" t="s">
        <v>350</v>
      </c>
      <c r="F182" s="205" t="s">
        <v>351</v>
      </c>
      <c r="G182" s="203"/>
      <c r="H182" s="203"/>
      <c r="I182" s="206"/>
      <c r="J182" s="207">
        <f>BK182</f>
        <v>0</v>
      </c>
      <c r="K182" s="203"/>
      <c r="L182" s="208"/>
      <c r="M182" s="209"/>
      <c r="N182" s="210"/>
      <c r="O182" s="210"/>
      <c r="P182" s="211">
        <f>P183</f>
        <v>0</v>
      </c>
      <c r="Q182" s="210"/>
      <c r="R182" s="211">
        <f>R183</f>
        <v>0</v>
      </c>
      <c r="S182" s="210"/>
      <c r="T182" s="212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151</v>
      </c>
      <c r="AT182" s="214" t="s">
        <v>77</v>
      </c>
      <c r="AU182" s="214" t="s">
        <v>78</v>
      </c>
      <c r="AY182" s="213" t="s">
        <v>127</v>
      </c>
      <c r="BK182" s="215">
        <f>BK183</f>
        <v>0</v>
      </c>
    </row>
    <row r="183" s="12" customFormat="1" ht="22.8" customHeight="1">
      <c r="A183" s="12"/>
      <c r="B183" s="202"/>
      <c r="C183" s="203"/>
      <c r="D183" s="204" t="s">
        <v>77</v>
      </c>
      <c r="E183" s="241" t="s">
        <v>498</v>
      </c>
      <c r="F183" s="241" t="s">
        <v>499</v>
      </c>
      <c r="G183" s="203"/>
      <c r="H183" s="203"/>
      <c r="I183" s="206"/>
      <c r="J183" s="242">
        <f>BK183</f>
        <v>0</v>
      </c>
      <c r="K183" s="203"/>
      <c r="L183" s="208"/>
      <c r="M183" s="209"/>
      <c r="N183" s="210"/>
      <c r="O183" s="210"/>
      <c r="P183" s="211">
        <f>P184</f>
        <v>0</v>
      </c>
      <c r="Q183" s="210"/>
      <c r="R183" s="211">
        <f>R184</f>
        <v>0</v>
      </c>
      <c r="S183" s="210"/>
      <c r="T183" s="212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151</v>
      </c>
      <c r="AT183" s="214" t="s">
        <v>77</v>
      </c>
      <c r="AU183" s="214" t="s">
        <v>86</v>
      </c>
      <c r="AY183" s="213" t="s">
        <v>127</v>
      </c>
      <c r="BK183" s="215">
        <f>BK184</f>
        <v>0</v>
      </c>
    </row>
    <row r="184" s="2" customFormat="1" ht="16.5" customHeight="1">
      <c r="A184" s="37"/>
      <c r="B184" s="38"/>
      <c r="C184" s="231" t="s">
        <v>274</v>
      </c>
      <c r="D184" s="231" t="s">
        <v>140</v>
      </c>
      <c r="E184" s="232" t="s">
        <v>500</v>
      </c>
      <c r="F184" s="233" t="s">
        <v>499</v>
      </c>
      <c r="G184" s="234" t="s">
        <v>137</v>
      </c>
      <c r="H184" s="235">
        <v>1</v>
      </c>
      <c r="I184" s="236"/>
      <c r="J184" s="237">
        <f>ROUND(I184*H184,2)</f>
        <v>0</v>
      </c>
      <c r="K184" s="238"/>
      <c r="L184" s="43"/>
      <c r="M184" s="243" t="s">
        <v>1</v>
      </c>
      <c r="N184" s="244" t="s">
        <v>43</v>
      </c>
      <c r="O184" s="245"/>
      <c r="P184" s="246">
        <f>O184*H184</f>
        <v>0</v>
      </c>
      <c r="Q184" s="246">
        <v>0</v>
      </c>
      <c r="R184" s="246">
        <f>Q184*H184</f>
        <v>0</v>
      </c>
      <c r="S184" s="246">
        <v>0</v>
      </c>
      <c r="T184" s="24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357</v>
      </c>
      <c r="AT184" s="229" t="s">
        <v>140</v>
      </c>
      <c r="AU184" s="229" t="s">
        <v>88</v>
      </c>
      <c r="AY184" s="16" t="s">
        <v>127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6" t="s">
        <v>86</v>
      </c>
      <c r="BK184" s="230">
        <f>ROUND(I184*H184,2)</f>
        <v>0</v>
      </c>
      <c r="BL184" s="16" t="s">
        <v>357</v>
      </c>
      <c r="BM184" s="229" t="s">
        <v>501</v>
      </c>
    </row>
    <row r="185" s="2" customFormat="1" ht="6.96" customHeight="1">
      <c r="A185" s="37"/>
      <c r="B185" s="65"/>
      <c r="C185" s="66"/>
      <c r="D185" s="66"/>
      <c r="E185" s="66"/>
      <c r="F185" s="66"/>
      <c r="G185" s="66"/>
      <c r="H185" s="66"/>
      <c r="I185" s="66"/>
      <c r="J185" s="66"/>
      <c r="K185" s="66"/>
      <c r="L185" s="43"/>
      <c r="M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</row>
  </sheetData>
  <sheetProtection sheet="1" autoFilter="0" formatColumns="0" formatRows="0" objects="1" scenarios="1" spinCount="100000" saltValue="BhJ1TZd6PsvvfYEmikgMxKFh7++nHIFxBoQysKZmt3R7Gv028k2L6RKZw5pz6uUm6DhERHapqsAoX95eHprurA==" hashValue="7IWTv8pDbHqK8Ad3Y4CmQshgHJyHOvwI6LV4mpQw1b55QITpbnNSMNhvIB8i6jbuckRczW/YVp2aqrwo5L9AXA==" algorithmName="SHA-512" password="CC3D"/>
  <autoFilter ref="C126:K18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JVik</dc:creator>
  <cp:lastModifiedBy>JVik</cp:lastModifiedBy>
  <dcterms:created xsi:type="dcterms:W3CDTF">2022-09-26T15:04:54Z</dcterms:created>
  <dcterms:modified xsi:type="dcterms:W3CDTF">2022-09-26T15:05:00Z</dcterms:modified>
</cp:coreProperties>
</file>